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G:\共有ドライブ\2部_zeh\2025\02_集合ZEH-M\02_高層ZEH-M支援事業（MOE）\04_交付申請書様式\02_新規\"/>
    </mc:Choice>
  </mc:AlternateContent>
  <xr:revisionPtr revIDLastSave="0" documentId="13_ncr:1_{A4E1D42A-E3B3-47CD-80E2-9FF512D69D54}" xr6:coauthVersionLast="47" xr6:coauthVersionMax="47" xr10:uidLastSave="{00000000-0000-0000-0000-000000000000}"/>
  <bookViews>
    <workbookView xWindow="-110" yWindow="-110" windowWidth="19420" windowHeight="11500" tabRatio="878" xr2:uid="{353C3061-D23D-49DC-BBCF-35086E61DBA1}"/>
  </bookViews>
  <sheets>
    <sheet name="入力シート" sheetId="35" r:id="rId1"/>
    <sheet name="申請書類リスト" sheetId="84" r:id="rId2"/>
    <sheet name="様式第1_交付申請書" sheetId="4" r:id="rId3"/>
    <sheet name="誓約書" sheetId="98" r:id="rId4"/>
    <sheet name="個人情報の取得と利用について" sheetId="97" r:id="rId5"/>
    <sheet name="全体概要" sheetId="7" r:id="rId6"/>
    <sheet name="補助事業概要図" sheetId="99" r:id="rId7"/>
    <sheet name="住戸情報入力" sheetId="18" r:id="rId8"/>
    <sheet name="補助対象経費総括表（まとめ）" sheetId="96" r:id="rId9"/>
    <sheet name="補助対象経費総括表（1年目） " sheetId="55" r:id="rId10"/>
    <sheet name="補助対象経費総括表（2年目）" sheetId="93" r:id="rId11"/>
    <sheet name="補助対象経費総括表（3年目）" sheetId="94" r:id="rId12"/>
    <sheet name="補助対象経費総括表（4年目）" sheetId="95" r:id="rId13"/>
    <sheet name="共用部定額単価算出シート" sheetId="103" r:id="rId14"/>
    <sheet name="共用部空調設備費用算出シート" sheetId="86" r:id="rId15"/>
    <sheet name="費用明細書（共用部）" sheetId="44" r:id="rId16"/>
    <sheet name="パネルラジエーター設備費用算出シート" sheetId="83" r:id="rId17"/>
    <sheet name="蓄電システム補助対象経費算出シート（共用部）" sheetId="89" r:id="rId18"/>
    <sheet name="MEMS補助対象経費算出シート " sheetId="90" r:id="rId19"/>
    <sheet name="追加補助対象となる設備等の補助金額集計表" sheetId="87" r:id="rId20"/>
    <sheet name="蓄電システム明細（専有部）" sheetId="104" r:id="rId21"/>
    <sheet name="水害等の災害時の電源確保に配慮した蓄電システム導入計画" sheetId="71" r:id="rId22"/>
    <sheet name="ＥＶ充電設備補助金算出シート" sheetId="105" r:id="rId23"/>
    <sheet name="Ｖ２Ｈ充放電設備補助金算出シート" sheetId="106" r:id="rId24"/>
    <sheet name="ＣＬＴ明細" sheetId="72" r:id="rId25"/>
    <sheet name="地中熱ヒートポンプ・システム明細" sheetId="73" r:id="rId26"/>
    <sheet name="ＰＶＴシステム明細 " sheetId="107" r:id="rId27"/>
    <sheet name="液体集熱式太陽熱利用システム明細" sheetId="108" r:id="rId28"/>
    <sheet name="工程表" sheetId="17" r:id="rId29"/>
  </sheets>
  <definedNames>
    <definedName name="_xlnm._FilterDatabase" localSheetId="5" hidden="1">全体概要!$A$1:$Y$59</definedName>
    <definedName name="_Key1" localSheetId="13" hidden="1">#REF!</definedName>
    <definedName name="_Key1" localSheetId="4" hidden="1">#REF!</definedName>
    <definedName name="_Key1" localSheetId="7" hidden="1">#REF!</definedName>
    <definedName name="_Key1" localSheetId="21" hidden="1">#REF!</definedName>
    <definedName name="_Key1" localSheetId="3" hidden="1">#REF!</definedName>
    <definedName name="_Key1" localSheetId="17" hidden="1">#REF!</definedName>
    <definedName name="_Key1" localSheetId="6" hidden="1">#REF!</definedName>
    <definedName name="_Key1" hidden="1">#REF!</definedName>
    <definedName name="_Key2" localSheetId="4" hidden="1">#REF!</definedName>
    <definedName name="_Key2" localSheetId="7" hidden="1">#REF!</definedName>
    <definedName name="_Key2" localSheetId="3" hidden="1">#REF!</definedName>
    <definedName name="_Key2" localSheetId="17" hidden="1">#REF!</definedName>
    <definedName name="_Key2" localSheetId="6" hidden="1">#REF!</definedName>
    <definedName name="_Key2" hidden="1">#REF!</definedName>
    <definedName name="_Order1" hidden="1">255</definedName>
    <definedName name="_Order2" hidden="1">255</definedName>
    <definedName name="_Sort" localSheetId="24" hidden="1">#REF!</definedName>
    <definedName name="_Sort" localSheetId="22" hidden="1">#REF!</definedName>
    <definedName name="_Sort" localSheetId="18" hidden="1">#REF!</definedName>
    <definedName name="_Sort" localSheetId="23" hidden="1">#REF!</definedName>
    <definedName name="_Sort" localSheetId="13" hidden="1">#REF!</definedName>
    <definedName name="_Sort" localSheetId="4" hidden="1">#REF!</definedName>
    <definedName name="_Sort" localSheetId="7" hidden="1">#REF!</definedName>
    <definedName name="_Sort" localSheetId="21" hidden="1">#REF!</definedName>
    <definedName name="_Sort" localSheetId="3" hidden="1">#REF!</definedName>
    <definedName name="_Sort" localSheetId="25" hidden="1">#REF!</definedName>
    <definedName name="_Sort" localSheetId="17" hidden="1">#REF!</definedName>
    <definedName name="_Sort" localSheetId="6" hidden="1">#REF!</definedName>
    <definedName name="_Sort" hidden="1">#REF!</definedName>
    <definedName name="a" localSheetId="13" hidden="1">#REF!</definedName>
    <definedName name="a" localSheetId="3" hidden="1">#REF!</definedName>
    <definedName name="a" localSheetId="6" hidden="1">#REF!</definedName>
    <definedName name="a" hidden="1">#REF!</definedName>
    <definedName name="data7">共用部定額単価算出シート!$Z$10:$AB$18</definedName>
    <definedName name="Esub一覧" localSheetId="7" hidden="1">#REF!</definedName>
    <definedName name="Esub一覧" localSheetId="3" hidden="1">#REF!</definedName>
    <definedName name="Esub一覧" localSheetId="6" hidden="1">#REF!</definedName>
    <definedName name="Esub一覧" hidden="1">#REF!</definedName>
    <definedName name="ＨＵＵ" localSheetId="7" hidden="1">#REF!</definedName>
    <definedName name="ＨＵＵ" localSheetId="3" hidden="1">#REF!</definedName>
    <definedName name="ＨＵＵ" localSheetId="6" hidden="1">#REF!</definedName>
    <definedName name="ＨＵＵ" hidden="1">#REF!</definedName>
    <definedName name="_xlnm.Print_Area" localSheetId="24">ＣＬＴ明細!$B$3:$Y$22</definedName>
    <definedName name="_xlnm.Print_Area" localSheetId="22">ＥＶ充電設備補助金算出シート!$A$4:$Y$42</definedName>
    <definedName name="_xlnm.Print_Area" localSheetId="18">'MEMS補助対象経費算出シート '!$B$4:$AI$64</definedName>
    <definedName name="_xlnm.Print_Area" localSheetId="26">'ＰＶＴシステム明細 '!$B$3:$W$24</definedName>
    <definedName name="_xlnm.Print_Area" localSheetId="23">Ｖ２Ｈ充放電設備補助金算出シート!$B$4:$AA$44</definedName>
    <definedName name="_xlnm.Print_Area" localSheetId="16">パネルラジエーター設備費用算出シート!$B$3:$O$56</definedName>
    <definedName name="_xlnm.Print_Area" localSheetId="27">液体集熱式太陽熱利用システム明細!$B$3:$W$24</definedName>
    <definedName name="_xlnm.Print_Area" localSheetId="14">共用部空調設備費用算出シート!$A$3:$L$49</definedName>
    <definedName name="_xlnm.Print_Area" localSheetId="13">共用部定額単価算出シート!$A$3:$X$52</definedName>
    <definedName name="_xlnm.Print_Area" localSheetId="4">個人情報の取得と利用について!$B$2:$AV$87</definedName>
    <definedName name="_xlnm.Print_Area" localSheetId="28">工程表!$A$2:$AF$55</definedName>
    <definedName name="_xlnm.Print_Area" localSheetId="7">住戸情報入力!$A$4:$BK$313</definedName>
    <definedName name="_xlnm.Print_Area" localSheetId="1">申請書類リスト!$B$2:$H$50</definedName>
    <definedName name="_xlnm.Print_Area" localSheetId="21">水害等の災害時の電源確保に配慮した蓄電システム導入計画!$B$4:$AE$54</definedName>
    <definedName name="_xlnm.Print_Area" localSheetId="3">誓約書!$B$2:$AQ$71</definedName>
    <definedName name="_xlnm.Print_Area" localSheetId="5">全体概要!$A$4:$AK$64</definedName>
    <definedName name="_xlnm.Print_Area" localSheetId="25">地中熱ヒートポンプ・システム明細!$B$3:$W$33</definedName>
    <definedName name="_xlnm.Print_Area" localSheetId="17">'蓄電システム補助対象経費算出シート（共用部）'!$B$4:$AI$43</definedName>
    <definedName name="_xlnm.Print_Area" localSheetId="20">'蓄電システム明細（専有部）'!$B$4:$X$49</definedName>
    <definedName name="_xlnm.Print_Area" localSheetId="19">追加補助対象となる設備等の補助金額集計表!$B$3:$L$60</definedName>
    <definedName name="_xlnm.Print_Area" localSheetId="0">入力シート!$A$1:$M$212</definedName>
    <definedName name="_xlnm.Print_Area" localSheetId="15">'費用明細書（共用部）'!$A$6:$AV$71</definedName>
    <definedName name="_xlnm.Print_Area" localSheetId="6">補助事業概要図!$A$2:$O$56</definedName>
    <definedName name="_xlnm.Print_Area" localSheetId="9">'補助対象経費総括表（1年目） '!$A$2:$S$53</definedName>
    <definedName name="_xlnm.Print_Area" localSheetId="10">'補助対象経費総括表（2年目）'!$A$2:$S$53</definedName>
    <definedName name="_xlnm.Print_Area" localSheetId="11">'補助対象経費総括表（3年目）'!$A$2:$S$53</definedName>
    <definedName name="_xlnm.Print_Area" localSheetId="12">'補助対象経費総括表（4年目）'!$A$2:$S$53</definedName>
    <definedName name="_xlnm.Print_Area" localSheetId="8">'補助対象経費総括表（まとめ）'!$A$3:$I$47</definedName>
    <definedName name="_xlnm.Print_Area" localSheetId="2">様式第1_交付申請書!$A$3:$P$290</definedName>
    <definedName name="_xlnm.Print_Titles" localSheetId="7">住戸情報入力!$8:$12</definedName>
    <definedName name="あ" localSheetId="24" hidden="1">#REF!</definedName>
    <definedName name="あ" localSheetId="22" hidden="1">#REF!</definedName>
    <definedName name="あ" localSheetId="18" hidden="1">#REF!</definedName>
    <definedName name="あ" localSheetId="23" hidden="1">#REF!</definedName>
    <definedName name="あ" localSheetId="13" hidden="1">#REF!</definedName>
    <definedName name="あ" localSheetId="4" hidden="1">#REF!</definedName>
    <definedName name="あ" localSheetId="7" hidden="1">#REF!</definedName>
    <definedName name="あ" localSheetId="21" hidden="1">#REF!</definedName>
    <definedName name="あ" localSheetId="3" hidden="1">#REF!</definedName>
    <definedName name="あ" localSheetId="25" hidden="1">#REF!</definedName>
    <definedName name="あ" localSheetId="17" hidden="1">#REF!</definedName>
    <definedName name="あ" localSheetId="6" hidden="1">#REF!</definedName>
    <definedName name="あ" hidden="1">#REF!</definedName>
    <definedName name="あｆｇｄｆｇ" localSheetId="3" hidden="1">#REF!</definedName>
    <definedName name="あｆｇｄｆｇ" localSheetId="6" hidden="1">#REF!</definedName>
    <definedName name="あｆｇｄｆｇ" hidden="1">#REF!</definedName>
    <definedName name="い" localSheetId="3" hidden="1">#REF!</definedName>
    <definedName name="い" localSheetId="6" hidden="1">#REF!</definedName>
    <definedName name="い" hidden="1">#REF!</definedName>
    <definedName name="おｋ" localSheetId="3" hidden="1">#REF!</definedName>
    <definedName name="おｋ" localSheetId="6" hidden="1">#REF!</definedName>
    <definedName name="おｋ" hidden="1">#REF!</definedName>
    <definedName name="せつび" localSheetId="3" hidden="1">#REF!</definedName>
    <definedName name="せつび" localSheetId="6" hidden="1">#REF!</definedName>
    <definedName name="せつび" hidden="1">#REF!</definedName>
    <definedName name="設備タイプ別設備仕様書" localSheetId="13" hidden="1">#REF!</definedName>
    <definedName name="設備タイプ別設備仕様書" localSheetId="3" hidden="1">#REF!</definedName>
    <definedName name="設備タイプ別設備仕様書" localSheetId="6" hidden="1">#REF!</definedName>
    <definedName name="設備タイプ別設備仕様書" hidden="1">#REF!</definedName>
    <definedName name="設備タイプ別設備仕様書ｃ" localSheetId="13" hidden="1">#REF!</definedName>
    <definedName name="設備タイプ別設備仕様書ｃ" localSheetId="3" hidden="1">#REF!</definedName>
    <definedName name="設備タイプ別設備仕様書ｃ" localSheetId="6" hidden="1">#REF!</definedName>
    <definedName name="設備タイプ別設備仕様書ｃ"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 i="83" l="1"/>
  <c r="I15" i="7" l="1"/>
  <c r="M15" i="18"/>
  <c r="M16" i="18"/>
  <c r="M17" i="18"/>
  <c r="M18" i="18"/>
  <c r="M19" i="18"/>
  <c r="M20" i="18"/>
  <c r="M21" i="18"/>
  <c r="M22" i="18"/>
  <c r="M23" i="18"/>
  <c r="M24" i="18"/>
  <c r="M25" i="18"/>
  <c r="M26" i="18"/>
  <c r="M27" i="18"/>
  <c r="M28" i="18"/>
  <c r="M29" i="18"/>
  <c r="M30" i="18"/>
  <c r="M31" i="18"/>
  <c r="M32" i="18"/>
  <c r="M33" i="18"/>
  <c r="M34" i="18"/>
  <c r="M35" i="18"/>
  <c r="M36" i="18"/>
  <c r="M37" i="18"/>
  <c r="M38" i="18"/>
  <c r="M39" i="18"/>
  <c r="M40" i="18"/>
  <c r="M41" i="18"/>
  <c r="M42" i="18"/>
  <c r="M43" i="18"/>
  <c r="M44" i="18"/>
  <c r="M45" i="18"/>
  <c r="M46" i="18"/>
  <c r="M47" i="18"/>
  <c r="M48" i="18"/>
  <c r="M49" i="18"/>
  <c r="M50" i="18"/>
  <c r="M51" i="18"/>
  <c r="M52" i="18"/>
  <c r="M53" i="18"/>
  <c r="M54" i="18"/>
  <c r="M55" i="18"/>
  <c r="M56" i="18"/>
  <c r="M57" i="18"/>
  <c r="M58" i="18"/>
  <c r="M59" i="18"/>
  <c r="M60" i="18"/>
  <c r="M61" i="18"/>
  <c r="M62" i="18"/>
  <c r="M63" i="18"/>
  <c r="M64" i="18"/>
  <c r="M65" i="18"/>
  <c r="M66" i="18"/>
  <c r="M67" i="18"/>
  <c r="M68" i="18"/>
  <c r="M69" i="18"/>
  <c r="M70" i="18"/>
  <c r="M71" i="18"/>
  <c r="M72" i="18"/>
  <c r="M73" i="18"/>
  <c r="M74" i="18"/>
  <c r="M75" i="18"/>
  <c r="M76" i="18"/>
  <c r="M77" i="18"/>
  <c r="M78" i="18"/>
  <c r="M79" i="18"/>
  <c r="M80" i="18"/>
  <c r="M81" i="18"/>
  <c r="M82" i="18"/>
  <c r="M83" i="18"/>
  <c r="M84" i="18"/>
  <c r="M85" i="18"/>
  <c r="M86" i="18"/>
  <c r="M87" i="18"/>
  <c r="M88" i="18"/>
  <c r="M89" i="18"/>
  <c r="M90" i="18"/>
  <c r="M91" i="18"/>
  <c r="M92" i="18"/>
  <c r="M93" i="18"/>
  <c r="M94" i="18"/>
  <c r="M95" i="18"/>
  <c r="M96" i="18"/>
  <c r="M97" i="18"/>
  <c r="M98" i="18"/>
  <c r="M99" i="18"/>
  <c r="M100" i="18"/>
  <c r="M101" i="18"/>
  <c r="M102" i="18"/>
  <c r="M103" i="18"/>
  <c r="M104" i="18"/>
  <c r="M105" i="18"/>
  <c r="M106" i="18"/>
  <c r="M107" i="18"/>
  <c r="M108" i="18"/>
  <c r="M109" i="18"/>
  <c r="M110" i="18"/>
  <c r="M111" i="18"/>
  <c r="M112" i="18"/>
  <c r="M113" i="18"/>
  <c r="M114" i="18"/>
  <c r="M115" i="18"/>
  <c r="M116" i="18"/>
  <c r="M117" i="18"/>
  <c r="M118" i="18"/>
  <c r="M119" i="18"/>
  <c r="M120" i="18"/>
  <c r="M121" i="18"/>
  <c r="M122" i="18"/>
  <c r="M123" i="18"/>
  <c r="M124" i="18"/>
  <c r="M125" i="18"/>
  <c r="M126" i="18"/>
  <c r="M127" i="18"/>
  <c r="M128" i="18"/>
  <c r="M129" i="18"/>
  <c r="M130" i="18"/>
  <c r="M131" i="18"/>
  <c r="M132" i="18"/>
  <c r="M133" i="18"/>
  <c r="M134" i="18"/>
  <c r="M135" i="18"/>
  <c r="M136" i="18"/>
  <c r="M137" i="18"/>
  <c r="M138" i="18"/>
  <c r="M139" i="18"/>
  <c r="M140" i="18"/>
  <c r="M141" i="18"/>
  <c r="M142" i="18"/>
  <c r="M143" i="18"/>
  <c r="M144" i="18"/>
  <c r="M145" i="18"/>
  <c r="M146" i="18"/>
  <c r="M147" i="18"/>
  <c r="M148" i="18"/>
  <c r="M149" i="18"/>
  <c r="M150" i="18"/>
  <c r="M151" i="18"/>
  <c r="M152" i="18"/>
  <c r="M153" i="18"/>
  <c r="M154" i="18"/>
  <c r="M155" i="18"/>
  <c r="M156" i="18"/>
  <c r="M157" i="18"/>
  <c r="M158" i="18"/>
  <c r="M159" i="18"/>
  <c r="M160" i="18"/>
  <c r="M161" i="18"/>
  <c r="M162" i="18"/>
  <c r="M163" i="18"/>
  <c r="M164" i="18"/>
  <c r="M165" i="18"/>
  <c r="M166" i="18"/>
  <c r="M167" i="18"/>
  <c r="M168" i="18"/>
  <c r="M169" i="18"/>
  <c r="M170" i="18"/>
  <c r="M171" i="18"/>
  <c r="M172" i="18"/>
  <c r="M173" i="18"/>
  <c r="M174" i="18"/>
  <c r="M175" i="18"/>
  <c r="M176" i="18"/>
  <c r="M177" i="18"/>
  <c r="M178" i="18"/>
  <c r="M179" i="18"/>
  <c r="M180" i="18"/>
  <c r="M181" i="18"/>
  <c r="M182" i="18"/>
  <c r="M183" i="18"/>
  <c r="M184" i="18"/>
  <c r="M185" i="18"/>
  <c r="M186" i="18"/>
  <c r="M187" i="18"/>
  <c r="M188" i="18"/>
  <c r="M189" i="18"/>
  <c r="M190" i="18"/>
  <c r="M191" i="18"/>
  <c r="M192" i="18"/>
  <c r="M193" i="18"/>
  <c r="M194" i="18"/>
  <c r="M195" i="18"/>
  <c r="M196" i="18"/>
  <c r="M197" i="18"/>
  <c r="M198" i="18"/>
  <c r="M199" i="18"/>
  <c r="M200" i="18"/>
  <c r="M201" i="18"/>
  <c r="M202" i="18"/>
  <c r="M203" i="18"/>
  <c r="M204" i="18"/>
  <c r="M205" i="18"/>
  <c r="M206" i="18"/>
  <c r="M207" i="18"/>
  <c r="M208" i="18"/>
  <c r="M209" i="18"/>
  <c r="M210" i="18"/>
  <c r="M211" i="18"/>
  <c r="M212" i="18"/>
  <c r="M213" i="18"/>
  <c r="M214" i="18"/>
  <c r="M215" i="18"/>
  <c r="M216" i="18"/>
  <c r="M217" i="18"/>
  <c r="M218" i="18"/>
  <c r="M219" i="18"/>
  <c r="M220" i="18"/>
  <c r="M221" i="18"/>
  <c r="M222" i="18"/>
  <c r="M223" i="18"/>
  <c r="M224" i="18"/>
  <c r="M225" i="18"/>
  <c r="M226" i="18"/>
  <c r="M227" i="18"/>
  <c r="M228" i="18"/>
  <c r="M229" i="18"/>
  <c r="M230" i="18"/>
  <c r="M231" i="18"/>
  <c r="M232" i="18"/>
  <c r="M233" i="18"/>
  <c r="M234" i="18"/>
  <c r="M235" i="18"/>
  <c r="M236" i="18"/>
  <c r="M237" i="18"/>
  <c r="M238" i="18"/>
  <c r="M239" i="18"/>
  <c r="M240" i="18"/>
  <c r="M241" i="18"/>
  <c r="M242" i="18"/>
  <c r="M243" i="18"/>
  <c r="M244" i="18"/>
  <c r="M245" i="18"/>
  <c r="M246" i="18"/>
  <c r="M247" i="18"/>
  <c r="M248" i="18"/>
  <c r="M249" i="18"/>
  <c r="M250" i="18"/>
  <c r="M251" i="18"/>
  <c r="M252" i="18"/>
  <c r="M253" i="18"/>
  <c r="M254" i="18"/>
  <c r="M255" i="18"/>
  <c r="M256" i="18"/>
  <c r="M257" i="18"/>
  <c r="M258" i="18"/>
  <c r="M259" i="18"/>
  <c r="M260" i="18"/>
  <c r="M261" i="18"/>
  <c r="M262" i="18"/>
  <c r="M263" i="18"/>
  <c r="M264" i="18"/>
  <c r="M265" i="18"/>
  <c r="M266" i="18"/>
  <c r="M267" i="18"/>
  <c r="M268" i="18"/>
  <c r="M269" i="18"/>
  <c r="M270" i="18"/>
  <c r="M271" i="18"/>
  <c r="M272" i="18"/>
  <c r="M273" i="18"/>
  <c r="M274" i="18"/>
  <c r="M275" i="18"/>
  <c r="M276" i="18"/>
  <c r="M277" i="18"/>
  <c r="M278" i="18"/>
  <c r="M279" i="18"/>
  <c r="M280" i="18"/>
  <c r="M281" i="18"/>
  <c r="M282" i="18"/>
  <c r="M283" i="18"/>
  <c r="M284" i="18"/>
  <c r="M285" i="18"/>
  <c r="M286" i="18"/>
  <c r="M287" i="18"/>
  <c r="M288" i="18"/>
  <c r="M289" i="18"/>
  <c r="M290" i="18"/>
  <c r="M291" i="18"/>
  <c r="M292" i="18"/>
  <c r="M293" i="18"/>
  <c r="M294" i="18"/>
  <c r="M295" i="18"/>
  <c r="M296" i="18"/>
  <c r="M297" i="18"/>
  <c r="M298" i="18"/>
  <c r="M299" i="18"/>
  <c r="M300" i="18"/>
  <c r="M301" i="18"/>
  <c r="M302" i="18"/>
  <c r="M303" i="18"/>
  <c r="M304" i="18"/>
  <c r="M305" i="18"/>
  <c r="M306" i="18"/>
  <c r="M307" i="18"/>
  <c r="M308" i="18"/>
  <c r="M309" i="18"/>
  <c r="M310" i="18"/>
  <c r="M311" i="18"/>
  <c r="M312" i="18"/>
  <c r="M313" i="18"/>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N310" i="18" s="1"/>
  <c r="L311" i="18"/>
  <c r="L312" i="18"/>
  <c r="L313"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6" i="18"/>
  <c r="K117" i="18"/>
  <c r="K118" i="18"/>
  <c r="K119" i="18"/>
  <c r="K120" i="18"/>
  <c r="K121" i="18"/>
  <c r="K122" i="18"/>
  <c r="K123" i="18"/>
  <c r="K124" i="18"/>
  <c r="K125" i="18"/>
  <c r="K126" i="18"/>
  <c r="K127" i="18"/>
  <c r="K128" i="18"/>
  <c r="K129" i="18"/>
  <c r="K130" i="18"/>
  <c r="K131" i="18"/>
  <c r="K132" i="18"/>
  <c r="K133" i="18"/>
  <c r="K134" i="18"/>
  <c r="K135" i="18"/>
  <c r="K136" i="18"/>
  <c r="K137" i="18"/>
  <c r="K138" i="18"/>
  <c r="K139" i="18"/>
  <c r="K140" i="18"/>
  <c r="K141" i="18"/>
  <c r="K142" i="18"/>
  <c r="K143" i="18"/>
  <c r="K144" i="18"/>
  <c r="K145" i="18"/>
  <c r="K146" i="18"/>
  <c r="K147" i="18"/>
  <c r="K148" i="18"/>
  <c r="K149" i="18"/>
  <c r="K150" i="18"/>
  <c r="K151" i="18"/>
  <c r="K152" i="18"/>
  <c r="K153" i="18"/>
  <c r="K154" i="18"/>
  <c r="K155" i="18"/>
  <c r="K156" i="18"/>
  <c r="K157" i="18"/>
  <c r="K158" i="18"/>
  <c r="K159" i="18"/>
  <c r="K160" i="18"/>
  <c r="K161" i="18"/>
  <c r="K162" i="18"/>
  <c r="K163" i="18"/>
  <c r="K164" i="18"/>
  <c r="K165" i="18"/>
  <c r="K166" i="18"/>
  <c r="K167" i="18"/>
  <c r="K168" i="18"/>
  <c r="K169" i="18"/>
  <c r="K170" i="18"/>
  <c r="K171" i="18"/>
  <c r="K172" i="18"/>
  <c r="K173" i="18"/>
  <c r="K174" i="18"/>
  <c r="K175" i="18"/>
  <c r="K176" i="18"/>
  <c r="K177" i="18"/>
  <c r="K178" i="18"/>
  <c r="K179" i="18"/>
  <c r="K180" i="18"/>
  <c r="K181" i="18"/>
  <c r="K182" i="18"/>
  <c r="K183" i="18"/>
  <c r="K184" i="18"/>
  <c r="K185" i="18"/>
  <c r="K186" i="18"/>
  <c r="K187" i="18"/>
  <c r="K188" i="18"/>
  <c r="K189" i="18"/>
  <c r="K190" i="18"/>
  <c r="K191" i="18"/>
  <c r="K192" i="18"/>
  <c r="K193" i="18"/>
  <c r="K194" i="18"/>
  <c r="K195" i="18"/>
  <c r="K196" i="18"/>
  <c r="K197" i="18"/>
  <c r="K198" i="18"/>
  <c r="K199" i="18"/>
  <c r="K200" i="18"/>
  <c r="K201" i="18"/>
  <c r="K202" i="18"/>
  <c r="K203" i="18"/>
  <c r="K204" i="18"/>
  <c r="K205" i="18"/>
  <c r="K206" i="18"/>
  <c r="K207" i="18"/>
  <c r="K208" i="18"/>
  <c r="K209" i="18"/>
  <c r="K210" i="18"/>
  <c r="K211" i="18"/>
  <c r="K212" i="18"/>
  <c r="K213" i="18"/>
  <c r="K214" i="18"/>
  <c r="K215" i="18"/>
  <c r="K216" i="18"/>
  <c r="K217" i="18"/>
  <c r="K218" i="18"/>
  <c r="K219" i="18"/>
  <c r="K220" i="18"/>
  <c r="K221" i="18"/>
  <c r="K222" i="18"/>
  <c r="K223" i="18"/>
  <c r="K224" i="18"/>
  <c r="K225" i="18"/>
  <c r="K226" i="18"/>
  <c r="K227" i="18"/>
  <c r="K228" i="18"/>
  <c r="K229" i="18"/>
  <c r="K230" i="18"/>
  <c r="K231" i="18"/>
  <c r="K232" i="18"/>
  <c r="K233" i="18"/>
  <c r="K234" i="18"/>
  <c r="K235" i="18"/>
  <c r="K236" i="18"/>
  <c r="K237" i="18"/>
  <c r="K238" i="18"/>
  <c r="K239" i="18"/>
  <c r="K240" i="18"/>
  <c r="K241" i="18"/>
  <c r="K242" i="18"/>
  <c r="K243" i="18"/>
  <c r="K244" i="18"/>
  <c r="K245" i="18"/>
  <c r="K246" i="18"/>
  <c r="K247" i="18"/>
  <c r="K248" i="18"/>
  <c r="K249" i="18"/>
  <c r="K250" i="18"/>
  <c r="K251" i="18"/>
  <c r="K252" i="18"/>
  <c r="K253" i="18"/>
  <c r="K254" i="18"/>
  <c r="K255" i="18"/>
  <c r="K256" i="18"/>
  <c r="K257" i="18"/>
  <c r="K258" i="18"/>
  <c r="K259" i="18"/>
  <c r="K260" i="18"/>
  <c r="K261" i="18"/>
  <c r="K262" i="18"/>
  <c r="K263" i="18"/>
  <c r="K264" i="18"/>
  <c r="K265" i="18"/>
  <c r="K266" i="18"/>
  <c r="K267" i="18"/>
  <c r="K268" i="18"/>
  <c r="K269" i="18"/>
  <c r="K270" i="18"/>
  <c r="K271" i="18"/>
  <c r="K272" i="18"/>
  <c r="K273" i="18"/>
  <c r="K274" i="18"/>
  <c r="K275" i="18"/>
  <c r="K276" i="18"/>
  <c r="K277" i="18"/>
  <c r="K278" i="18"/>
  <c r="K279" i="18"/>
  <c r="K280" i="18"/>
  <c r="K281" i="18"/>
  <c r="K282" i="18"/>
  <c r="K283" i="18"/>
  <c r="K284" i="18"/>
  <c r="K285" i="18"/>
  <c r="K286" i="18"/>
  <c r="K287" i="18"/>
  <c r="K288" i="18"/>
  <c r="K289" i="18"/>
  <c r="K290" i="18"/>
  <c r="K291" i="18"/>
  <c r="K292" i="18"/>
  <c r="K293" i="18"/>
  <c r="K294" i="18"/>
  <c r="K295" i="18"/>
  <c r="K296" i="18"/>
  <c r="K297" i="18"/>
  <c r="K298" i="18"/>
  <c r="K299" i="18"/>
  <c r="K300" i="18"/>
  <c r="K301" i="18"/>
  <c r="K302" i="18"/>
  <c r="K303" i="18"/>
  <c r="K304" i="18"/>
  <c r="K305" i="18"/>
  <c r="K306" i="18"/>
  <c r="K307" i="18"/>
  <c r="K308" i="18"/>
  <c r="K309" i="18"/>
  <c r="K310" i="18"/>
  <c r="K311" i="18"/>
  <c r="K312" i="18"/>
  <c r="K313" i="18"/>
  <c r="M13" i="18"/>
  <c r="K13" i="18"/>
  <c r="I8" i="87" l="1"/>
  <c r="L14" i="18" l="1"/>
  <c r="K14" i="18"/>
  <c r="M14" i="18"/>
  <c r="L13" i="18"/>
  <c r="N13" i="18" l="1"/>
  <c r="AA67" i="98" l="1"/>
  <c r="F205" i="35" l="1"/>
  <c r="I50" i="87" l="1"/>
  <c r="I36" i="87"/>
  <c r="I22" i="87"/>
  <c r="G23" i="87"/>
  <c r="I23" i="87" s="1"/>
  <c r="G22" i="87"/>
  <c r="G36" i="87"/>
  <c r="G37" i="87"/>
  <c r="I37" i="87" s="1"/>
  <c r="G50" i="87"/>
  <c r="G51" i="87"/>
  <c r="G9" i="87"/>
  <c r="G8" i="87"/>
  <c r="K26" i="7" l="1"/>
  <c r="O45" i="7" l="1"/>
  <c r="O46" i="7"/>
  <c r="AD78" i="97" l="1"/>
  <c r="AD75" i="97"/>
  <c r="AD72" i="97"/>
  <c r="AD69" i="97"/>
  <c r="AA70" i="98"/>
  <c r="AA64" i="98"/>
  <c r="AA61" i="98"/>
  <c r="J12" i="4"/>
  <c r="J30" i="4"/>
  <c r="J24" i="4"/>
  <c r="J18" i="4"/>
  <c r="I51" i="87" l="1"/>
  <c r="I9" i="87"/>
  <c r="I57" i="87"/>
  <c r="I43" i="87"/>
  <c r="I29" i="87"/>
  <c r="I30" i="87" s="1"/>
  <c r="I15" i="87"/>
  <c r="I16" i="87" s="1"/>
  <c r="I53" i="87"/>
  <c r="I39" i="87"/>
  <c r="I11" i="87"/>
  <c r="I25" i="87"/>
  <c r="I52" i="87"/>
  <c r="I38" i="87"/>
  <c r="I10" i="87"/>
  <c r="I24" i="87"/>
  <c r="G24" i="87"/>
  <c r="G57" i="87"/>
  <c r="G43" i="87"/>
  <c r="G29" i="87"/>
  <c r="G15" i="87"/>
  <c r="G53" i="87"/>
  <c r="G39" i="87"/>
  <c r="G25" i="87"/>
  <c r="G11" i="87"/>
  <c r="G38" i="87"/>
  <c r="G52" i="87"/>
  <c r="G10" i="87"/>
  <c r="G49" i="87"/>
  <c r="G35" i="87"/>
  <c r="G21" i="87"/>
  <c r="G7" i="87"/>
  <c r="I26" i="87" l="1"/>
  <c r="I31" i="87" s="1"/>
  <c r="I12" i="87"/>
  <c r="I17" i="87" s="1"/>
  <c r="I58" i="87" l="1"/>
  <c r="I44" i="87"/>
  <c r="I40" i="87"/>
  <c r="I45" i="87" l="1"/>
  <c r="I54" i="87"/>
  <c r="I59" i="87" s="1"/>
  <c r="J46" i="7" l="1"/>
  <c r="T46" i="7" s="1"/>
  <c r="K5" i="18" l="1"/>
  <c r="F7" i="96"/>
  <c r="I8" i="96" l="1"/>
  <c r="J30" i="106" l="1"/>
  <c r="J31" i="106" s="1"/>
  <c r="J29" i="105"/>
  <c r="J30" i="105" l="1"/>
  <c r="H30" i="104" l="1"/>
  <c r="J21" i="104"/>
  <c r="O13" i="55"/>
  <c r="Q33" i="55"/>
  <c r="Q34" i="55"/>
  <c r="J7" i="108" l="1"/>
  <c r="J7" i="107"/>
  <c r="J7" i="73"/>
  <c r="J7" i="72"/>
  <c r="J8" i="106"/>
  <c r="J8" i="105"/>
  <c r="J8" i="104"/>
  <c r="C3" i="99"/>
  <c r="J26" i="104" l="1"/>
  <c r="J28" i="104" s="1"/>
  <c r="J23" i="108" l="1"/>
  <c r="J23" i="107"/>
  <c r="J41" i="106"/>
  <c r="J39" i="106"/>
  <c r="J23" i="106"/>
  <c r="J24" i="106" s="1"/>
  <c r="J37" i="106" s="1"/>
  <c r="J22" i="105"/>
  <c r="J23" i="105" s="1"/>
  <c r="J36" i="105" s="1"/>
  <c r="J41" i="105" s="1"/>
  <c r="J32" i="104"/>
  <c r="J34" i="104" s="1"/>
  <c r="O23" i="108" l="1"/>
  <c r="O23" i="107"/>
  <c r="K30" i="104"/>
  <c r="J36" i="104" s="1"/>
  <c r="J41" i="104" s="1"/>
  <c r="J48" i="104" s="1"/>
  <c r="J38" i="105"/>
  <c r="J43" i="105" s="1"/>
  <c r="J43" i="106"/>
  <c r="E3" i="99" l="1"/>
  <c r="E12" i="86" l="1"/>
  <c r="W40" i="103"/>
  <c r="Q40" i="103"/>
  <c r="K40" i="103"/>
  <c r="E40" i="103"/>
  <c r="W39" i="103"/>
  <c r="W41" i="103" s="1"/>
  <c r="W47" i="103" s="1"/>
  <c r="Q39" i="103"/>
  <c r="K39" i="103"/>
  <c r="E39" i="103"/>
  <c r="W34" i="103"/>
  <c r="Q34" i="103"/>
  <c r="K34" i="103"/>
  <c r="E34" i="103"/>
  <c r="W33" i="103"/>
  <c r="Q33" i="103"/>
  <c r="K33" i="103"/>
  <c r="E33" i="103"/>
  <c r="W32" i="103"/>
  <c r="Q32" i="103"/>
  <c r="K32" i="103"/>
  <c r="E32" i="103"/>
  <c r="W31" i="103"/>
  <c r="Q31" i="103"/>
  <c r="K31" i="103"/>
  <c r="E31" i="103"/>
  <c r="W30" i="103"/>
  <c r="Q30" i="103"/>
  <c r="K30" i="103"/>
  <c r="E30" i="103"/>
  <c r="W25" i="103"/>
  <c r="Q25" i="103"/>
  <c r="K25" i="103"/>
  <c r="E25" i="103"/>
  <c r="W24" i="103"/>
  <c r="Q24" i="103"/>
  <c r="K24" i="103"/>
  <c r="E24" i="103"/>
  <c r="W23" i="103"/>
  <c r="Q23" i="103"/>
  <c r="K23" i="103"/>
  <c r="E23" i="103"/>
  <c r="W22" i="103"/>
  <c r="Q22" i="103"/>
  <c r="K22" i="103"/>
  <c r="E22" i="103"/>
  <c r="W35" i="103" l="1"/>
  <c r="W46" i="103" s="1"/>
  <c r="Q41" i="103"/>
  <c r="Q47" i="103" s="1"/>
  <c r="Q35" i="103"/>
  <c r="Q46" i="103" s="1"/>
  <c r="K41" i="103"/>
  <c r="K47" i="103" s="1"/>
  <c r="K35" i="103"/>
  <c r="K46" i="103" s="1"/>
  <c r="E41" i="103"/>
  <c r="E47" i="103" s="1"/>
  <c r="E35" i="103"/>
  <c r="E46" i="103" s="1"/>
  <c r="K11" i="103"/>
  <c r="W11" i="103"/>
  <c r="Q11" i="103"/>
  <c r="E11" i="103"/>
  <c r="L14" i="7" l="1"/>
  <c r="V17" i="90"/>
  <c r="R17" i="90"/>
  <c r="Y25" i="89"/>
  <c r="V25" i="89"/>
  <c r="R25" i="89"/>
  <c r="Y24" i="89"/>
  <c r="V24" i="89"/>
  <c r="R24" i="89"/>
  <c r="Y23" i="89"/>
  <c r="V23" i="89"/>
  <c r="R23" i="89"/>
  <c r="Y22" i="89"/>
  <c r="V22" i="89"/>
  <c r="R22" i="89"/>
  <c r="Y21" i="89"/>
  <c r="V21" i="89"/>
  <c r="R21" i="89"/>
  <c r="Y20" i="89"/>
  <c r="V20" i="89"/>
  <c r="R20" i="89"/>
  <c r="Y19" i="89"/>
  <c r="V19" i="89"/>
  <c r="R19" i="89"/>
  <c r="Y18" i="89"/>
  <c r="V18" i="89"/>
  <c r="R18" i="89"/>
  <c r="R16" i="90"/>
  <c r="Y23" i="90"/>
  <c r="V23" i="90"/>
  <c r="R23" i="90"/>
  <c r="Y22" i="90"/>
  <c r="V22" i="90"/>
  <c r="R22" i="90"/>
  <c r="Y21" i="90"/>
  <c r="V21" i="90"/>
  <c r="R21" i="90"/>
  <c r="Y20" i="90"/>
  <c r="V20" i="90"/>
  <c r="R20" i="90"/>
  <c r="Y19" i="90"/>
  <c r="V19" i="90"/>
  <c r="R19" i="90"/>
  <c r="Y18" i="90"/>
  <c r="V18" i="90"/>
  <c r="R18" i="90"/>
  <c r="Y17" i="90"/>
  <c r="Y16" i="90"/>
  <c r="V16" i="90"/>
  <c r="J39" i="89"/>
  <c r="Z23" i="90" l="1"/>
  <c r="Z19" i="89"/>
  <c r="Z20" i="89"/>
  <c r="Z22" i="90"/>
  <c r="V26" i="89"/>
  <c r="V24" i="90"/>
  <c r="J28" i="90" s="1"/>
  <c r="Z17" i="90"/>
  <c r="Z20" i="90"/>
  <c r="Z22" i="89"/>
  <c r="R26" i="89"/>
  <c r="Z24" i="89"/>
  <c r="Z25" i="89"/>
  <c r="Z16" i="90"/>
  <c r="Z21" i="89"/>
  <c r="Z18" i="89"/>
  <c r="Z23" i="89"/>
  <c r="Z18" i="90"/>
  <c r="Z19" i="90"/>
  <c r="R24" i="90"/>
  <c r="Z21" i="90"/>
  <c r="J34" i="89" l="1"/>
  <c r="J36" i="89" s="1"/>
  <c r="J42" i="89" s="1"/>
  <c r="Z26" i="89"/>
  <c r="Z24" i="90"/>
  <c r="J16" i="44"/>
  <c r="G16" i="44"/>
  <c r="G9" i="89"/>
  <c r="AV14" i="18" l="1"/>
  <c r="AV15" i="18"/>
  <c r="AV16" i="18"/>
  <c r="AV17" i="18"/>
  <c r="AV18" i="18"/>
  <c r="AV19" i="18"/>
  <c r="AV20" i="18"/>
  <c r="AV21" i="18"/>
  <c r="AV22" i="18"/>
  <c r="AV23" i="18"/>
  <c r="AV24" i="18"/>
  <c r="AV25" i="18"/>
  <c r="AV26" i="18"/>
  <c r="AV27" i="18"/>
  <c r="AV28" i="18"/>
  <c r="AV29" i="18"/>
  <c r="AV30" i="18"/>
  <c r="AV31" i="18"/>
  <c r="AV32" i="18"/>
  <c r="AV33" i="18"/>
  <c r="AV34" i="18"/>
  <c r="AV35" i="18"/>
  <c r="AV36" i="18"/>
  <c r="AV37" i="18"/>
  <c r="AV38" i="18"/>
  <c r="AV39" i="18"/>
  <c r="AV40" i="18"/>
  <c r="AV41" i="18"/>
  <c r="AV42" i="18"/>
  <c r="AV43" i="18"/>
  <c r="AV44" i="18"/>
  <c r="AV45" i="18"/>
  <c r="AV46" i="18"/>
  <c r="AV47" i="18"/>
  <c r="AV48" i="18"/>
  <c r="AV49" i="18"/>
  <c r="AV50" i="18"/>
  <c r="AV51" i="18"/>
  <c r="AV52" i="18"/>
  <c r="AV53" i="18"/>
  <c r="AV54" i="18"/>
  <c r="AV55" i="18"/>
  <c r="AV56" i="18"/>
  <c r="AV57" i="18"/>
  <c r="AV58" i="18"/>
  <c r="AV59" i="18"/>
  <c r="AV60" i="18"/>
  <c r="AV61" i="18"/>
  <c r="AV62" i="18"/>
  <c r="AV63" i="18"/>
  <c r="AV64" i="18"/>
  <c r="AV65" i="18"/>
  <c r="AV66" i="18"/>
  <c r="AV67" i="18"/>
  <c r="AV68" i="18"/>
  <c r="AV69" i="18"/>
  <c r="AV70" i="18"/>
  <c r="AV71" i="18"/>
  <c r="AV72" i="18"/>
  <c r="AV73" i="18"/>
  <c r="AV74" i="18"/>
  <c r="AV75" i="18"/>
  <c r="AV76" i="18"/>
  <c r="AV77" i="18"/>
  <c r="AV78" i="18"/>
  <c r="AV79" i="18"/>
  <c r="AV80" i="18"/>
  <c r="AV81" i="18"/>
  <c r="AV82" i="18"/>
  <c r="AV83" i="18"/>
  <c r="AV84" i="18"/>
  <c r="AV85" i="18"/>
  <c r="AV86" i="18"/>
  <c r="AV87" i="18"/>
  <c r="AV88" i="18"/>
  <c r="AV89" i="18"/>
  <c r="AV90" i="18"/>
  <c r="AV91" i="18"/>
  <c r="AV92" i="18"/>
  <c r="AV93" i="18"/>
  <c r="AV94" i="18"/>
  <c r="AV95" i="18"/>
  <c r="AV96" i="18"/>
  <c r="AV97" i="18"/>
  <c r="AV98" i="18"/>
  <c r="AV99" i="18"/>
  <c r="AV100" i="18"/>
  <c r="AV101" i="18"/>
  <c r="AV102" i="18"/>
  <c r="AV103" i="18"/>
  <c r="AV104" i="18"/>
  <c r="AV105" i="18"/>
  <c r="AV106" i="18"/>
  <c r="AV107" i="18"/>
  <c r="AV108" i="18"/>
  <c r="AV109" i="18"/>
  <c r="AV110" i="18"/>
  <c r="AV111" i="18"/>
  <c r="AV112" i="18"/>
  <c r="AV113" i="18"/>
  <c r="AV114" i="18"/>
  <c r="AV115" i="18"/>
  <c r="AV116" i="18"/>
  <c r="AV117" i="18"/>
  <c r="AV118" i="18"/>
  <c r="AV119" i="18"/>
  <c r="AV120" i="18"/>
  <c r="AV121" i="18"/>
  <c r="AV122" i="18"/>
  <c r="AV123" i="18"/>
  <c r="AV124" i="18"/>
  <c r="AV125" i="18"/>
  <c r="AV126" i="18"/>
  <c r="AV127" i="18"/>
  <c r="AV128" i="18"/>
  <c r="AV129" i="18"/>
  <c r="AV130" i="18"/>
  <c r="AV131" i="18"/>
  <c r="AV132" i="18"/>
  <c r="AV133" i="18"/>
  <c r="AV134" i="18"/>
  <c r="AV135" i="18"/>
  <c r="AV136" i="18"/>
  <c r="AV137" i="18"/>
  <c r="AV138" i="18"/>
  <c r="AV139" i="18"/>
  <c r="AV140" i="18"/>
  <c r="AV141" i="18"/>
  <c r="AV142" i="18"/>
  <c r="AV143" i="18"/>
  <c r="AV144" i="18"/>
  <c r="AV145" i="18"/>
  <c r="AV146" i="18"/>
  <c r="AV147" i="18"/>
  <c r="AV148" i="18"/>
  <c r="AV149" i="18"/>
  <c r="AV150" i="18"/>
  <c r="AV151" i="18"/>
  <c r="AV152" i="18"/>
  <c r="AV153" i="18"/>
  <c r="AV154" i="18"/>
  <c r="AV155" i="18"/>
  <c r="AV156" i="18"/>
  <c r="AV157" i="18"/>
  <c r="AV158" i="18"/>
  <c r="AV159" i="18"/>
  <c r="AV160" i="18"/>
  <c r="AV161" i="18"/>
  <c r="AV162" i="18"/>
  <c r="AV163" i="18"/>
  <c r="AV164" i="18"/>
  <c r="AV165" i="18"/>
  <c r="AV166" i="18"/>
  <c r="AV167" i="18"/>
  <c r="AV168" i="18"/>
  <c r="AV169" i="18"/>
  <c r="AV170" i="18"/>
  <c r="AV171" i="18"/>
  <c r="AV172" i="18"/>
  <c r="AV173" i="18"/>
  <c r="AV174" i="18"/>
  <c r="AV175" i="18"/>
  <c r="AV176" i="18"/>
  <c r="AV177" i="18"/>
  <c r="AV178" i="18"/>
  <c r="AV179" i="18"/>
  <c r="AV180" i="18"/>
  <c r="AV181" i="18"/>
  <c r="AV182" i="18"/>
  <c r="AV183" i="18"/>
  <c r="AV184" i="18"/>
  <c r="AV185" i="18"/>
  <c r="AV186" i="18"/>
  <c r="AV187" i="18"/>
  <c r="AV188" i="18"/>
  <c r="AV189" i="18"/>
  <c r="AV190" i="18"/>
  <c r="AV191" i="18"/>
  <c r="AV192" i="18"/>
  <c r="AV193" i="18"/>
  <c r="AV194" i="18"/>
  <c r="AV195" i="18"/>
  <c r="AV196" i="18"/>
  <c r="AV197" i="18"/>
  <c r="AV198" i="18"/>
  <c r="AV199" i="18"/>
  <c r="AV200" i="18"/>
  <c r="AV201" i="18"/>
  <c r="AV202" i="18"/>
  <c r="AV203" i="18"/>
  <c r="AV204" i="18"/>
  <c r="AV205" i="18"/>
  <c r="AV206" i="18"/>
  <c r="AV207" i="18"/>
  <c r="AV208" i="18"/>
  <c r="AV209" i="18"/>
  <c r="AV210" i="18"/>
  <c r="AV211" i="18"/>
  <c r="AV212" i="18"/>
  <c r="AV213" i="18"/>
  <c r="AV214" i="18"/>
  <c r="AV215" i="18"/>
  <c r="AV216" i="18"/>
  <c r="AV217" i="18"/>
  <c r="AV218" i="18"/>
  <c r="AV219" i="18"/>
  <c r="AV220" i="18"/>
  <c r="AV221" i="18"/>
  <c r="AV222" i="18"/>
  <c r="AV223" i="18"/>
  <c r="AV224" i="18"/>
  <c r="AV225" i="18"/>
  <c r="AV226" i="18"/>
  <c r="AV227" i="18"/>
  <c r="AV228" i="18"/>
  <c r="AV229" i="18"/>
  <c r="AV230" i="18"/>
  <c r="AV231" i="18"/>
  <c r="AV232" i="18"/>
  <c r="AV233" i="18"/>
  <c r="AV234" i="18"/>
  <c r="AV235" i="18"/>
  <c r="AV236" i="18"/>
  <c r="AV237" i="18"/>
  <c r="AV238" i="18"/>
  <c r="AV239" i="18"/>
  <c r="AV240" i="18"/>
  <c r="AV241" i="18"/>
  <c r="AV242" i="18"/>
  <c r="AV243" i="18"/>
  <c r="AV244" i="18"/>
  <c r="AV245" i="18"/>
  <c r="AV246" i="18"/>
  <c r="AV247" i="18"/>
  <c r="AV248" i="18"/>
  <c r="AV249" i="18"/>
  <c r="AV250" i="18"/>
  <c r="AV251" i="18"/>
  <c r="AV252" i="18"/>
  <c r="AV253" i="18"/>
  <c r="AV254" i="18"/>
  <c r="AV255" i="18"/>
  <c r="AV256" i="18"/>
  <c r="AV257" i="18"/>
  <c r="AV258" i="18"/>
  <c r="AV259" i="18"/>
  <c r="AV260" i="18"/>
  <c r="AV261" i="18"/>
  <c r="AV262" i="18"/>
  <c r="AV263" i="18"/>
  <c r="AV264" i="18"/>
  <c r="AV265" i="18"/>
  <c r="AV266" i="18"/>
  <c r="AV267" i="18"/>
  <c r="AV268" i="18"/>
  <c r="AV269" i="18"/>
  <c r="AV270" i="18"/>
  <c r="AV271" i="18"/>
  <c r="AV272" i="18"/>
  <c r="AV273" i="18"/>
  <c r="AV274" i="18"/>
  <c r="AV275" i="18"/>
  <c r="AV276" i="18"/>
  <c r="AV277" i="18"/>
  <c r="AV278" i="18"/>
  <c r="AV279" i="18"/>
  <c r="AV280" i="18"/>
  <c r="AV281" i="18"/>
  <c r="AV282" i="18"/>
  <c r="AV283" i="18"/>
  <c r="AV284" i="18"/>
  <c r="AV285" i="18"/>
  <c r="AV286" i="18"/>
  <c r="AV287" i="18"/>
  <c r="AV288" i="18"/>
  <c r="AV289" i="18"/>
  <c r="AV290" i="18"/>
  <c r="AV291" i="18"/>
  <c r="AV292" i="18"/>
  <c r="AV293" i="18"/>
  <c r="AV294" i="18"/>
  <c r="AV295" i="18"/>
  <c r="AV296" i="18"/>
  <c r="AV297" i="18"/>
  <c r="AV298" i="18"/>
  <c r="AV299" i="18"/>
  <c r="AV300" i="18"/>
  <c r="AV301" i="18"/>
  <c r="AV302" i="18"/>
  <c r="AV303" i="18"/>
  <c r="AV304" i="18"/>
  <c r="AV305" i="18"/>
  <c r="AV306" i="18"/>
  <c r="AV307" i="18"/>
  <c r="AV308" i="18"/>
  <c r="AV309" i="18"/>
  <c r="AV310" i="18"/>
  <c r="AV311" i="18"/>
  <c r="AV312" i="18"/>
  <c r="AV313" i="18"/>
  <c r="S70" i="98" l="1"/>
  <c r="Q69" i="98"/>
  <c r="S67" i="98"/>
  <c r="Q66" i="98"/>
  <c r="S64" i="98"/>
  <c r="Q63" i="98"/>
  <c r="B4" i="98"/>
  <c r="U78" i="97" l="1"/>
  <c r="U75" i="97"/>
  <c r="U72" i="97"/>
  <c r="Q47" i="93" l="1"/>
  <c r="O46" i="93"/>
  <c r="Q46" i="93" s="1"/>
  <c r="O45" i="93"/>
  <c r="Q45" i="93" s="1"/>
  <c r="O44" i="93"/>
  <c r="Q44" i="93" s="1"/>
  <c r="Q43" i="93"/>
  <c r="O41" i="93"/>
  <c r="Q41" i="93" s="1"/>
  <c r="O40" i="93"/>
  <c r="Q40" i="93" s="1"/>
  <c r="O39" i="93"/>
  <c r="Q39" i="93" s="1"/>
  <c r="O38" i="93"/>
  <c r="O37" i="93"/>
  <c r="O36" i="93"/>
  <c r="O35" i="93"/>
  <c r="Q34" i="93"/>
  <c r="Q33" i="93"/>
  <c r="O31" i="93"/>
  <c r="K31" i="93"/>
  <c r="O30" i="93"/>
  <c r="K30" i="93"/>
  <c r="O28" i="93"/>
  <c r="O27" i="93"/>
  <c r="O25" i="93"/>
  <c r="O24" i="93"/>
  <c r="O23" i="93"/>
  <c r="Q23" i="93" s="1"/>
  <c r="O22" i="93"/>
  <c r="O20" i="93"/>
  <c r="K20" i="93"/>
  <c r="O19" i="93"/>
  <c r="K19" i="93"/>
  <c r="O18" i="93"/>
  <c r="K18" i="93"/>
  <c r="O17" i="93"/>
  <c r="K17" i="93"/>
  <c r="O16" i="93"/>
  <c r="K16" i="93"/>
  <c r="O15" i="93"/>
  <c r="K15" i="93"/>
  <c r="O14" i="93"/>
  <c r="K14" i="93"/>
  <c r="O13" i="93"/>
  <c r="K13" i="93"/>
  <c r="Q48" i="93" l="1"/>
  <c r="Q13" i="93"/>
  <c r="N7" i="83" l="1"/>
  <c r="S77" i="97" l="1"/>
  <c r="S74" i="97"/>
  <c r="S71" i="97"/>
  <c r="G11" i="4"/>
  <c r="G12" i="4"/>
  <c r="G28" i="4"/>
  <c r="G22" i="4"/>
  <c r="G16" i="4"/>
  <c r="G10" i="4"/>
  <c r="S68" i="97" l="1"/>
  <c r="Q60" i="98"/>
  <c r="S61" i="98"/>
  <c r="U69" i="97"/>
  <c r="G31" i="4"/>
  <c r="G25" i="4"/>
  <c r="G13" i="4"/>
  <c r="AH67" i="97" l="1"/>
  <c r="J8" i="90" l="1"/>
  <c r="C11" i="7"/>
  <c r="M10" i="7"/>
  <c r="C10" i="7"/>
  <c r="H64" i="4" l="1"/>
  <c r="H63" i="4"/>
  <c r="C6" i="7"/>
  <c r="L5" i="4"/>
  <c r="G9" i="4"/>
  <c r="J34" i="90"/>
  <c r="AV13" i="18" l="1"/>
  <c r="E9" i="96" l="1"/>
  <c r="J32" i="73" l="1"/>
  <c r="Q47" i="95" l="1"/>
  <c r="O46" i="95"/>
  <c r="Q46" i="95" s="1"/>
  <c r="O45" i="95"/>
  <c r="Q45" i="95" s="1"/>
  <c r="O44" i="95"/>
  <c r="Q44" i="95" s="1"/>
  <c r="Q43" i="95"/>
  <c r="O41" i="95"/>
  <c r="Q41" i="95" s="1"/>
  <c r="O40" i="95"/>
  <c r="Q40" i="95" s="1"/>
  <c r="O39" i="95"/>
  <c r="Q39" i="95" s="1"/>
  <c r="O38" i="95"/>
  <c r="Q38" i="95" s="1"/>
  <c r="O37" i="95"/>
  <c r="Q37" i="95" s="1"/>
  <c r="O36" i="95"/>
  <c r="Q36" i="95" s="1"/>
  <c r="O35" i="95"/>
  <c r="Q35" i="95" s="1"/>
  <c r="Q34" i="95"/>
  <c r="Q33" i="95"/>
  <c r="O31" i="95"/>
  <c r="K31" i="95"/>
  <c r="O30" i="95"/>
  <c r="K30" i="95"/>
  <c r="O28" i="95"/>
  <c r="Q28" i="95" s="1"/>
  <c r="O27" i="95"/>
  <c r="Q27" i="95" s="1"/>
  <c r="O25" i="95"/>
  <c r="Q25" i="95" s="1"/>
  <c r="O24" i="95"/>
  <c r="Q24" i="95" s="1"/>
  <c r="O23" i="95"/>
  <c r="Q23" i="95" s="1"/>
  <c r="O22" i="95"/>
  <c r="Q22" i="95" s="1"/>
  <c r="O20" i="95"/>
  <c r="K20" i="95"/>
  <c r="O19" i="95"/>
  <c r="K19" i="95"/>
  <c r="O18" i="95"/>
  <c r="K18" i="95"/>
  <c r="O17" i="95"/>
  <c r="K17" i="95"/>
  <c r="O16" i="95"/>
  <c r="K16" i="95"/>
  <c r="O15" i="95"/>
  <c r="K15" i="95"/>
  <c r="O14" i="95"/>
  <c r="K14" i="95"/>
  <c r="O13" i="95"/>
  <c r="K13" i="95"/>
  <c r="Q47" i="94"/>
  <c r="O46" i="94"/>
  <c r="Q46" i="94" s="1"/>
  <c r="O45" i="94"/>
  <c r="Q45" i="94" s="1"/>
  <c r="O44" i="94"/>
  <c r="Q44" i="94" s="1"/>
  <c r="Q43" i="94"/>
  <c r="O41" i="94"/>
  <c r="Q41" i="94" s="1"/>
  <c r="O40" i="94"/>
  <c r="Q40" i="94" s="1"/>
  <c r="O39" i="94"/>
  <c r="Q39" i="94" s="1"/>
  <c r="O38" i="94"/>
  <c r="Q38" i="94" s="1"/>
  <c r="O37" i="94"/>
  <c r="Q37" i="94" s="1"/>
  <c r="O36" i="94"/>
  <c r="Q36" i="94" s="1"/>
  <c r="O35" i="94"/>
  <c r="Q35" i="94" s="1"/>
  <c r="Q34" i="94"/>
  <c r="Q33" i="94"/>
  <c r="O31" i="94"/>
  <c r="K31" i="94"/>
  <c r="O30" i="94"/>
  <c r="K30" i="94"/>
  <c r="O28" i="94"/>
  <c r="Q28" i="94" s="1"/>
  <c r="O27" i="94"/>
  <c r="Q27" i="94" s="1"/>
  <c r="O25" i="94"/>
  <c r="Q25" i="94" s="1"/>
  <c r="O24" i="94"/>
  <c r="Q24" i="94" s="1"/>
  <c r="O23" i="94"/>
  <c r="Q23" i="94" s="1"/>
  <c r="O22" i="94"/>
  <c r="Q22" i="94" s="1"/>
  <c r="O20" i="94"/>
  <c r="K20" i="94"/>
  <c r="O19" i="94"/>
  <c r="K19" i="94"/>
  <c r="O18" i="94"/>
  <c r="K18" i="94"/>
  <c r="O17" i="94"/>
  <c r="K17" i="94"/>
  <c r="O16" i="94"/>
  <c r="K16" i="94"/>
  <c r="O15" i="94"/>
  <c r="K15" i="94"/>
  <c r="O14" i="94"/>
  <c r="K14" i="94"/>
  <c r="O13" i="94"/>
  <c r="K13" i="94"/>
  <c r="Q38" i="93"/>
  <c r="Q37" i="93"/>
  <c r="Q36" i="93"/>
  <c r="Q35" i="93"/>
  <c r="Q28" i="93"/>
  <c r="Q27" i="93"/>
  <c r="Q25" i="93"/>
  <c r="Q24" i="93"/>
  <c r="Q22" i="93"/>
  <c r="O46" i="55"/>
  <c r="Q46" i="55" s="1"/>
  <c r="O45" i="55"/>
  <c r="Q45" i="55" s="1"/>
  <c r="O44" i="55"/>
  <c r="Q44" i="55" s="1"/>
  <c r="O41" i="55"/>
  <c r="Q41" i="55" s="1"/>
  <c r="O40" i="55"/>
  <c r="Q40" i="55" s="1"/>
  <c r="O39" i="55"/>
  <c r="Q39" i="55" s="1"/>
  <c r="O38" i="55"/>
  <c r="Q38" i="55" s="1"/>
  <c r="O37" i="55"/>
  <c r="Q37" i="55" s="1"/>
  <c r="O36" i="55"/>
  <c r="Q36" i="55" s="1"/>
  <c r="O35" i="55"/>
  <c r="Q35" i="55" s="1"/>
  <c r="O28" i="55"/>
  <c r="Q28" i="55" s="1"/>
  <c r="O27" i="55"/>
  <c r="Q27" i="55" s="1"/>
  <c r="O31" i="55"/>
  <c r="O30" i="55"/>
  <c r="K31" i="55"/>
  <c r="O25" i="55"/>
  <c r="Q25" i="55" s="1"/>
  <c r="O24" i="55"/>
  <c r="Q24" i="55" s="1"/>
  <c r="O23" i="55"/>
  <c r="Q23" i="55" s="1"/>
  <c r="O22" i="55"/>
  <c r="Q22" i="55" s="1"/>
  <c r="O20" i="55"/>
  <c r="O19" i="55"/>
  <c r="O18" i="55"/>
  <c r="O17" i="55"/>
  <c r="O16" i="55"/>
  <c r="O15" i="55"/>
  <c r="O14" i="55"/>
  <c r="Q48" i="94" l="1"/>
  <c r="Q48" i="95"/>
  <c r="Q26" i="55"/>
  <c r="Q42" i="55"/>
  <c r="Q42" i="93"/>
  <c r="Q31" i="94"/>
  <c r="Q20" i="94"/>
  <c r="Q15" i="93"/>
  <c r="Q18" i="94"/>
  <c r="Q15" i="94"/>
  <c r="Q19" i="94"/>
  <c r="Q30" i="95"/>
  <c r="Q30" i="93"/>
  <c r="Q20" i="93"/>
  <c r="Q17" i="95"/>
  <c r="Q14" i="94"/>
  <c r="Q14" i="95"/>
  <c r="Q18" i="95"/>
  <c r="Q16" i="94"/>
  <c r="Q19" i="93"/>
  <c r="Q14" i="93"/>
  <c r="Q18" i="93"/>
  <c r="Q19" i="95"/>
  <c r="Q16" i="95"/>
  <c r="Q17" i="94"/>
  <c r="Q20" i="95"/>
  <c r="Q15" i="95"/>
  <c r="Q31" i="95"/>
  <c r="Q13" i="95"/>
  <c r="Q13" i="94"/>
  <c r="Q26" i="94"/>
  <c r="Q30" i="94"/>
  <c r="Q17" i="93"/>
  <c r="Q31" i="93"/>
  <c r="Q16" i="93"/>
  <c r="Q42" i="95"/>
  <c r="Q26" i="95"/>
  <c r="Q42" i="94"/>
  <c r="Q26" i="93"/>
  <c r="Q31" i="55"/>
  <c r="Q21" i="93" l="1"/>
  <c r="Q32" i="94"/>
  <c r="Q32" i="93"/>
  <c r="Q32" i="95"/>
  <c r="Q21" i="95"/>
  <c r="Q21" i="94"/>
  <c r="K13" i="55" l="1"/>
  <c r="Q13" i="55" s="1"/>
  <c r="K14" i="55"/>
  <c r="Q14" i="55" s="1"/>
  <c r="I7" i="96" l="1"/>
  <c r="Q24" i="7"/>
  <c r="O9" i="55"/>
  <c r="Q9" i="55" s="1"/>
  <c r="Q10" i="55" s="1"/>
  <c r="K48" i="86"/>
  <c r="E48" i="86"/>
  <c r="K39" i="86"/>
  <c r="E39" i="86"/>
  <c r="K30" i="86"/>
  <c r="E30" i="86"/>
  <c r="K21" i="86"/>
  <c r="E21" i="86"/>
  <c r="K12" i="86"/>
  <c r="Q20" i="103" l="1"/>
  <c r="W20" i="103"/>
  <c r="K20" i="103"/>
  <c r="E20" i="103"/>
  <c r="K18" i="103"/>
  <c r="E18" i="103"/>
  <c r="W18" i="103"/>
  <c r="Q18" i="103"/>
  <c r="E19" i="103"/>
  <c r="W19" i="103"/>
  <c r="Q19" i="103"/>
  <c r="K19" i="103"/>
  <c r="W17" i="103"/>
  <c r="Q17" i="103"/>
  <c r="K17" i="103"/>
  <c r="E17" i="103"/>
  <c r="Q16" i="103"/>
  <c r="E16" i="103"/>
  <c r="W16" i="103"/>
  <c r="K16" i="103"/>
  <c r="Q15" i="103"/>
  <c r="E15" i="103"/>
  <c r="W15" i="103"/>
  <c r="K15" i="103"/>
  <c r="K14" i="103"/>
  <c r="Q14" i="103"/>
  <c r="E14" i="103"/>
  <c r="W14" i="103"/>
  <c r="K13" i="103"/>
  <c r="E13" i="103"/>
  <c r="W13" i="103"/>
  <c r="Q13" i="103"/>
  <c r="W12" i="103"/>
  <c r="Q12" i="103"/>
  <c r="K12" i="103"/>
  <c r="E12" i="103"/>
  <c r="D19" i="96"/>
  <c r="F94" i="4" s="1"/>
  <c r="N94" i="4" s="1"/>
  <c r="N49" i="83"/>
  <c r="N50" i="83"/>
  <c r="N51" i="83"/>
  <c r="N52" i="83"/>
  <c r="N53" i="83"/>
  <c r="N48" i="83"/>
  <c r="G49" i="83"/>
  <c r="G50" i="83"/>
  <c r="G51" i="83"/>
  <c r="G52" i="83"/>
  <c r="G53" i="83"/>
  <c r="G48" i="83"/>
  <c r="N38" i="83"/>
  <c r="N39" i="83"/>
  <c r="N40" i="83"/>
  <c r="N41" i="83"/>
  <c r="N42" i="83"/>
  <c r="N37" i="83"/>
  <c r="G38" i="83"/>
  <c r="G39" i="83"/>
  <c r="G40" i="83"/>
  <c r="G41" i="83"/>
  <c r="G42" i="83"/>
  <c r="G37" i="83"/>
  <c r="G28" i="83"/>
  <c r="G29" i="83"/>
  <c r="G30" i="83"/>
  <c r="G31" i="83"/>
  <c r="G32" i="83"/>
  <c r="G27" i="83"/>
  <c r="N28" i="83"/>
  <c r="N29" i="83"/>
  <c r="N30" i="83"/>
  <c r="N31" i="83"/>
  <c r="N32" i="83"/>
  <c r="N27" i="83"/>
  <c r="N18" i="83"/>
  <c r="N19" i="83"/>
  <c r="N20" i="83"/>
  <c r="N21" i="83"/>
  <c r="N22" i="83"/>
  <c r="N17" i="83"/>
  <c r="G18" i="83"/>
  <c r="G19" i="83"/>
  <c r="G20" i="83"/>
  <c r="G21" i="83"/>
  <c r="G22" i="83"/>
  <c r="G17" i="83"/>
  <c r="N8" i="83"/>
  <c r="N9" i="83"/>
  <c r="N10" i="83"/>
  <c r="N11" i="83"/>
  <c r="N12" i="83"/>
  <c r="G8" i="83"/>
  <c r="G9" i="83"/>
  <c r="G10" i="83"/>
  <c r="G11" i="83"/>
  <c r="G12" i="83"/>
  <c r="Q26" i="103" l="1"/>
  <c r="Q45" i="103" s="1"/>
  <c r="K26" i="103"/>
  <c r="K45" i="103" s="1"/>
  <c r="W26" i="103"/>
  <c r="W45" i="103" s="1"/>
  <c r="E26" i="103"/>
  <c r="E45" i="103" s="1"/>
  <c r="F19" i="96"/>
  <c r="D9" i="96"/>
  <c r="C9" i="96" s="1"/>
  <c r="C19" i="96"/>
  <c r="C94" i="4" s="1"/>
  <c r="T45" i="7"/>
  <c r="T44" i="7"/>
  <c r="T43" i="7"/>
  <c r="T42" i="7"/>
  <c r="T41" i="7"/>
  <c r="T40" i="7"/>
  <c r="T39" i="7"/>
  <c r="T38" i="7"/>
  <c r="T37" i="7"/>
  <c r="T36" i="7"/>
  <c r="T35" i="7"/>
  <c r="T34" i="7"/>
  <c r="T33" i="7"/>
  <c r="T32" i="7"/>
  <c r="T31" i="7"/>
  <c r="T48" i="7" l="1"/>
  <c r="T47" i="7"/>
  <c r="T49" i="7"/>
  <c r="N54" i="83"/>
  <c r="G54" i="83"/>
  <c r="K5" i="96"/>
  <c r="J20" i="72" l="1"/>
  <c r="O19" i="72"/>
  <c r="O18" i="72"/>
  <c r="N33" i="83" l="1"/>
  <c r="G43" i="83"/>
  <c r="N43" i="83"/>
  <c r="E20" i="7"/>
  <c r="Q47" i="55"/>
  <c r="Q43" i="55"/>
  <c r="Q48" i="55" s="1"/>
  <c r="N13" i="83" l="1"/>
  <c r="G13" i="83"/>
  <c r="N23" i="83"/>
  <c r="G23" i="83"/>
  <c r="G33" i="83"/>
  <c r="J12" i="72" l="1"/>
  <c r="O17" i="72"/>
  <c r="O16" i="72"/>
  <c r="O20" i="72" l="1"/>
  <c r="T17" i="72"/>
  <c r="T19" i="72"/>
  <c r="T18" i="72"/>
  <c r="T16" i="72"/>
  <c r="K30" i="55"/>
  <c r="Q30" i="55" s="1"/>
  <c r="Q32" i="55" s="1"/>
  <c r="K19" i="55"/>
  <c r="Q19" i="55" s="1"/>
  <c r="F45" i="96" l="1"/>
  <c r="G45" i="96" s="1"/>
  <c r="F24" i="96"/>
  <c r="F31" i="96"/>
  <c r="G31" i="96" s="1"/>
  <c r="F38" i="96"/>
  <c r="G38" i="96" s="1"/>
  <c r="T20" i="72"/>
  <c r="N97" i="4" l="1"/>
  <c r="F13" i="96"/>
  <c r="G24" i="96"/>
  <c r="G13" i="96" s="1"/>
  <c r="K20" i="55" l="1"/>
  <c r="Q20" i="55" s="1"/>
  <c r="K18" i="55"/>
  <c r="Q18" i="55" s="1"/>
  <c r="K17" i="55"/>
  <c r="Q17" i="55" s="1"/>
  <c r="K16" i="55"/>
  <c r="Q16" i="55" s="1"/>
  <c r="K15" i="55"/>
  <c r="Q15" i="55" s="1"/>
  <c r="Q21" i="55" l="1"/>
  <c r="I19" i="7"/>
  <c r="I23" i="7" l="1"/>
  <c r="C8" i="7" l="1"/>
  <c r="M19" i="7" l="1"/>
  <c r="V19" i="7"/>
  <c r="L253" i="4"/>
  <c r="L213" i="4"/>
  <c r="L173" i="4"/>
  <c r="L133" i="4"/>
  <c r="P6" i="7"/>
  <c r="G30" i="4" l="1"/>
  <c r="G29" i="4"/>
  <c r="G27" i="4"/>
  <c r="G24" i="4"/>
  <c r="G23" i="4"/>
  <c r="G21" i="4"/>
  <c r="G19" i="4"/>
  <c r="G18" i="4"/>
  <c r="G17" i="4"/>
  <c r="G15" i="4"/>
  <c r="AT69" i="44" l="1"/>
  <c r="AS69" i="44"/>
  <c r="AQ69" i="44"/>
  <c r="AT68" i="44"/>
  <c r="AS68" i="44"/>
  <c r="AQ68" i="44"/>
  <c r="AT67" i="44"/>
  <c r="AS67" i="44"/>
  <c r="AQ67" i="44"/>
  <c r="AT66" i="44"/>
  <c r="AS66" i="44"/>
  <c r="AQ66" i="44"/>
  <c r="AT65" i="44"/>
  <c r="AS65" i="44"/>
  <c r="AQ65" i="44"/>
  <c r="AT64" i="44"/>
  <c r="AS64" i="44"/>
  <c r="AQ64" i="44"/>
  <c r="AT63" i="44"/>
  <c r="AS63" i="44"/>
  <c r="AQ63" i="44"/>
  <c r="AT62" i="44"/>
  <c r="AS62" i="44"/>
  <c r="AQ62" i="44"/>
  <c r="AT61" i="44"/>
  <c r="AS61" i="44"/>
  <c r="AQ61" i="44"/>
  <c r="AT60" i="44"/>
  <c r="AS60" i="44"/>
  <c r="AQ60" i="44"/>
  <c r="AT58" i="44"/>
  <c r="AS58" i="44"/>
  <c r="AQ58" i="44"/>
  <c r="AT57" i="44"/>
  <c r="AS57" i="44"/>
  <c r="AQ57" i="44"/>
  <c r="AT56" i="44"/>
  <c r="AS56" i="44"/>
  <c r="AQ56" i="44"/>
  <c r="AT55" i="44"/>
  <c r="AS55" i="44"/>
  <c r="AQ55" i="44"/>
  <c r="AT54" i="44"/>
  <c r="AS54" i="44"/>
  <c r="AQ54" i="44"/>
  <c r="AU54" i="44" s="1"/>
  <c r="AT53" i="44"/>
  <c r="AS53" i="44"/>
  <c r="AQ53" i="44"/>
  <c r="AT52" i="44"/>
  <c r="AS52" i="44"/>
  <c r="AQ52" i="44"/>
  <c r="AT51" i="44"/>
  <c r="AS51" i="44"/>
  <c r="AQ51" i="44"/>
  <c r="AT50" i="44"/>
  <c r="AS50" i="44"/>
  <c r="AQ50" i="44"/>
  <c r="AT49" i="44"/>
  <c r="AS49" i="44"/>
  <c r="AQ49" i="44"/>
  <c r="AT47" i="44"/>
  <c r="AS47" i="44"/>
  <c r="AQ47" i="44"/>
  <c r="AT46" i="44"/>
  <c r="AS46" i="44"/>
  <c r="AQ46" i="44"/>
  <c r="AT45" i="44"/>
  <c r="AS45" i="44"/>
  <c r="AQ45" i="44"/>
  <c r="AT44" i="44"/>
  <c r="AS44" i="44"/>
  <c r="AQ44" i="44"/>
  <c r="AT43" i="44"/>
  <c r="AS43" i="44"/>
  <c r="AQ43" i="44"/>
  <c r="AT42" i="44"/>
  <c r="AS42" i="44"/>
  <c r="AQ42" i="44"/>
  <c r="AT41" i="44"/>
  <c r="AS41" i="44"/>
  <c r="AQ41" i="44"/>
  <c r="AT40" i="44"/>
  <c r="AS40" i="44"/>
  <c r="AQ40" i="44"/>
  <c r="AT39" i="44"/>
  <c r="AS39" i="44"/>
  <c r="AQ39" i="44"/>
  <c r="AT38" i="44"/>
  <c r="AS38" i="44"/>
  <c r="AQ38" i="44"/>
  <c r="AT36" i="44"/>
  <c r="AS36" i="44"/>
  <c r="AQ36" i="44"/>
  <c r="AT35" i="44"/>
  <c r="AS35" i="44"/>
  <c r="AQ35" i="44"/>
  <c r="AT34" i="44"/>
  <c r="AS34" i="44"/>
  <c r="AQ34" i="44"/>
  <c r="AT33" i="44"/>
  <c r="AS33" i="44"/>
  <c r="AQ33" i="44"/>
  <c r="AT32" i="44"/>
  <c r="AS32" i="44"/>
  <c r="AQ32" i="44"/>
  <c r="AT31" i="44"/>
  <c r="AS31" i="44"/>
  <c r="AQ31" i="44"/>
  <c r="AT30" i="44"/>
  <c r="AS30" i="44"/>
  <c r="AQ30" i="44"/>
  <c r="AT29" i="44"/>
  <c r="AS29" i="44"/>
  <c r="AQ29" i="44"/>
  <c r="AT28" i="44"/>
  <c r="AS28" i="44"/>
  <c r="AQ28" i="44"/>
  <c r="AT27" i="44"/>
  <c r="AS27" i="44"/>
  <c r="AQ27" i="44"/>
  <c r="AT25" i="44"/>
  <c r="AS25" i="44"/>
  <c r="AQ25" i="44"/>
  <c r="AT24" i="44"/>
  <c r="AS24" i="44"/>
  <c r="AQ24" i="44"/>
  <c r="AT23" i="44"/>
  <c r="AS23" i="44"/>
  <c r="AQ23" i="44"/>
  <c r="AT22" i="44"/>
  <c r="AS22" i="44"/>
  <c r="AQ22" i="44"/>
  <c r="AT21" i="44"/>
  <c r="AS21" i="44"/>
  <c r="AQ21" i="44"/>
  <c r="AT20" i="44"/>
  <c r="AS20" i="44"/>
  <c r="AQ20" i="44"/>
  <c r="AT19" i="44"/>
  <c r="AS19" i="44"/>
  <c r="AQ19" i="44"/>
  <c r="AT18" i="44"/>
  <c r="AS18" i="44"/>
  <c r="AQ18" i="44"/>
  <c r="AT17" i="44"/>
  <c r="AS17" i="44"/>
  <c r="AQ17" i="44"/>
  <c r="AT16" i="44"/>
  <c r="AS16" i="44"/>
  <c r="AQ16" i="44"/>
  <c r="AH69" i="44"/>
  <c r="AG69" i="44"/>
  <c r="AE69" i="44"/>
  <c r="AH68" i="44"/>
  <c r="AG68" i="44"/>
  <c r="AE68" i="44"/>
  <c r="AH67" i="44"/>
  <c r="AG67" i="44"/>
  <c r="AE67" i="44"/>
  <c r="AH66" i="44"/>
  <c r="AG66" i="44"/>
  <c r="AE66" i="44"/>
  <c r="AH65" i="44"/>
  <c r="AG65" i="44"/>
  <c r="AE65" i="44"/>
  <c r="AH64" i="44"/>
  <c r="AG64" i="44"/>
  <c r="AE64" i="44"/>
  <c r="AH63" i="44"/>
  <c r="AG63" i="44"/>
  <c r="AE63" i="44"/>
  <c r="AH62" i="44"/>
  <c r="AG62" i="44"/>
  <c r="AE62" i="44"/>
  <c r="AH61" i="44"/>
  <c r="AG61" i="44"/>
  <c r="AE61" i="44"/>
  <c r="AH60" i="44"/>
  <c r="AG60" i="44"/>
  <c r="AE60" i="44"/>
  <c r="AH58" i="44"/>
  <c r="AG58" i="44"/>
  <c r="AE58" i="44"/>
  <c r="AH57" i="44"/>
  <c r="AG57" i="44"/>
  <c r="AE57" i="44"/>
  <c r="AH56" i="44"/>
  <c r="AG56" i="44"/>
  <c r="AE56" i="44"/>
  <c r="AH55" i="44"/>
  <c r="AG55" i="44"/>
  <c r="AE55" i="44"/>
  <c r="AH54" i="44"/>
  <c r="AG54" i="44"/>
  <c r="AE54" i="44"/>
  <c r="AH53" i="44"/>
  <c r="AG53" i="44"/>
  <c r="AE53" i="44"/>
  <c r="AH52" i="44"/>
  <c r="AG52" i="44"/>
  <c r="AE52" i="44"/>
  <c r="AH51" i="44"/>
  <c r="AG51" i="44"/>
  <c r="AE51" i="44"/>
  <c r="AH50" i="44"/>
  <c r="AG50" i="44"/>
  <c r="AE50" i="44"/>
  <c r="AH49" i="44"/>
  <c r="AG49" i="44"/>
  <c r="AE49" i="44"/>
  <c r="AH47" i="44"/>
  <c r="AG47" i="44"/>
  <c r="AE47" i="44"/>
  <c r="AH46" i="44"/>
  <c r="AG46" i="44"/>
  <c r="AE46" i="44"/>
  <c r="AH45" i="44"/>
  <c r="AG45" i="44"/>
  <c r="AE45" i="44"/>
  <c r="AH44" i="44"/>
  <c r="AG44" i="44"/>
  <c r="AE44" i="44"/>
  <c r="AH43" i="44"/>
  <c r="AG43" i="44"/>
  <c r="AE43" i="44"/>
  <c r="AH42" i="44"/>
  <c r="AG42" i="44"/>
  <c r="AE42" i="44"/>
  <c r="AH41" i="44"/>
  <c r="AG41" i="44"/>
  <c r="AE41" i="44"/>
  <c r="AH40" i="44"/>
  <c r="AG40" i="44"/>
  <c r="AE40" i="44"/>
  <c r="AH39" i="44"/>
  <c r="AG39" i="44"/>
  <c r="AE39" i="44"/>
  <c r="AH38" i="44"/>
  <c r="AG38" i="44"/>
  <c r="AE38" i="44"/>
  <c r="AH36" i="44"/>
  <c r="AG36" i="44"/>
  <c r="AE36" i="44"/>
  <c r="AH35" i="44"/>
  <c r="AG35" i="44"/>
  <c r="AE35" i="44"/>
  <c r="AH34" i="44"/>
  <c r="AG34" i="44"/>
  <c r="AE34" i="44"/>
  <c r="AH33" i="44"/>
  <c r="AG33" i="44"/>
  <c r="AE33" i="44"/>
  <c r="AH32" i="44"/>
  <c r="AG32" i="44"/>
  <c r="AE32" i="44"/>
  <c r="AH31" i="44"/>
  <c r="AG31" i="44"/>
  <c r="AE31" i="44"/>
  <c r="AH30" i="44"/>
  <c r="AG30" i="44"/>
  <c r="AE30" i="44"/>
  <c r="AH29" i="44"/>
  <c r="AG29" i="44"/>
  <c r="AE29" i="44"/>
  <c r="AH28" i="44"/>
  <c r="AG28" i="44"/>
  <c r="AE28" i="44"/>
  <c r="AH27" i="44"/>
  <c r="AG27" i="44"/>
  <c r="AE27" i="44"/>
  <c r="AH25" i="44"/>
  <c r="AG25" i="44"/>
  <c r="AE25" i="44"/>
  <c r="AH24" i="44"/>
  <c r="AG24" i="44"/>
  <c r="AE24" i="44"/>
  <c r="AH23" i="44"/>
  <c r="AG23" i="44"/>
  <c r="AE23" i="44"/>
  <c r="AH22" i="44"/>
  <c r="AG22" i="44"/>
  <c r="AE22" i="44"/>
  <c r="AH21" i="44"/>
  <c r="AG21" i="44"/>
  <c r="AE21" i="44"/>
  <c r="AH20" i="44"/>
  <c r="AG20" i="44"/>
  <c r="AE20" i="44"/>
  <c r="AH19" i="44"/>
  <c r="AG19" i="44"/>
  <c r="AE19" i="44"/>
  <c r="AH18" i="44"/>
  <c r="AG18" i="44"/>
  <c r="AE18" i="44"/>
  <c r="AH17" i="44"/>
  <c r="AG17" i="44"/>
  <c r="AE17" i="44"/>
  <c r="AH16" i="44"/>
  <c r="AG16" i="44"/>
  <c r="AE16" i="44"/>
  <c r="V69" i="44"/>
  <c r="U69" i="44"/>
  <c r="S69" i="44"/>
  <c r="V68" i="44"/>
  <c r="U68" i="44"/>
  <c r="S68" i="44"/>
  <c r="V67" i="44"/>
  <c r="U67" i="44"/>
  <c r="S67" i="44"/>
  <c r="V66" i="44"/>
  <c r="U66" i="44"/>
  <c r="S66" i="44"/>
  <c r="V65" i="44"/>
  <c r="U65" i="44"/>
  <c r="S65" i="44"/>
  <c r="V64" i="44"/>
  <c r="U64" i="44"/>
  <c r="S64" i="44"/>
  <c r="V63" i="44"/>
  <c r="U63" i="44"/>
  <c r="S63" i="44"/>
  <c r="V62" i="44"/>
  <c r="U62" i="44"/>
  <c r="S62" i="44"/>
  <c r="V61" i="44"/>
  <c r="U61" i="44"/>
  <c r="S61" i="44"/>
  <c r="V60" i="44"/>
  <c r="U60" i="44"/>
  <c r="S60" i="44"/>
  <c r="V58" i="44"/>
  <c r="U58" i="44"/>
  <c r="S58" i="44"/>
  <c r="V57" i="44"/>
  <c r="U57" i="44"/>
  <c r="S57" i="44"/>
  <c r="V56" i="44"/>
  <c r="U56" i="44"/>
  <c r="S56" i="44"/>
  <c r="V55" i="44"/>
  <c r="U55" i="44"/>
  <c r="S55" i="44"/>
  <c r="V54" i="44"/>
  <c r="U54" i="44"/>
  <c r="S54" i="44"/>
  <c r="V53" i="44"/>
  <c r="U53" i="44"/>
  <c r="S53" i="44"/>
  <c r="V52" i="44"/>
  <c r="U52" i="44"/>
  <c r="S52" i="44"/>
  <c r="V51" i="44"/>
  <c r="U51" i="44"/>
  <c r="S51" i="44"/>
  <c r="V50" i="44"/>
  <c r="U50" i="44"/>
  <c r="S50" i="44"/>
  <c r="V49" i="44"/>
  <c r="U49" i="44"/>
  <c r="S49" i="44"/>
  <c r="V47" i="44"/>
  <c r="U47" i="44"/>
  <c r="S47" i="44"/>
  <c r="V46" i="44"/>
  <c r="U46" i="44"/>
  <c r="S46" i="44"/>
  <c r="V45" i="44"/>
  <c r="U45" i="44"/>
  <c r="S45" i="44"/>
  <c r="V44" i="44"/>
  <c r="U44" i="44"/>
  <c r="S44" i="44"/>
  <c r="V43" i="44"/>
  <c r="U43" i="44"/>
  <c r="S43" i="44"/>
  <c r="V42" i="44"/>
  <c r="U42" i="44"/>
  <c r="S42" i="44"/>
  <c r="V41" i="44"/>
  <c r="U41" i="44"/>
  <c r="S41" i="44"/>
  <c r="V40" i="44"/>
  <c r="U40" i="44"/>
  <c r="S40" i="44"/>
  <c r="V39" i="44"/>
  <c r="U39" i="44"/>
  <c r="S39" i="44"/>
  <c r="V38" i="44"/>
  <c r="U38" i="44"/>
  <c r="S38" i="44"/>
  <c r="V36" i="44"/>
  <c r="U36" i="44"/>
  <c r="S36" i="44"/>
  <c r="V35" i="44"/>
  <c r="U35" i="44"/>
  <c r="S35" i="44"/>
  <c r="V34" i="44"/>
  <c r="U34" i="44"/>
  <c r="S34" i="44"/>
  <c r="V33" i="44"/>
  <c r="U33" i="44"/>
  <c r="S33" i="44"/>
  <c r="V32" i="44"/>
  <c r="U32" i="44"/>
  <c r="S32" i="44"/>
  <c r="V31" i="44"/>
  <c r="U31" i="44"/>
  <c r="S31" i="44"/>
  <c r="V30" i="44"/>
  <c r="U30" i="44"/>
  <c r="S30" i="44"/>
  <c r="V29" i="44"/>
  <c r="U29" i="44"/>
  <c r="S29" i="44"/>
  <c r="V28" i="44"/>
  <c r="U28" i="44"/>
  <c r="S28" i="44"/>
  <c r="V27" i="44"/>
  <c r="U27" i="44"/>
  <c r="S27" i="44"/>
  <c r="V25" i="44"/>
  <c r="U25" i="44"/>
  <c r="S25" i="44"/>
  <c r="V24" i="44"/>
  <c r="U24" i="44"/>
  <c r="S24" i="44"/>
  <c r="V23" i="44"/>
  <c r="U23" i="44"/>
  <c r="S23" i="44"/>
  <c r="V22" i="44"/>
  <c r="U22" i="44"/>
  <c r="S22" i="44"/>
  <c r="V21" i="44"/>
  <c r="U21" i="44"/>
  <c r="S21" i="44"/>
  <c r="V20" i="44"/>
  <c r="U20" i="44"/>
  <c r="S20" i="44"/>
  <c r="V19" i="44"/>
  <c r="U19" i="44"/>
  <c r="S19" i="44"/>
  <c r="V18" i="44"/>
  <c r="U18" i="44"/>
  <c r="S18" i="44"/>
  <c r="V17" i="44"/>
  <c r="U17" i="44"/>
  <c r="S17" i="44"/>
  <c r="V16" i="44"/>
  <c r="U16" i="44"/>
  <c r="S16" i="44"/>
  <c r="J69" i="44"/>
  <c r="I69" i="44"/>
  <c r="G69" i="44"/>
  <c r="J68" i="44"/>
  <c r="I68" i="44"/>
  <c r="G68" i="44"/>
  <c r="J67" i="44"/>
  <c r="I67" i="44"/>
  <c r="G67" i="44"/>
  <c r="J66" i="44"/>
  <c r="I66" i="44"/>
  <c r="G66" i="44"/>
  <c r="J65" i="44"/>
  <c r="I65" i="44"/>
  <c r="G65" i="44"/>
  <c r="J64" i="44"/>
  <c r="I64" i="44"/>
  <c r="G64" i="44"/>
  <c r="J63" i="44"/>
  <c r="I63" i="44"/>
  <c r="G63" i="44"/>
  <c r="J62" i="44"/>
  <c r="I62" i="44"/>
  <c r="G62" i="44"/>
  <c r="J61" i="44"/>
  <c r="I61" i="44"/>
  <c r="G61" i="44"/>
  <c r="J60" i="44"/>
  <c r="I60" i="44"/>
  <c r="G60" i="44"/>
  <c r="J58" i="44"/>
  <c r="I58" i="44"/>
  <c r="G58" i="44"/>
  <c r="J57" i="44"/>
  <c r="I57" i="44"/>
  <c r="G57" i="44"/>
  <c r="J56" i="44"/>
  <c r="I56" i="44"/>
  <c r="G56" i="44"/>
  <c r="J55" i="44"/>
  <c r="I55" i="44"/>
  <c r="G55" i="44"/>
  <c r="J54" i="44"/>
  <c r="I54" i="44"/>
  <c r="G54" i="44"/>
  <c r="J53" i="44"/>
  <c r="I53" i="44"/>
  <c r="G53" i="44"/>
  <c r="J52" i="44"/>
  <c r="I52" i="44"/>
  <c r="G52" i="44"/>
  <c r="J51" i="44"/>
  <c r="I51" i="44"/>
  <c r="G51" i="44"/>
  <c r="J50" i="44"/>
  <c r="I50" i="44"/>
  <c r="G50" i="44"/>
  <c r="J49" i="44"/>
  <c r="I49" i="44"/>
  <c r="G49" i="44"/>
  <c r="J47" i="44"/>
  <c r="I47" i="44"/>
  <c r="G47" i="44"/>
  <c r="J46" i="44"/>
  <c r="I46" i="44"/>
  <c r="G46" i="44"/>
  <c r="J45" i="44"/>
  <c r="I45" i="44"/>
  <c r="G45" i="44"/>
  <c r="J44" i="44"/>
  <c r="I44" i="44"/>
  <c r="G44" i="44"/>
  <c r="J43" i="44"/>
  <c r="I43" i="44"/>
  <c r="G43" i="44"/>
  <c r="J42" i="44"/>
  <c r="I42" i="44"/>
  <c r="G42" i="44"/>
  <c r="J41" i="44"/>
  <c r="I41" i="44"/>
  <c r="G41" i="44"/>
  <c r="J40" i="44"/>
  <c r="I40" i="44"/>
  <c r="G40" i="44"/>
  <c r="J39" i="44"/>
  <c r="I39" i="44"/>
  <c r="G39" i="44"/>
  <c r="J38" i="44"/>
  <c r="I38" i="44"/>
  <c r="G38" i="44"/>
  <c r="G35" i="44"/>
  <c r="I35" i="44"/>
  <c r="J35" i="44"/>
  <c r="G36" i="44"/>
  <c r="I36" i="44"/>
  <c r="J36" i="44"/>
  <c r="J34" i="44"/>
  <c r="I34" i="44"/>
  <c r="G34" i="44"/>
  <c r="J33" i="44"/>
  <c r="I33" i="44"/>
  <c r="G33" i="44"/>
  <c r="J32" i="44"/>
  <c r="I32" i="44"/>
  <c r="G32" i="44"/>
  <c r="J31" i="44"/>
  <c r="I31" i="44"/>
  <c r="G31" i="44"/>
  <c r="J30" i="44"/>
  <c r="I30" i="44"/>
  <c r="G30" i="44"/>
  <c r="J29" i="44"/>
  <c r="I29" i="44"/>
  <c r="G29" i="44"/>
  <c r="J28" i="44"/>
  <c r="I28" i="44"/>
  <c r="G28" i="44"/>
  <c r="J27" i="44"/>
  <c r="I27" i="44"/>
  <c r="G27" i="44"/>
  <c r="AU34" i="44" l="1"/>
  <c r="AI22" i="44"/>
  <c r="AI19" i="44"/>
  <c r="AI28" i="44"/>
  <c r="AU43" i="44"/>
  <c r="AU29" i="44"/>
  <c r="W68" i="44"/>
  <c r="K61" i="44"/>
  <c r="K36" i="44"/>
  <c r="K32" i="44"/>
  <c r="K53" i="44"/>
  <c r="W61" i="44"/>
  <c r="W65" i="44"/>
  <c r="K31" i="44"/>
  <c r="K60" i="44"/>
  <c r="AI20" i="44"/>
  <c r="AI23" i="44"/>
  <c r="AU47" i="44"/>
  <c r="K35" i="44"/>
  <c r="W29" i="44"/>
  <c r="AI21" i="44"/>
  <c r="AI24" i="44"/>
  <c r="AU57" i="44"/>
  <c r="U59" i="44"/>
  <c r="K57" i="44"/>
  <c r="AI18" i="44"/>
  <c r="AE37" i="44"/>
  <c r="AU60" i="44"/>
  <c r="W32" i="44"/>
  <c r="K58" i="44"/>
  <c r="W35" i="44"/>
  <c r="AG26" i="44"/>
  <c r="AU52" i="44"/>
  <c r="K30" i="44"/>
  <c r="AU55" i="44"/>
  <c r="AE26" i="44"/>
  <c r="K39" i="44"/>
  <c r="K56" i="44"/>
  <c r="K65" i="44"/>
  <c r="AI17" i="44"/>
  <c r="AU41" i="44"/>
  <c r="AU58" i="44"/>
  <c r="K29" i="44"/>
  <c r="K33" i="44"/>
  <c r="K38" i="44"/>
  <c r="K67" i="44"/>
  <c r="K69" i="44"/>
  <c r="W21" i="44"/>
  <c r="W23" i="44"/>
  <c r="W25" i="44"/>
  <c r="W28" i="44"/>
  <c r="AE48" i="44"/>
  <c r="AI57" i="44"/>
  <c r="AU18" i="44"/>
  <c r="AU20" i="44"/>
  <c r="AU24" i="44"/>
  <c r="K42" i="44"/>
  <c r="K44" i="44"/>
  <c r="K46" i="44"/>
  <c r="K49" i="44"/>
  <c r="K55" i="44"/>
  <c r="W41" i="44"/>
  <c r="W45" i="44"/>
  <c r="W47" i="44"/>
  <c r="W52" i="44"/>
  <c r="AQ48" i="44"/>
  <c r="AU40" i="44"/>
  <c r="AU44" i="44"/>
  <c r="AU46" i="44"/>
  <c r="AU49" i="44"/>
  <c r="AU51" i="44"/>
  <c r="AU53" i="44"/>
  <c r="K34" i="44"/>
  <c r="K64" i="44"/>
  <c r="K66" i="44"/>
  <c r="K68" i="44"/>
  <c r="W18" i="44"/>
  <c r="W22" i="44"/>
  <c r="W24" i="44"/>
  <c r="AI54" i="44"/>
  <c r="AI61" i="44"/>
  <c r="AI63" i="44"/>
  <c r="AI65" i="44"/>
  <c r="AI67" i="44"/>
  <c r="AI69" i="44"/>
  <c r="AU17" i="44"/>
  <c r="AU21" i="44"/>
  <c r="AU23" i="44"/>
  <c r="AU28" i="44"/>
  <c r="K43" i="44"/>
  <c r="K45" i="44"/>
  <c r="K47" i="44"/>
  <c r="K50" i="44"/>
  <c r="K54" i="44"/>
  <c r="W38" i="44"/>
  <c r="W42" i="44"/>
  <c r="W44" i="44"/>
  <c r="W49" i="44"/>
  <c r="W53" i="44"/>
  <c r="W57" i="44"/>
  <c r="W60" i="44"/>
  <c r="K27" i="44"/>
  <c r="K41" i="44"/>
  <c r="K51" i="44"/>
  <c r="K63" i="44"/>
  <c r="W33" i="44"/>
  <c r="AI32" i="44"/>
  <c r="AI34" i="44"/>
  <c r="AI36" i="44"/>
  <c r="AU31" i="44"/>
  <c r="AU33" i="44"/>
  <c r="W40" i="44"/>
  <c r="W46" i="44"/>
  <c r="AU35" i="44"/>
  <c r="K28" i="44"/>
  <c r="K40" i="44"/>
  <c r="K52" i="44"/>
  <c r="K62" i="44"/>
  <c r="W34" i="44"/>
  <c r="W64" i="44"/>
  <c r="AI29" i="44"/>
  <c r="AI31" i="44"/>
  <c r="AI33" i="44"/>
  <c r="AI35" i="44"/>
  <c r="AI40" i="44"/>
  <c r="AI42" i="44"/>
  <c r="AI44" i="44"/>
  <c r="AI46" i="44"/>
  <c r="AI51" i="44"/>
  <c r="AI53" i="44"/>
  <c r="AU32" i="44"/>
  <c r="S59" i="44"/>
  <c r="AQ37" i="44"/>
  <c r="AU62" i="44"/>
  <c r="AU64" i="44"/>
  <c r="AU66" i="44"/>
  <c r="AU68" i="44"/>
  <c r="W58" i="44"/>
  <c r="AI55" i="44"/>
  <c r="AU19" i="44"/>
  <c r="AS37" i="44"/>
  <c r="AU42" i="44"/>
  <c r="AQ59" i="44"/>
  <c r="AU61" i="44"/>
  <c r="AU63" i="44"/>
  <c r="AU65" i="44"/>
  <c r="AU67" i="44"/>
  <c r="AU69" i="44"/>
  <c r="AS59" i="44"/>
  <c r="AQ26" i="44"/>
  <c r="AU25" i="44"/>
  <c r="AU36" i="44"/>
  <c r="AU39" i="44"/>
  <c r="AS26" i="44"/>
  <c r="AS48" i="44"/>
  <c r="AU22" i="44"/>
  <c r="AU30" i="44"/>
  <c r="AU45" i="44"/>
  <c r="AU56" i="44"/>
  <c r="AG37" i="44"/>
  <c r="AI49" i="44"/>
  <c r="AI58" i="44"/>
  <c r="AI25" i="44"/>
  <c r="AI39" i="44"/>
  <c r="AI41" i="44"/>
  <c r="AI43" i="44"/>
  <c r="AI45" i="44"/>
  <c r="AI47" i="44"/>
  <c r="AE59" i="44"/>
  <c r="AI60" i="44"/>
  <c r="AI62" i="44"/>
  <c r="AI64" i="44"/>
  <c r="AI66" i="44"/>
  <c r="AI68" i="44"/>
  <c r="AG59" i="44"/>
  <c r="AG48" i="44"/>
  <c r="AI30" i="44"/>
  <c r="AI52" i="44"/>
  <c r="AI56" i="44"/>
  <c r="W17" i="44"/>
  <c r="S37" i="44"/>
  <c r="W36" i="44"/>
  <c r="W54" i="44"/>
  <c r="W56" i="44"/>
  <c r="W66" i="44"/>
  <c r="U26" i="44"/>
  <c r="W19" i="44"/>
  <c r="W31" i="44"/>
  <c r="S48" i="44"/>
  <c r="W63" i="44"/>
  <c r="U48" i="44"/>
  <c r="W51" i="44"/>
  <c r="W67" i="44"/>
  <c r="W69" i="44"/>
  <c r="W43" i="44"/>
  <c r="S26" i="44"/>
  <c r="W20" i="44"/>
  <c r="U37" i="44"/>
  <c r="W30" i="44"/>
  <c r="W55" i="44"/>
  <c r="W62" i="44"/>
  <c r="AU16" i="44"/>
  <c r="AU27" i="44"/>
  <c r="AU50" i="44"/>
  <c r="AU38" i="44"/>
  <c r="AI16" i="44"/>
  <c r="AI27" i="44"/>
  <c r="AI50" i="44"/>
  <c r="AI38" i="44"/>
  <c r="W16" i="44"/>
  <c r="W39" i="44"/>
  <c r="W27" i="44"/>
  <c r="W50" i="44"/>
  <c r="AI26" i="44" l="1"/>
  <c r="W59" i="44"/>
  <c r="AU59" i="44"/>
  <c r="AU37" i="44"/>
  <c r="AU26" i="44"/>
  <c r="AU48" i="44"/>
  <c r="AI48" i="44"/>
  <c r="AI59" i="44"/>
  <c r="AI37" i="44"/>
  <c r="W37" i="44"/>
  <c r="W48" i="44"/>
  <c r="W26" i="44"/>
  <c r="I37" i="44" l="1"/>
  <c r="G48" i="44"/>
  <c r="I48" i="44"/>
  <c r="K59" i="44"/>
  <c r="G59" i="44"/>
  <c r="J25" i="44"/>
  <c r="I25" i="44"/>
  <c r="G25" i="44"/>
  <c r="J24" i="44"/>
  <c r="I24" i="44"/>
  <c r="G24" i="44"/>
  <c r="J23" i="44"/>
  <c r="I23" i="44"/>
  <c r="G23" i="44"/>
  <c r="J22" i="44"/>
  <c r="I22" i="44"/>
  <c r="G22" i="44"/>
  <c r="J21" i="44"/>
  <c r="I21" i="44"/>
  <c r="G21" i="44"/>
  <c r="J20" i="44"/>
  <c r="I20" i="44"/>
  <c r="G20" i="44"/>
  <c r="J19" i="44"/>
  <c r="I19" i="44"/>
  <c r="G19" i="44"/>
  <c r="J18" i="44"/>
  <c r="I18" i="44"/>
  <c r="G18" i="44"/>
  <c r="J17" i="44"/>
  <c r="I17" i="44"/>
  <c r="G17" i="44"/>
  <c r="I16" i="44"/>
  <c r="K16" i="44" s="1"/>
  <c r="K25" i="44" l="1"/>
  <c r="K19" i="44"/>
  <c r="AE70" i="44"/>
  <c r="AE71" i="44" s="1"/>
  <c r="AG70" i="44"/>
  <c r="S70" i="44"/>
  <c r="G70" i="44"/>
  <c r="I70" i="44"/>
  <c r="G26" i="44"/>
  <c r="AQ70" i="44"/>
  <c r="AQ71" i="44" s="1"/>
  <c r="AS70" i="44"/>
  <c r="U70" i="44"/>
  <c r="AI70" i="44"/>
  <c r="K37" i="44"/>
  <c r="K48" i="44"/>
  <c r="G37" i="44"/>
  <c r="I59" i="44"/>
  <c r="K22" i="44"/>
  <c r="K21" i="44"/>
  <c r="K18" i="44"/>
  <c r="K20" i="44"/>
  <c r="K24" i="44"/>
  <c r="I26" i="44"/>
  <c r="K23" i="44"/>
  <c r="K17" i="44"/>
  <c r="AU70" i="44" l="1"/>
  <c r="AU71" i="44" s="1"/>
  <c r="E42" i="96" s="1"/>
  <c r="E46" i="96" s="1"/>
  <c r="U71" i="44"/>
  <c r="S71" i="44"/>
  <c r="W70" i="44"/>
  <c r="W71" i="44" s="1"/>
  <c r="E28" i="96" s="1"/>
  <c r="E32" i="96" s="1"/>
  <c r="K70" i="44"/>
  <c r="I71" i="44"/>
  <c r="E50" i="103" s="1"/>
  <c r="E51" i="103" s="1"/>
  <c r="Q50" i="55" s="1"/>
  <c r="Q51" i="55" s="1"/>
  <c r="G71" i="44"/>
  <c r="AG71" i="44"/>
  <c r="AI71" i="44"/>
  <c r="E35" i="96" s="1"/>
  <c r="AS71" i="44"/>
  <c r="K26" i="44"/>
  <c r="N308" i="18"/>
  <c r="N309" i="18"/>
  <c r="N311" i="18"/>
  <c r="N312" i="18"/>
  <c r="N313" i="18"/>
  <c r="W50" i="103" l="1"/>
  <c r="W51" i="103" s="1"/>
  <c r="Q50" i="95" s="1"/>
  <c r="Q50" i="103"/>
  <c r="Q51" i="103" s="1"/>
  <c r="Q50" i="94" s="1"/>
  <c r="K50" i="103"/>
  <c r="K51" i="103" s="1"/>
  <c r="Q50" i="93" s="1"/>
  <c r="Q51" i="93" s="1"/>
  <c r="E39" i="96"/>
  <c r="K71" i="44"/>
  <c r="E20" i="96" s="1"/>
  <c r="E21" i="96" s="1"/>
  <c r="E25" i="96" s="1"/>
  <c r="Q51" i="95" l="1"/>
  <c r="Q51" i="94"/>
  <c r="E10" i="96"/>
  <c r="E11" i="96" s="1"/>
  <c r="E14" i="96" s="1"/>
  <c r="N307" i="18"/>
  <c r="N306" i="18"/>
  <c r="N305" i="18"/>
  <c r="N304" i="18"/>
  <c r="N303" i="18"/>
  <c r="N302" i="18"/>
  <c r="N301" i="18"/>
  <c r="N300" i="18"/>
  <c r="N299" i="18"/>
  <c r="N298" i="18"/>
  <c r="N297" i="18"/>
  <c r="N296" i="18"/>
  <c r="N295" i="18"/>
  <c r="N294" i="18"/>
  <c r="N293" i="18"/>
  <c r="N292" i="18"/>
  <c r="N291" i="18"/>
  <c r="N290" i="18"/>
  <c r="N289" i="18"/>
  <c r="N288" i="18"/>
  <c r="N287" i="18"/>
  <c r="N286" i="18"/>
  <c r="N285" i="18"/>
  <c r="N284" i="18"/>
  <c r="N283" i="18"/>
  <c r="N282" i="18"/>
  <c r="N281" i="18"/>
  <c r="N280" i="18"/>
  <c r="N279" i="18"/>
  <c r="N278" i="18"/>
  <c r="N277" i="18"/>
  <c r="N276" i="18"/>
  <c r="N275" i="18"/>
  <c r="N274" i="18"/>
  <c r="N273" i="18"/>
  <c r="N272" i="18"/>
  <c r="N271" i="18"/>
  <c r="N270" i="18"/>
  <c r="N269" i="18"/>
  <c r="N268" i="18"/>
  <c r="N267" i="18"/>
  <c r="N266" i="18"/>
  <c r="N265" i="18"/>
  <c r="N264" i="18"/>
  <c r="N263" i="18"/>
  <c r="N262" i="18"/>
  <c r="N261" i="18"/>
  <c r="N260" i="18"/>
  <c r="N259" i="18"/>
  <c r="N258" i="18"/>
  <c r="N257" i="18"/>
  <c r="N256" i="18"/>
  <c r="N255" i="18"/>
  <c r="N254" i="18"/>
  <c r="N253" i="18"/>
  <c r="N252" i="18"/>
  <c r="N251" i="18"/>
  <c r="N250" i="18"/>
  <c r="N249" i="18"/>
  <c r="N248" i="18"/>
  <c r="N247" i="18"/>
  <c r="N246" i="18"/>
  <c r="N245" i="18"/>
  <c r="N244" i="18"/>
  <c r="N243" i="18"/>
  <c r="N242" i="18"/>
  <c r="N241" i="18"/>
  <c r="N240" i="18"/>
  <c r="N239" i="18"/>
  <c r="N238" i="18"/>
  <c r="N237" i="18"/>
  <c r="N236" i="18"/>
  <c r="N235" i="18"/>
  <c r="N234" i="18"/>
  <c r="N233" i="18"/>
  <c r="N232" i="18"/>
  <c r="N231" i="18"/>
  <c r="N230" i="18"/>
  <c r="N229" i="18"/>
  <c r="N228" i="18"/>
  <c r="N227" i="18"/>
  <c r="N226" i="18"/>
  <c r="N225" i="18"/>
  <c r="N224" i="18"/>
  <c r="N223" i="18"/>
  <c r="N222" i="18"/>
  <c r="N221" i="18"/>
  <c r="N220" i="18"/>
  <c r="N219" i="18"/>
  <c r="N218" i="18"/>
  <c r="N217" i="18"/>
  <c r="N216" i="18"/>
  <c r="N215" i="18"/>
  <c r="N214" i="18"/>
  <c r="N213" i="18"/>
  <c r="N212" i="18"/>
  <c r="N211" i="18"/>
  <c r="N210" i="18"/>
  <c r="N209" i="18"/>
  <c r="N208" i="18"/>
  <c r="N207" i="18"/>
  <c r="N206" i="18"/>
  <c r="N205" i="18"/>
  <c r="N204" i="18"/>
  <c r="N203" i="18"/>
  <c r="N202" i="18"/>
  <c r="N201" i="18"/>
  <c r="N200" i="18"/>
  <c r="N199" i="18"/>
  <c r="N198" i="18"/>
  <c r="N197" i="18"/>
  <c r="N196" i="18"/>
  <c r="N195" i="18"/>
  <c r="N194" i="18"/>
  <c r="N193" i="18"/>
  <c r="N192" i="18"/>
  <c r="N191" i="18"/>
  <c r="N190" i="18"/>
  <c r="N189" i="18"/>
  <c r="N188" i="18"/>
  <c r="N187" i="18"/>
  <c r="N186" i="18"/>
  <c r="N185" i="18"/>
  <c r="N184" i="18"/>
  <c r="N183" i="18"/>
  <c r="N182" i="18"/>
  <c r="N181" i="18"/>
  <c r="N180" i="18"/>
  <c r="N179" i="18"/>
  <c r="N178" i="18"/>
  <c r="N177" i="18"/>
  <c r="N176" i="18"/>
  <c r="N175" i="18"/>
  <c r="N174" i="18"/>
  <c r="N173" i="18"/>
  <c r="N172" i="18"/>
  <c r="N171" i="18"/>
  <c r="N170" i="18"/>
  <c r="N169" i="18"/>
  <c r="N168" i="18"/>
  <c r="N167" i="18"/>
  <c r="N166" i="18"/>
  <c r="N165" i="18"/>
  <c r="N164" i="18"/>
  <c r="N163" i="18"/>
  <c r="N162" i="18"/>
  <c r="N161" i="18"/>
  <c r="N160" i="18"/>
  <c r="N159" i="18"/>
  <c r="N158" i="18"/>
  <c r="N157" i="18"/>
  <c r="N156" i="18"/>
  <c r="N155" i="18"/>
  <c r="N154" i="18"/>
  <c r="N153" i="18"/>
  <c r="N152" i="18"/>
  <c r="N151" i="18"/>
  <c r="N150" i="18"/>
  <c r="N149" i="18"/>
  <c r="N148" i="18"/>
  <c r="N147" i="18"/>
  <c r="N146" i="18"/>
  <c r="N145" i="18"/>
  <c r="N144" i="18"/>
  <c r="N143" i="18"/>
  <c r="N142" i="18"/>
  <c r="N141" i="18"/>
  <c r="N140" i="18"/>
  <c r="N139" i="18"/>
  <c r="N138" i="18"/>
  <c r="N137" i="18"/>
  <c r="N136" i="18"/>
  <c r="N135" i="18"/>
  <c r="N134" i="18"/>
  <c r="N133" i="18"/>
  <c r="N132" i="18"/>
  <c r="N131" i="18"/>
  <c r="N130" i="18"/>
  <c r="N129" i="18"/>
  <c r="N128" i="18"/>
  <c r="N127" i="18"/>
  <c r="N126" i="18"/>
  <c r="N125" i="18"/>
  <c r="N124" i="18"/>
  <c r="N123" i="18"/>
  <c r="N122" i="18"/>
  <c r="N121" i="18"/>
  <c r="N120" i="18"/>
  <c r="N119" i="18"/>
  <c r="N118" i="18"/>
  <c r="N117" i="18"/>
  <c r="N116" i="18"/>
  <c r="N115" i="18"/>
  <c r="N114" i="18"/>
  <c r="N113" i="18"/>
  <c r="N112" i="18"/>
  <c r="N111" i="18"/>
  <c r="N110" i="18"/>
  <c r="N109" i="18"/>
  <c r="N108" i="18"/>
  <c r="N107" i="18"/>
  <c r="N106" i="18"/>
  <c r="N105" i="18"/>
  <c r="N104" i="18"/>
  <c r="N103" i="18"/>
  <c r="N102" i="18"/>
  <c r="N101" i="18"/>
  <c r="N100" i="18"/>
  <c r="N99" i="18"/>
  <c r="N98" i="18"/>
  <c r="N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N71" i="18"/>
  <c r="N70" i="18"/>
  <c r="N69" i="18"/>
  <c r="N68" i="18"/>
  <c r="N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N41" i="18"/>
  <c r="N40" i="18"/>
  <c r="N39" i="18"/>
  <c r="N38" i="18"/>
  <c r="N37" i="18"/>
  <c r="N36" i="18"/>
  <c r="N35" i="18"/>
  <c r="N34" i="18"/>
  <c r="N33" i="18"/>
  <c r="N32" i="18"/>
  <c r="N31" i="18"/>
  <c r="N30" i="18"/>
  <c r="N29" i="18"/>
  <c r="N28" i="18"/>
  <c r="N27" i="18"/>
  <c r="N26" i="18"/>
  <c r="N25" i="18"/>
  <c r="N24" i="18"/>
  <c r="N23" i="18"/>
  <c r="N22" i="18"/>
  <c r="N21" i="18"/>
  <c r="N20" i="18"/>
  <c r="N19" i="18"/>
  <c r="N18" i="18"/>
  <c r="N17" i="18"/>
  <c r="N16" i="18"/>
  <c r="Q11" i="55" s="1"/>
  <c r="Q49" i="55" s="1"/>
  <c r="Q52" i="55" s="1"/>
  <c r="N15" i="18"/>
  <c r="N14" i="18"/>
  <c r="B51" i="4"/>
  <c r="C7" i="7" s="1"/>
  <c r="Q11" i="93" l="1"/>
  <c r="Q49" i="93" s="1"/>
  <c r="Q11" i="95"/>
  <c r="Q49" i="95" s="1"/>
  <c r="Q52" i="95" s="1"/>
  <c r="D42" i="96" s="1"/>
  <c r="Q11" i="94"/>
  <c r="Q49" i="94" s="1"/>
  <c r="Q52" i="94" s="1"/>
  <c r="D35" i="96" s="1"/>
  <c r="C5" i="96"/>
  <c r="G6" i="55"/>
  <c r="G6" i="93"/>
  <c r="G6" i="94"/>
  <c r="G6" i="95"/>
  <c r="F7" i="18"/>
  <c r="F42" i="96" l="1"/>
  <c r="F43" i="96" s="1"/>
  <c r="F44" i="96" s="1"/>
  <c r="F46" i="96" s="1"/>
  <c r="D46" i="96"/>
  <c r="C42" i="96"/>
  <c r="C46" i="96" s="1"/>
  <c r="F35" i="96"/>
  <c r="F36" i="96" s="1"/>
  <c r="F37" i="96" s="1"/>
  <c r="F39" i="96" s="1"/>
  <c r="C35" i="96"/>
  <c r="C39" i="96" s="1"/>
  <c r="D39" i="96"/>
  <c r="Q52" i="93"/>
  <c r="D28" i="96" s="1"/>
  <c r="D20" i="96"/>
  <c r="S15" i="7"/>
  <c r="G43" i="96" l="1"/>
  <c r="G46" i="96" s="1"/>
  <c r="G36" i="96"/>
  <c r="G39" i="96" s="1"/>
  <c r="F95" i="4"/>
  <c r="F96" i="4" s="1"/>
  <c r="F98" i="4" s="1"/>
  <c r="F20" i="96"/>
  <c r="F21" i="96" s="1"/>
  <c r="F22" i="96" s="1"/>
  <c r="F28" i="96"/>
  <c r="C28" i="96"/>
  <c r="C32" i="96" s="1"/>
  <c r="D32" i="96"/>
  <c r="C20" i="96"/>
  <c r="X15" i="7"/>
  <c r="S16" i="7"/>
  <c r="N95" i="4" l="1"/>
  <c r="C21" i="96"/>
  <c r="C25" i="96" s="1"/>
  <c r="C95" i="4"/>
  <c r="C96" i="4" s="1"/>
  <c r="C98" i="4" s="1"/>
  <c r="F29" i="96"/>
  <c r="F30" i="96" s="1"/>
  <c r="F32" i="96" s="1"/>
  <c r="D21" i="96"/>
  <c r="D25" i="96" s="1"/>
  <c r="D10" i="96"/>
  <c r="C10" i="96" s="1"/>
  <c r="C11" i="96" s="1"/>
  <c r="C14" i="96" s="1"/>
  <c r="G29" i="96" l="1"/>
  <c r="G32" i="96" s="1"/>
  <c r="F11" i="96"/>
  <c r="F23" i="96"/>
  <c r="D11" i="96"/>
  <c r="D14" i="96" s="1"/>
  <c r="G22" i="96"/>
  <c r="N96" i="4" l="1"/>
  <c r="F12" i="96"/>
  <c r="I11" i="96" s="1"/>
  <c r="F25" i="96"/>
  <c r="F14" i="96" s="1"/>
  <c r="G25" i="96"/>
  <c r="G14" i="96" s="1"/>
  <c r="G11" i="96"/>
  <c r="N98" i="4" l="1"/>
  <c r="C57"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yumi</author>
    <author>小原 大輔</author>
  </authors>
  <commentList>
    <comment ref="J41" authorId="0" shapeId="0" xr:uid="{BB9B7758-807C-48EA-8D61-D7F89F690EF9}">
      <text>
        <r>
          <rPr>
            <sz val="12"/>
            <color indexed="81"/>
            <rFont val="MS P ゴシック"/>
            <family val="3"/>
            <charset val="128"/>
          </rPr>
          <t>マイナスの値を入力すること</t>
        </r>
      </text>
    </comment>
    <comment ref="J42" authorId="0" shapeId="0" xr:uid="{45CD6BD9-19B6-43BF-B23D-818C4D6C00BD}">
      <text>
        <r>
          <rPr>
            <sz val="12"/>
            <color indexed="81"/>
            <rFont val="MS P ゴシック"/>
            <family val="3"/>
            <charset val="128"/>
          </rPr>
          <t>マイナスの値を入力すること</t>
        </r>
      </text>
    </comment>
    <comment ref="J43" authorId="0" shapeId="0" xr:uid="{3AC7F399-436B-4ECA-95EA-2A87B11B8BA3}">
      <text>
        <r>
          <rPr>
            <sz val="12"/>
            <color indexed="81"/>
            <rFont val="MS P ゴシック"/>
            <family val="3"/>
            <charset val="128"/>
          </rPr>
          <t>マイナスの値を入力すること</t>
        </r>
      </text>
    </comment>
    <comment ref="J44" authorId="0" shapeId="0" xr:uid="{A33796E9-BB6F-4915-9867-711BD97518EE}">
      <text>
        <r>
          <rPr>
            <sz val="12"/>
            <color indexed="81"/>
            <rFont val="MS P ゴシック"/>
            <family val="3"/>
            <charset val="128"/>
          </rPr>
          <t>マイナスの値を入力すること</t>
        </r>
      </text>
    </comment>
    <comment ref="J45" authorId="1" shapeId="0" xr:uid="{F91C1E73-1F71-4E8C-99A9-E766F6B0D818}">
      <text>
        <r>
          <rPr>
            <sz val="11"/>
            <color indexed="81"/>
            <rFont val="MS P ゴシック"/>
            <family val="3"/>
            <charset val="128"/>
          </rPr>
          <t>入力漏れがないようにすること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中島 惇輝</author>
    <author>eriko sasaki</author>
    <author>中村 実莉</author>
    <author>小原 大輔</author>
    <author>田口 拓弥</author>
  </authors>
  <commentList>
    <comment ref="H9" authorId="0" shapeId="0" xr:uid="{73A43A72-724B-4E81-9A25-B7D5FADD001F}">
      <text>
        <r>
          <rPr>
            <b/>
            <sz val="12"/>
            <color indexed="81"/>
            <rFont val="MS P ゴシック"/>
            <family val="3"/>
            <charset val="128"/>
          </rPr>
          <t>公募要領Ｐ１７,Ｐ１８参照</t>
        </r>
      </text>
    </comment>
    <comment ref="O13" authorId="0" shapeId="0" xr:uid="{FBF5098E-58B4-4E4E-B9BE-C02D27E5E025}">
      <text>
        <r>
          <rPr>
            <b/>
            <sz val="12"/>
            <color indexed="81"/>
            <rFont val="MS P ゴシック"/>
            <family val="3"/>
            <charset val="128"/>
          </rPr>
          <t>補助対象外の場合、"-"を選択すること</t>
        </r>
        <r>
          <rPr>
            <sz val="9"/>
            <color indexed="81"/>
            <rFont val="MS P ゴシック"/>
            <family val="3"/>
            <charset val="128"/>
          </rPr>
          <t xml:space="preserve">
</t>
        </r>
      </text>
    </comment>
    <comment ref="P13" authorId="1" shapeId="0" xr:uid="{F144FCD4-CA05-4901-ACB0-8CA74D040200}">
      <text>
        <r>
          <rPr>
            <b/>
            <sz val="12"/>
            <color indexed="81"/>
            <rFont val="MS P ゴシック"/>
            <family val="3"/>
            <charset val="128"/>
          </rPr>
          <t>冷房時の値を選択すること</t>
        </r>
      </text>
    </comment>
    <comment ref="V13" authorId="1" shapeId="0" xr:uid="{08B0B879-1A0E-4ED1-9270-1F3691A0C739}">
      <text>
        <r>
          <rPr>
            <b/>
            <sz val="12"/>
            <color indexed="81"/>
            <rFont val="MS P ゴシック"/>
            <family val="3"/>
            <charset val="128"/>
          </rPr>
          <t>冷房時の値を選択すること</t>
        </r>
      </text>
    </comment>
    <comment ref="AP13" authorId="2" shapeId="0" xr:uid="{5A041B53-44A3-42B8-98E3-A25F94231D8F}">
      <text>
        <r>
          <rPr>
            <b/>
            <sz val="9"/>
            <color indexed="81"/>
            <rFont val="MS P ゴシック"/>
            <family val="3"/>
            <charset val="128"/>
          </rPr>
          <t>該当住戸に導入する蓄電システムの初期実効容量を入力すること</t>
        </r>
      </text>
    </comment>
    <comment ref="AU13" authorId="3" shapeId="0" xr:uid="{0C5E6EB4-0930-45AA-8436-F147B86D29B5}">
      <text>
        <r>
          <rPr>
            <b/>
            <sz val="9"/>
            <color indexed="81"/>
            <rFont val="MS P ゴシック"/>
            <family val="3"/>
            <charset val="128"/>
          </rPr>
          <t>９.パネルラジエーター設備費用算出シートで算出した該当の導入タイプを選択すること</t>
        </r>
      </text>
    </comment>
    <comment ref="AY13" authorId="4" shapeId="0" xr:uid="{51C1AFF9-B035-45FC-BEE2-0825F0657A27}">
      <text>
        <r>
          <rPr>
            <b/>
            <sz val="9"/>
            <color indexed="81"/>
            <rFont val="MS P ゴシック"/>
            <family val="3"/>
            <charset val="128"/>
          </rPr>
          <t>補助金額は「１６.Ｖ２Ｈ充放電設備補助金算出シート及び「１８.地中熱ヒートポンプ・システム明細」で算定した金額を住戸毎に入力すること　※複数導入の場合は住戸毎に合算した金額を入力すること</t>
        </r>
      </text>
    </comment>
    <comment ref="P41" authorId="1" shapeId="0" xr:uid="{D7225403-38BA-47AB-92B9-E4FCE38B0131}">
      <text>
        <r>
          <rPr>
            <b/>
            <sz val="12"/>
            <color indexed="81"/>
            <rFont val="MS P ゴシック"/>
            <family val="3"/>
            <charset val="128"/>
          </rPr>
          <t>冷房時の値</t>
        </r>
      </text>
    </comment>
    <comment ref="V41" authorId="1" shapeId="0" xr:uid="{247E7163-A822-400F-BFB5-8453DF224195}">
      <text>
        <r>
          <rPr>
            <b/>
            <sz val="12"/>
            <color indexed="81"/>
            <rFont val="MS P ゴシック"/>
            <family val="3"/>
            <charset val="128"/>
          </rPr>
          <t>冷房時の値</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eriko sasaki</author>
  </authors>
  <commentList>
    <comment ref="E16" authorId="0" shapeId="0" xr:uid="{BBF4C1ED-6CC8-4BB2-9338-B8F0529DD560}">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16" authorId="0" shapeId="0" xr:uid="{1F517EA0-271A-4197-B19C-EDA5FC82BBD5}">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16" authorId="0" shapeId="0" xr:uid="{56834707-7C60-4B5D-B6E2-627C1CA57F7C}">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16" authorId="0" shapeId="0" xr:uid="{F336F05F-5646-4C97-A273-1CBFA7596835}">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27" authorId="0" shapeId="0" xr:uid="{79B2E9E3-8A98-4229-95AD-016BDC11E94B}">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27" authorId="0" shapeId="0" xr:uid="{F428D2DD-C3F1-407A-B0E5-F4FEAE309213}">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27" authorId="0" shapeId="0" xr:uid="{282FE7C6-9B51-4595-BE1E-6EDFAF2BF630}">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27" authorId="0" shapeId="0" xr:uid="{E7F34DF4-7205-4A32-B90E-B0DCC6B6A4FA}">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38" authorId="0" shapeId="0" xr:uid="{AD47E0EA-D58A-4197-95E3-8A798417EFA1}">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38" authorId="0" shapeId="0" xr:uid="{70142D93-F5C3-4BEE-821C-8BA162439574}">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38" authorId="0" shapeId="0" xr:uid="{B81CD82F-76A6-4F6B-B527-E9CEFE7E407C}">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38" authorId="0" shapeId="0" xr:uid="{9CE6FF83-DDB9-48C7-940C-C104729C9200}">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49" authorId="0" shapeId="0" xr:uid="{75C7EA8A-D5F1-4828-8631-954BAB10F54F}">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49" authorId="0" shapeId="0" xr:uid="{655B6023-EC43-44B6-8BE9-BAB1B456E664}">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49" authorId="0" shapeId="0" xr:uid="{539BEA5C-14D0-422D-8EAF-5B4379E10669}">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49" authorId="0" shapeId="0" xr:uid="{9A905E38-2B54-4616-A43C-7E40CAD7F98C}">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60" authorId="0" shapeId="0" xr:uid="{96AB2B77-023C-4F8F-A896-80477A80EB65}">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60" authorId="0" shapeId="0" xr:uid="{AE05ED0E-3FD1-4AEB-8194-ACEA26401A9D}">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60" authorId="0" shapeId="0" xr:uid="{CB1B23D1-2084-4003-A522-36730AC9D224}">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60" authorId="0" shapeId="0" xr:uid="{7EE89A78-C184-4BA7-BDD0-1C1EF51C05BB}">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List>
</comments>
</file>

<file path=xl/sharedStrings.xml><?xml version="1.0" encoding="utf-8"?>
<sst xmlns="http://schemas.openxmlformats.org/spreadsheetml/2006/main" count="3264" uniqueCount="1235">
  <si>
    <t>補助事業の名称</t>
    <rPh sb="0" eb="2">
      <t>ホジョ</t>
    </rPh>
    <rPh sb="2" eb="4">
      <t>ジギョウ</t>
    </rPh>
    <rPh sb="5" eb="7">
      <t>メイショウ</t>
    </rPh>
    <phoneticPr fontId="20"/>
  </si>
  <si>
    <t>事業期間区分</t>
    <rPh sb="0" eb="2">
      <t>ジギョウ</t>
    </rPh>
    <rPh sb="2" eb="4">
      <t>キカン</t>
    </rPh>
    <rPh sb="4" eb="6">
      <t>クブン</t>
    </rPh>
    <phoneticPr fontId="20"/>
  </si>
  <si>
    <t>申請者１</t>
    <rPh sb="0" eb="3">
      <t>シンセイシャ</t>
    </rPh>
    <phoneticPr fontId="20"/>
  </si>
  <si>
    <t>申請者名（ふりがな）</t>
    <rPh sb="0" eb="3">
      <t>シンセイシャ</t>
    </rPh>
    <phoneticPr fontId="20"/>
  </si>
  <si>
    <t>申請者名（法人名、氏名）</t>
    <rPh sb="0" eb="3">
      <t>シンセイシャ</t>
    </rPh>
    <rPh sb="5" eb="7">
      <t>ホウジン</t>
    </rPh>
    <rPh sb="7" eb="8">
      <t>メイ</t>
    </rPh>
    <rPh sb="9" eb="11">
      <t>シメイ</t>
    </rPh>
    <phoneticPr fontId="20"/>
  </si>
  <si>
    <t>役職名</t>
    <rPh sb="0" eb="3">
      <t>ヤクショクメイ</t>
    </rPh>
    <phoneticPr fontId="20"/>
  </si>
  <si>
    <t>氏名（ふりがな）</t>
    <rPh sb="0" eb="2">
      <t>シメイ</t>
    </rPh>
    <phoneticPr fontId="20"/>
  </si>
  <si>
    <t>申請者が法人の場合入力不要</t>
    <rPh sb="0" eb="3">
      <t>シンセイシャ</t>
    </rPh>
    <rPh sb="4" eb="6">
      <t>ホウジン</t>
    </rPh>
    <rPh sb="7" eb="9">
      <t>バアイ</t>
    </rPh>
    <rPh sb="9" eb="11">
      <t>ニュウリョク</t>
    </rPh>
    <rPh sb="11" eb="13">
      <t>フヨウ</t>
    </rPh>
    <phoneticPr fontId="19"/>
  </si>
  <si>
    <t>所在地</t>
    <rPh sb="0" eb="3">
      <t>ショザイチ</t>
    </rPh>
    <phoneticPr fontId="20"/>
  </si>
  <si>
    <t>郵便番号</t>
    <rPh sb="0" eb="4">
      <t>ユウビンバンゴウ</t>
    </rPh>
    <phoneticPr fontId="20"/>
  </si>
  <si>
    <t>電話番号</t>
    <rPh sb="0" eb="2">
      <t>デンワ</t>
    </rPh>
    <rPh sb="2" eb="4">
      <t>バンゴウ</t>
    </rPh>
    <phoneticPr fontId="20"/>
  </si>
  <si>
    <t>メールアドレス（個人申請のみ）</t>
    <rPh sb="8" eb="10">
      <t>コジン</t>
    </rPh>
    <rPh sb="10" eb="12">
      <t>シンセイ</t>
    </rPh>
    <phoneticPr fontId="20"/>
  </si>
  <si>
    <t>申請者２</t>
    <rPh sb="0" eb="3">
      <t>シンセイシャ</t>
    </rPh>
    <phoneticPr fontId="20"/>
  </si>
  <si>
    <t>代表者</t>
    <rPh sb="0" eb="3">
      <t>ダイヒョウシャ</t>
    </rPh>
    <phoneticPr fontId="20"/>
  </si>
  <si>
    <t>登録情報</t>
    <rPh sb="0" eb="2">
      <t>トウロク</t>
    </rPh>
    <rPh sb="2" eb="4">
      <t>ジョウホウ</t>
    </rPh>
    <phoneticPr fontId="20"/>
  </si>
  <si>
    <t>登録番号</t>
    <rPh sb="0" eb="2">
      <t>トウロク</t>
    </rPh>
    <rPh sb="2" eb="4">
      <t>バンゴウ</t>
    </rPh>
    <phoneticPr fontId="20"/>
  </si>
  <si>
    <t>登録状況</t>
    <rPh sb="0" eb="2">
      <t>トウロク</t>
    </rPh>
    <rPh sb="2" eb="4">
      <t>ジョウキョウ</t>
    </rPh>
    <phoneticPr fontId="20"/>
  </si>
  <si>
    <t>申請者１
担当者情報</t>
    <rPh sb="0" eb="3">
      <t>シンセイシャ</t>
    </rPh>
    <rPh sb="5" eb="8">
      <t>タントウシャ</t>
    </rPh>
    <rPh sb="8" eb="10">
      <t>ジョウホウ</t>
    </rPh>
    <phoneticPr fontId="19"/>
  </si>
  <si>
    <t>代表担当者</t>
    <rPh sb="0" eb="2">
      <t>ダイヒョウ</t>
    </rPh>
    <rPh sb="2" eb="5">
      <t>タントウシャ</t>
    </rPh>
    <phoneticPr fontId="20"/>
  </si>
  <si>
    <t>担当者</t>
    <rPh sb="0" eb="3">
      <t>タントウシャ</t>
    </rPh>
    <phoneticPr fontId="20"/>
  </si>
  <si>
    <t>所属</t>
    <rPh sb="0" eb="2">
      <t>ショゾク</t>
    </rPh>
    <phoneticPr fontId="20"/>
  </si>
  <si>
    <t>記載事項がない場合は「－」を入力すること</t>
    <rPh sb="0" eb="2">
      <t>キサイ</t>
    </rPh>
    <rPh sb="2" eb="4">
      <t>ジコウ</t>
    </rPh>
    <rPh sb="7" eb="9">
      <t>バアイ</t>
    </rPh>
    <rPh sb="14" eb="16">
      <t>ニュウリョク</t>
    </rPh>
    <phoneticPr fontId="19"/>
  </si>
  <si>
    <t>連絡先</t>
    <rPh sb="0" eb="3">
      <t>レンラクサキ</t>
    </rPh>
    <phoneticPr fontId="20"/>
  </si>
  <si>
    <t>携帯番号</t>
    <rPh sb="0" eb="2">
      <t>ケイタイ</t>
    </rPh>
    <rPh sb="2" eb="4">
      <t>バンゴウ</t>
    </rPh>
    <phoneticPr fontId="20"/>
  </si>
  <si>
    <t>キャリアメール（携帯メール）は入力不可</t>
    <rPh sb="8" eb="10">
      <t>ケイタイ</t>
    </rPh>
    <rPh sb="15" eb="17">
      <t>ニュウリョク</t>
    </rPh>
    <rPh sb="17" eb="19">
      <t>フカ</t>
    </rPh>
    <phoneticPr fontId="19"/>
  </si>
  <si>
    <t>申請者２
担当者情報</t>
    <rPh sb="0" eb="3">
      <t>シンセイシャ</t>
    </rPh>
    <rPh sb="5" eb="8">
      <t>タントウシャ</t>
    </rPh>
    <rPh sb="8" eb="10">
      <t>ジョウホウ</t>
    </rPh>
    <phoneticPr fontId="19"/>
  </si>
  <si>
    <t>　</t>
  </si>
  <si>
    <t>他の補助金への申請有無</t>
    <rPh sb="0" eb="1">
      <t>ホカ</t>
    </rPh>
    <rPh sb="2" eb="5">
      <t>ホジョキン</t>
    </rPh>
    <rPh sb="7" eb="9">
      <t>シンセイ</t>
    </rPh>
    <rPh sb="9" eb="11">
      <t>ウム</t>
    </rPh>
    <phoneticPr fontId="20"/>
  </si>
  <si>
    <t>他の補助金名</t>
    <rPh sb="0" eb="1">
      <t>ホカ</t>
    </rPh>
    <rPh sb="2" eb="5">
      <t>ホジョキン</t>
    </rPh>
    <rPh sb="5" eb="6">
      <t>メイ</t>
    </rPh>
    <phoneticPr fontId="20"/>
  </si>
  <si>
    <t>同上</t>
    <rPh sb="0" eb="2">
      <t>ドウジョウ</t>
    </rPh>
    <phoneticPr fontId="19"/>
  </si>
  <si>
    <t>補助事業遂行のための融資計画の有無を選択すること</t>
    <rPh sb="0" eb="2">
      <t>ホジョ</t>
    </rPh>
    <rPh sb="2" eb="4">
      <t>ジギョウ</t>
    </rPh>
    <rPh sb="4" eb="6">
      <t>スイコウ</t>
    </rPh>
    <rPh sb="10" eb="12">
      <t>ユウシ</t>
    </rPh>
    <rPh sb="12" eb="14">
      <t>ケイカク</t>
    </rPh>
    <rPh sb="15" eb="17">
      <t>ウム</t>
    </rPh>
    <rPh sb="18" eb="20">
      <t>センタク</t>
    </rPh>
    <phoneticPr fontId="19"/>
  </si>
  <si>
    <t>抵当権設定予定</t>
    <rPh sb="0" eb="3">
      <t>テイトウケン</t>
    </rPh>
    <rPh sb="3" eb="5">
      <t>セッテイ</t>
    </rPh>
    <rPh sb="5" eb="7">
      <t>ヨテイ</t>
    </rPh>
    <phoneticPr fontId="20"/>
  </si>
  <si>
    <t>事業期間区分</t>
  </si>
  <si>
    <t>申請者名</t>
    <rPh sb="0" eb="3">
      <t>シンセイシャ</t>
    </rPh>
    <rPh sb="2" eb="3">
      <t>シャ</t>
    </rPh>
    <rPh sb="3" eb="4">
      <t>メイ</t>
    </rPh>
    <phoneticPr fontId="20"/>
  </si>
  <si>
    <t>登録名称</t>
    <rPh sb="0" eb="2">
      <t>トウロク</t>
    </rPh>
    <rPh sb="2" eb="4">
      <t>メイショウ</t>
    </rPh>
    <phoneticPr fontId="20"/>
  </si>
  <si>
    <t>-</t>
  </si>
  <si>
    <t>建物用途</t>
    <rPh sb="0" eb="2">
      <t>タテモノ</t>
    </rPh>
    <rPh sb="2" eb="4">
      <t>ヨウト</t>
    </rPh>
    <phoneticPr fontId="19"/>
  </si>
  <si>
    <t>構　造</t>
    <rPh sb="0" eb="1">
      <t>カマエ</t>
    </rPh>
    <rPh sb="2" eb="3">
      <t>ゾウ</t>
    </rPh>
    <phoneticPr fontId="19"/>
  </si>
  <si>
    <t>地域区分</t>
    <rPh sb="0" eb="2">
      <t>チイキ</t>
    </rPh>
    <rPh sb="2" eb="4">
      <t>クブン</t>
    </rPh>
    <phoneticPr fontId="20"/>
  </si>
  <si>
    <t>住戸数</t>
    <rPh sb="0" eb="2">
      <t>ジュウコ</t>
    </rPh>
    <rPh sb="2" eb="3">
      <t>スウ</t>
    </rPh>
    <phoneticPr fontId="20"/>
  </si>
  <si>
    <t>戸</t>
    <rPh sb="0" eb="1">
      <t>コ</t>
    </rPh>
    <phoneticPr fontId="20"/>
  </si>
  <si>
    <t>全体床面積</t>
    <rPh sb="0" eb="2">
      <t>ゼンタイ</t>
    </rPh>
    <rPh sb="2" eb="3">
      <t>ユカ</t>
    </rPh>
    <rPh sb="3" eb="5">
      <t>メンセキ</t>
    </rPh>
    <phoneticPr fontId="19"/>
  </si>
  <si>
    <t>㎡</t>
  </si>
  <si>
    <t>住戸
平均
床面積</t>
    <rPh sb="0" eb="2">
      <t>ジュウコ</t>
    </rPh>
    <rPh sb="3" eb="5">
      <t>ヘイキン</t>
    </rPh>
    <rPh sb="6" eb="9">
      <t>ユカメンセキ</t>
    </rPh>
    <phoneticPr fontId="19"/>
  </si>
  <si>
    <t>階数</t>
    <rPh sb="0" eb="2">
      <t>カイスウ</t>
    </rPh>
    <phoneticPr fontId="20"/>
  </si>
  <si>
    <t>全体</t>
    <rPh sb="0" eb="2">
      <t>ゼンタイ</t>
    </rPh>
    <phoneticPr fontId="20"/>
  </si>
  <si>
    <t>地下</t>
    <rPh sb="0" eb="2">
      <t>チカ</t>
    </rPh>
    <phoneticPr fontId="20"/>
  </si>
  <si>
    <t>階</t>
    <rPh sb="0" eb="1">
      <t>カイ</t>
    </rPh>
    <phoneticPr fontId="20"/>
  </si>
  <si>
    <t>地上</t>
    <rPh sb="0" eb="2">
      <t>チジョウ</t>
    </rPh>
    <phoneticPr fontId="20"/>
  </si>
  <si>
    <t>住宅部分</t>
    <rPh sb="0" eb="2">
      <t>ジュウタク</t>
    </rPh>
    <rPh sb="2" eb="4">
      <t>ブブン</t>
    </rPh>
    <phoneticPr fontId="20"/>
  </si>
  <si>
    <t>層</t>
    <rPh sb="0" eb="1">
      <t>ソウ</t>
    </rPh>
    <phoneticPr fontId="20"/>
  </si>
  <si>
    <t>住宅外用途部分</t>
    <rPh sb="0" eb="2">
      <t>ジュウタク</t>
    </rPh>
    <rPh sb="2" eb="3">
      <t>ガイ</t>
    </rPh>
    <rPh sb="3" eb="5">
      <t>ヨウト</t>
    </rPh>
    <rPh sb="5" eb="7">
      <t>ブブン</t>
    </rPh>
    <phoneticPr fontId="20"/>
  </si>
  <si>
    <t>住戸平均</t>
    <rPh sb="0" eb="2">
      <t>ジュウコ</t>
    </rPh>
    <rPh sb="2" eb="4">
      <t>ヘイキン</t>
    </rPh>
    <phoneticPr fontId="20"/>
  </si>
  <si>
    <t>最大</t>
    <rPh sb="0" eb="2">
      <t>サイダイ</t>
    </rPh>
    <phoneticPr fontId="20"/>
  </si>
  <si>
    <t>最小</t>
    <rPh sb="0" eb="1">
      <t>サイ</t>
    </rPh>
    <rPh sb="1" eb="2">
      <t>ショウ</t>
    </rPh>
    <phoneticPr fontId="20"/>
  </si>
  <si>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</si>
  <si>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20"/>
  </si>
  <si>
    <t>８地域における要件</t>
    <rPh sb="1" eb="3">
      <t>チイキ</t>
    </rPh>
    <rPh sb="7" eb="9">
      <t>ヨウケン</t>
    </rPh>
    <phoneticPr fontId="19"/>
  </si>
  <si>
    <t>その他</t>
    <rPh sb="2" eb="3">
      <t>タ</t>
    </rPh>
    <phoneticPr fontId="19"/>
  </si>
  <si>
    <t>太陽光パネル
の設置の有無</t>
    <rPh sb="0" eb="3">
      <t>タイヨウコウ</t>
    </rPh>
    <rPh sb="8" eb="10">
      <t>セッチ</t>
    </rPh>
    <rPh sb="11" eb="13">
      <t>ウム</t>
    </rPh>
    <phoneticPr fontId="20"/>
  </si>
  <si>
    <t>公称最大
出力の合計</t>
    <rPh sb="0" eb="2">
      <t>コウショウ</t>
    </rPh>
    <rPh sb="2" eb="4">
      <t>サイダイ</t>
    </rPh>
    <rPh sb="5" eb="7">
      <t>シュツリョク</t>
    </rPh>
    <rPh sb="8" eb="10">
      <t>ゴウケイ</t>
    </rPh>
    <phoneticPr fontId="19"/>
  </si>
  <si>
    <t>分配方法</t>
    <rPh sb="0" eb="2">
      <t>ブンパイ</t>
    </rPh>
    <rPh sb="2" eb="4">
      <t>ホウホウ</t>
    </rPh>
    <phoneticPr fontId="20"/>
  </si>
  <si>
    <t>専有部住戸配分数</t>
    <rPh sb="0" eb="2">
      <t>センユウ</t>
    </rPh>
    <rPh sb="2" eb="3">
      <t>ブ</t>
    </rPh>
    <rPh sb="3" eb="5">
      <t>ジュウコ</t>
    </rPh>
    <rPh sb="5" eb="7">
      <t>ハイブン</t>
    </rPh>
    <rPh sb="7" eb="8">
      <t>スウ</t>
    </rPh>
    <phoneticPr fontId="19"/>
  </si>
  <si>
    <t>容量の合計</t>
    <rPh sb="0" eb="2">
      <t>ヨウリョウ</t>
    </rPh>
    <rPh sb="3" eb="5">
      <t>ゴウケイ</t>
    </rPh>
    <phoneticPr fontId="19"/>
  </si>
  <si>
    <t>供給住戸割合</t>
    <rPh sb="0" eb="2">
      <t>キョウキュウ</t>
    </rPh>
    <rPh sb="2" eb="4">
      <t>ジュウコ</t>
    </rPh>
    <rPh sb="4" eb="6">
      <t>ワリアイ</t>
    </rPh>
    <phoneticPr fontId="19"/>
  </si>
  <si>
    <t>共用部</t>
    <rPh sb="0" eb="2">
      <t>キョウヨウ</t>
    </rPh>
    <rPh sb="2" eb="3">
      <t>ブ</t>
    </rPh>
    <phoneticPr fontId="19"/>
  </si>
  <si>
    <t>設備用途区分</t>
    <rPh sb="0" eb="2">
      <t>セツビ</t>
    </rPh>
    <rPh sb="2" eb="4">
      <t>ヨウト</t>
    </rPh>
    <rPh sb="4" eb="6">
      <t>クブン</t>
    </rPh>
    <phoneticPr fontId="20"/>
  </si>
  <si>
    <t>一次エネルギー消費量</t>
    <rPh sb="0" eb="2">
      <t>イチジ</t>
    </rPh>
    <rPh sb="7" eb="10">
      <t>ショウヒリョウ</t>
    </rPh>
    <phoneticPr fontId="20"/>
  </si>
  <si>
    <t>専有部</t>
    <rPh sb="0" eb="2">
      <t>センユウ</t>
    </rPh>
    <rPh sb="2" eb="3">
      <t>ブ</t>
    </rPh>
    <phoneticPr fontId="20"/>
  </si>
  <si>
    <t>共用部</t>
    <rPh sb="0" eb="2">
      <t>キョウヨウ</t>
    </rPh>
    <rPh sb="2" eb="3">
      <t>ブ</t>
    </rPh>
    <phoneticPr fontId="20"/>
  </si>
  <si>
    <t>項目</t>
    <rPh sb="0" eb="2">
      <t>コウモク</t>
    </rPh>
    <phoneticPr fontId="20"/>
  </si>
  <si>
    <t>設備・システム名</t>
  </si>
  <si>
    <t>システム概要（能力・性能・規模・他）</t>
    <rPh sb="4" eb="6">
      <t>ガイヨウ</t>
    </rPh>
    <rPh sb="7" eb="9">
      <t>ノウリョク</t>
    </rPh>
    <rPh sb="10" eb="12">
      <t>セイノウ</t>
    </rPh>
    <rPh sb="13" eb="15">
      <t>キボ</t>
    </rPh>
    <rPh sb="16" eb="17">
      <t>タ</t>
    </rPh>
    <phoneticPr fontId="20"/>
  </si>
  <si>
    <t>断熱</t>
    <rPh sb="0" eb="2">
      <t>ダンネツ</t>
    </rPh>
    <phoneticPr fontId="19"/>
  </si>
  <si>
    <t>計</t>
    <rPh sb="0" eb="1">
      <t>ケイ</t>
    </rPh>
    <phoneticPr fontId="19"/>
  </si>
  <si>
    <t>ＺＥＨ-Ｍの種類</t>
    <rPh sb="6" eb="8">
      <t>シュルイ</t>
    </rPh>
    <phoneticPr fontId="19"/>
  </si>
  <si>
    <t>合計</t>
    <rPh sb="0" eb="2">
      <t>ゴウケイ</t>
    </rPh>
    <phoneticPr fontId="19"/>
  </si>
  <si>
    <t>一般社団法人　環境共創イニシアチブ</t>
  </si>
  <si>
    <t>２.</t>
  </si>
  <si>
    <t>暴力団排除に関する誓約事項について熟読し、理解の上、これに同意している。</t>
  </si>
  <si>
    <t>４.</t>
  </si>
  <si>
    <t>５.</t>
  </si>
  <si>
    <t>６.</t>
  </si>
  <si>
    <t>７.</t>
  </si>
  <si>
    <t>８.</t>
  </si>
  <si>
    <t>９.</t>
  </si>
  <si>
    <t>年</t>
    <rPh sb="0" eb="1">
      <t>ネン</t>
    </rPh>
    <phoneticPr fontId="20"/>
  </si>
  <si>
    <t>月</t>
    <rPh sb="0" eb="1">
      <t>ツキ</t>
    </rPh>
    <phoneticPr fontId="20"/>
  </si>
  <si>
    <t>代表者等名</t>
    <rPh sb="0" eb="3">
      <t>ダイヒョウシャ</t>
    </rPh>
    <rPh sb="4" eb="5">
      <t>メイ</t>
    </rPh>
    <phoneticPr fontId="22"/>
  </si>
  <si>
    <t>生年月日</t>
    <rPh sb="0" eb="2">
      <t>セイネン</t>
    </rPh>
    <rPh sb="2" eb="4">
      <t>ガッピ</t>
    </rPh>
    <phoneticPr fontId="22"/>
  </si>
  <si>
    <t>交付申請書</t>
    <rPh sb="0" eb="2">
      <t>コウフ</t>
    </rPh>
    <rPh sb="2" eb="5">
      <t>シンセイショ</t>
    </rPh>
    <phoneticPr fontId="20"/>
  </si>
  <si>
    <t>記</t>
    <rPh sb="0" eb="1">
      <t>キ</t>
    </rPh>
    <phoneticPr fontId="20"/>
  </si>
  <si>
    <t>１.申請する補助事業</t>
    <rPh sb="2" eb="4">
      <t>シンセイ</t>
    </rPh>
    <rPh sb="6" eb="8">
      <t>ホジョ</t>
    </rPh>
    <rPh sb="8" eb="10">
      <t>ジギョウ</t>
    </rPh>
    <phoneticPr fontId="20"/>
  </si>
  <si>
    <t>２.補助事業の名称</t>
    <rPh sb="2" eb="4">
      <t>ホジョ</t>
    </rPh>
    <rPh sb="4" eb="6">
      <t>ジギョウ</t>
    </rPh>
    <rPh sb="7" eb="9">
      <t>メイショウ</t>
    </rPh>
    <phoneticPr fontId="20"/>
  </si>
  <si>
    <t>３.補助事業の実施計画</t>
    <rPh sb="2" eb="4">
      <t>ホジョ</t>
    </rPh>
    <rPh sb="4" eb="6">
      <t>ジギョウ</t>
    </rPh>
    <rPh sb="7" eb="9">
      <t>ジッシ</t>
    </rPh>
    <rPh sb="9" eb="11">
      <t>ケイカク</t>
    </rPh>
    <phoneticPr fontId="20"/>
  </si>
  <si>
    <t>円</t>
    <rPh sb="0" eb="1">
      <t>エン</t>
    </rPh>
    <phoneticPr fontId="20"/>
  </si>
  <si>
    <t>５.補助事業に要する経費、補助対象経費及び補助金の額並びに区分ごとの配分（別紙１）</t>
    <rPh sb="2" eb="4">
      <t>ホジョ</t>
    </rPh>
    <rPh sb="4" eb="6">
      <t>ジギョウ</t>
    </rPh>
    <rPh sb="7" eb="8">
      <t>ヨウ</t>
    </rPh>
    <rPh sb="10" eb="12">
      <t>ケイヒ</t>
    </rPh>
    <rPh sb="13" eb="15">
      <t>ホジョ</t>
    </rPh>
    <rPh sb="15" eb="17">
      <t>タイショウ</t>
    </rPh>
    <rPh sb="17" eb="19">
      <t>ケイヒ</t>
    </rPh>
    <rPh sb="19" eb="20">
      <t>オヨ</t>
    </rPh>
    <rPh sb="21" eb="24">
      <t>ホジョキン</t>
    </rPh>
    <rPh sb="25" eb="26">
      <t>ガク</t>
    </rPh>
    <rPh sb="26" eb="27">
      <t>ナラ</t>
    </rPh>
    <rPh sb="29" eb="31">
      <t>クブン</t>
    </rPh>
    <rPh sb="34" eb="36">
      <t>ハイブン</t>
    </rPh>
    <rPh sb="37" eb="39">
      <t>ベッシ</t>
    </rPh>
    <phoneticPr fontId="20"/>
  </si>
  <si>
    <t>６.補助事業の開始及び完了予定日</t>
    <rPh sb="2" eb="4">
      <t>ホジョ</t>
    </rPh>
    <rPh sb="4" eb="6">
      <t>ジギョウ</t>
    </rPh>
    <rPh sb="7" eb="9">
      <t>カイシ</t>
    </rPh>
    <rPh sb="9" eb="10">
      <t>オヨ</t>
    </rPh>
    <rPh sb="11" eb="13">
      <t>カンリョウ</t>
    </rPh>
    <rPh sb="13" eb="15">
      <t>ヨテイ</t>
    </rPh>
    <rPh sb="15" eb="16">
      <t>ヒ</t>
    </rPh>
    <phoneticPr fontId="20"/>
  </si>
  <si>
    <t>日</t>
    <rPh sb="0" eb="1">
      <t>ヒ</t>
    </rPh>
    <phoneticPr fontId="20"/>
  </si>
  <si>
    <t>（注）この申請書には、以下の書面を添付すること。</t>
  </si>
  <si>
    <t>　　　暴力団排除に関する誓約事項（別紙２）</t>
    <rPh sb="3" eb="6">
      <t>ボウリョクダン</t>
    </rPh>
    <rPh sb="6" eb="8">
      <t>ハイジョ</t>
    </rPh>
    <rPh sb="9" eb="10">
      <t>カン</t>
    </rPh>
    <rPh sb="12" eb="14">
      <t>セイヤク</t>
    </rPh>
    <rPh sb="14" eb="16">
      <t>ジコウ</t>
    </rPh>
    <rPh sb="17" eb="19">
      <t>ベッシ</t>
    </rPh>
    <phoneticPr fontId="20"/>
  </si>
  <si>
    <t>　　　役員名簿（別紙３）</t>
    <rPh sb="3" eb="5">
      <t>ヤクイン</t>
    </rPh>
    <rPh sb="5" eb="7">
      <t>メイボ</t>
    </rPh>
    <rPh sb="8" eb="10">
      <t>ベッシ</t>
    </rPh>
    <phoneticPr fontId="23"/>
  </si>
  <si>
    <t>（別紙１）</t>
    <rPh sb="1" eb="3">
      <t>ベッシ</t>
    </rPh>
    <phoneticPr fontId="20"/>
  </si>
  <si>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20"/>
  </si>
  <si>
    <t>（単位：円）</t>
  </si>
  <si>
    <t>補助対象</t>
  </si>
  <si>
    <t>補助事業に要する経費</t>
  </si>
  <si>
    <t>補助金の額</t>
  </si>
  <si>
    <t>経費の区分</t>
    <rPh sb="0" eb="2">
      <t>ケイヒ</t>
    </rPh>
    <rPh sb="3" eb="5">
      <t>クブン</t>
    </rPh>
    <phoneticPr fontId="19"/>
  </si>
  <si>
    <t>（参考値）</t>
  </si>
  <si>
    <t>設計費</t>
    <rPh sb="0" eb="2">
      <t>セッケイ</t>
    </rPh>
    <rPh sb="2" eb="3">
      <t>ヒ</t>
    </rPh>
    <phoneticPr fontId="19"/>
  </si>
  <si>
    <t>（別紙２）</t>
    <rPh sb="1" eb="3">
      <t>ベッシ</t>
    </rPh>
    <phoneticPr fontId="20"/>
  </si>
  <si>
    <t>記</t>
  </si>
  <si>
    <t>（別紙３）</t>
    <rPh sb="1" eb="3">
      <t>ベッシ</t>
    </rPh>
    <phoneticPr fontId="20"/>
  </si>
  <si>
    <t>氏名　カナ</t>
    <rPh sb="0" eb="2">
      <t>シメイ</t>
    </rPh>
    <phoneticPr fontId="20"/>
  </si>
  <si>
    <t>氏名　漢字</t>
    <rPh sb="0" eb="2">
      <t>シメイ</t>
    </rPh>
    <rPh sb="3" eb="5">
      <t>カンジ</t>
    </rPh>
    <phoneticPr fontId="20"/>
  </si>
  <si>
    <t>生年月日</t>
    <rPh sb="0" eb="2">
      <t>セイネン</t>
    </rPh>
    <rPh sb="2" eb="4">
      <t>ガッピ</t>
    </rPh>
    <phoneticPr fontId="20"/>
  </si>
  <si>
    <t>会社名</t>
    <rPh sb="0" eb="2">
      <t>カイシャ</t>
    </rPh>
    <rPh sb="2" eb="3">
      <t>メイ</t>
    </rPh>
    <phoneticPr fontId="20"/>
  </si>
  <si>
    <t>和暦</t>
    <rPh sb="0" eb="2">
      <t>ワレキ</t>
    </rPh>
    <phoneticPr fontId="20"/>
  </si>
  <si>
    <t>書類名</t>
  </si>
  <si>
    <t>提出
区分</t>
  </si>
  <si>
    <t>特記事項</t>
  </si>
  <si>
    <t>①交付申請書</t>
  </si>
  <si>
    <t>様式第１　交付申請書</t>
  </si>
  <si>
    <t>必須</t>
  </si>
  <si>
    <t>誓約書</t>
  </si>
  <si>
    <t>該当</t>
  </si>
  <si>
    <t>写し</t>
  </si>
  <si>
    <t>自由</t>
  </si>
  <si>
    <t>建物案内図</t>
  </si>
  <si>
    <t>建物配置図</t>
  </si>
  <si>
    <t>建物概要</t>
  </si>
  <si>
    <t>その他申請に必要な書類がある場合</t>
  </si>
  <si>
    <t>事業年度</t>
    <rPh sb="0" eb="2">
      <t>ジギョウ</t>
    </rPh>
    <rPh sb="2" eb="4">
      <t>ネンド</t>
    </rPh>
    <phoneticPr fontId="19"/>
  </si>
  <si>
    <t>補助事業の名称</t>
    <rPh sb="0" eb="2">
      <t>ホジョ</t>
    </rPh>
    <rPh sb="2" eb="4">
      <t>ジギョウ</t>
    </rPh>
    <rPh sb="5" eb="7">
      <t>メイショウ</t>
    </rPh>
    <phoneticPr fontId="19"/>
  </si>
  <si>
    <t>項目</t>
    <rPh sb="0" eb="2">
      <t>コウモク</t>
    </rPh>
    <phoneticPr fontId="19"/>
  </si>
  <si>
    <t>補助対象経費</t>
    <rPh sb="0" eb="2">
      <t>ホジョ</t>
    </rPh>
    <rPh sb="2" eb="4">
      <t>タイショウ</t>
    </rPh>
    <rPh sb="4" eb="6">
      <t>ケイヒ</t>
    </rPh>
    <phoneticPr fontId="20"/>
  </si>
  <si>
    <t>備　考</t>
    <rPh sb="0" eb="1">
      <t>ビ</t>
    </rPh>
    <rPh sb="2" eb="3">
      <t>コウ</t>
    </rPh>
    <phoneticPr fontId="20"/>
  </si>
  <si>
    <t>設備費・工事費</t>
    <rPh sb="2" eb="3">
      <t>ヒ</t>
    </rPh>
    <rPh sb="4" eb="6">
      <t>セツビコウジヒ</t>
    </rPh>
    <phoneticPr fontId="19"/>
  </si>
  <si>
    <t>住戸に係る高性能断熱材</t>
    <rPh sb="0" eb="2">
      <t>ジュウコ</t>
    </rPh>
    <rPh sb="3" eb="4">
      <t>カカワ</t>
    </rPh>
    <rPh sb="5" eb="8">
      <t>コウセイノウ</t>
    </rPh>
    <rPh sb="8" eb="10">
      <t>ダンネツ</t>
    </rPh>
    <rPh sb="10" eb="11">
      <t>ザイ</t>
    </rPh>
    <phoneticPr fontId="20"/>
  </si>
  <si>
    <t>専有部</t>
    <rPh sb="0" eb="3">
      <t>センユウブ</t>
    </rPh>
    <phoneticPr fontId="20"/>
  </si>
  <si>
    <t>高効率個別エアコン</t>
  </si>
  <si>
    <t>台</t>
    <rPh sb="0" eb="1">
      <t>ダイ</t>
    </rPh>
    <phoneticPr fontId="20"/>
  </si>
  <si>
    <t>床暖房</t>
    <rPh sb="0" eb="1">
      <t>ユカ</t>
    </rPh>
    <rPh sb="1" eb="3">
      <t>ダンボウ</t>
    </rPh>
    <phoneticPr fontId="19"/>
  </si>
  <si>
    <t>給湯設備</t>
    <rPh sb="0" eb="2">
      <t>キュウトウ</t>
    </rPh>
    <rPh sb="2" eb="4">
      <t>セツビ</t>
    </rPh>
    <phoneticPr fontId="19"/>
  </si>
  <si>
    <t>ハイブリッド給湯機</t>
    <rPh sb="6" eb="8">
      <t>キュウトウ</t>
    </rPh>
    <rPh sb="8" eb="9">
      <t>キ</t>
    </rPh>
    <phoneticPr fontId="20"/>
  </si>
  <si>
    <t>中住戸中間階</t>
  </si>
  <si>
    <t>中住戸最下階</t>
  </si>
  <si>
    <t>中住戸最上階</t>
  </si>
  <si>
    <t>角住戸中間階</t>
  </si>
  <si>
    <t>角住戸最下階</t>
  </si>
  <si>
    <t>角住戸最上階</t>
  </si>
  <si>
    <t>（全体）</t>
    <rPh sb="1" eb="3">
      <t>ゼンタイ</t>
    </rPh>
    <phoneticPr fontId="20"/>
  </si>
  <si>
    <t>補助事業に要する経費</t>
    <rPh sb="0" eb="2">
      <t>ホジョ</t>
    </rPh>
    <rPh sb="2" eb="4">
      <t>ジギョウ</t>
    </rPh>
    <rPh sb="5" eb="6">
      <t>ヨウ</t>
    </rPh>
    <rPh sb="8" eb="10">
      <t>ケイヒ</t>
    </rPh>
    <phoneticPr fontId="20"/>
  </si>
  <si>
    <t>補助対象外経費</t>
    <rPh sb="0" eb="2">
      <t>ホジョ</t>
    </rPh>
    <rPh sb="2" eb="4">
      <t>タイショウ</t>
    </rPh>
    <rPh sb="4" eb="5">
      <t>ガイ</t>
    </rPh>
    <rPh sb="5" eb="7">
      <t>ケイヒ</t>
    </rPh>
    <phoneticPr fontId="20"/>
  </si>
  <si>
    <t>設計費</t>
    <rPh sb="0" eb="2">
      <t>セッケイ</t>
    </rPh>
    <rPh sb="2" eb="3">
      <t>ヒ</t>
    </rPh>
    <phoneticPr fontId="20"/>
  </si>
  <si>
    <t>設備費・工事費</t>
    <rPh sb="0" eb="2">
      <t>セツビ</t>
    </rPh>
    <rPh sb="2" eb="3">
      <t>ヒ</t>
    </rPh>
    <rPh sb="4" eb="6">
      <t>コウジ</t>
    </rPh>
    <rPh sb="6" eb="7">
      <t>ヒ</t>
    </rPh>
    <phoneticPr fontId="20"/>
  </si>
  <si>
    <t>合計</t>
    <rPh sb="0" eb="2">
      <t>ゴウケイ</t>
    </rPh>
    <phoneticPr fontId="20"/>
  </si>
  <si>
    <t>補助対象経費の区分</t>
    <rPh sb="0" eb="2">
      <t>ホジョ</t>
    </rPh>
    <rPh sb="2" eb="4">
      <t>タイショウ</t>
    </rPh>
    <rPh sb="4" eb="6">
      <t>ケイヒ</t>
    </rPh>
    <rPh sb="7" eb="9">
      <t>クブン</t>
    </rPh>
    <phoneticPr fontId="20"/>
  </si>
  <si>
    <t>（一部のシートは、白色のセルへの入力もあるので確認すること）</t>
    <phoneticPr fontId="20"/>
  </si>
  <si>
    <t>交付申請日</t>
    <phoneticPr fontId="20"/>
  </si>
  <si>
    <t>１．基本情報</t>
    <rPh sb="2" eb="4">
      <t>キホン</t>
    </rPh>
    <rPh sb="4" eb="6">
      <t>ジョウホウ</t>
    </rPh>
    <phoneticPr fontId="20"/>
  </si>
  <si>
    <t>２．申請者情報</t>
    <rPh sb="2" eb="5">
      <t>シンセイシャ</t>
    </rPh>
    <rPh sb="5" eb="7">
      <t>ジョウホウ</t>
    </rPh>
    <phoneticPr fontId="20"/>
  </si>
  <si>
    <t>３．ZEHデベロッパー情報</t>
    <rPh sb="11" eb="13">
      <t>ジョウホウ</t>
    </rPh>
    <phoneticPr fontId="20"/>
  </si>
  <si>
    <t>法人番号</t>
    <rPh sb="0" eb="2">
      <t>ホウジン</t>
    </rPh>
    <rPh sb="2" eb="4">
      <t>バンゴウ</t>
    </rPh>
    <phoneticPr fontId="20"/>
  </si>
  <si>
    <t>登録名称</t>
    <phoneticPr fontId="20"/>
  </si>
  <si>
    <t>補助事業の遂行に係る融資計画</t>
    <phoneticPr fontId="20"/>
  </si>
  <si>
    <t>住所</t>
    <phoneticPr fontId="20"/>
  </si>
  <si>
    <t>氏名</t>
    <phoneticPr fontId="20"/>
  </si>
  <si>
    <t>役職名</t>
    <phoneticPr fontId="20"/>
  </si>
  <si>
    <t>氏名（ふりがな）</t>
    <phoneticPr fontId="20"/>
  </si>
  <si>
    <t>メールアドレス</t>
    <phoneticPr fontId="20"/>
  </si>
  <si>
    <t>←yyyy/m/dで入力</t>
    <rPh sb="9" eb="11">
      <t>ニュウリョク</t>
    </rPh>
    <phoneticPr fontId="19"/>
  </si>
  <si>
    <t>設計者</t>
    <rPh sb="0" eb="3">
      <t>セッケイシャ</t>
    </rPh>
    <phoneticPr fontId="19"/>
  </si>
  <si>
    <t>法人名称</t>
    <rPh sb="0" eb="2">
      <t>ホウジン</t>
    </rPh>
    <rPh sb="2" eb="4">
      <t>メイショウ</t>
    </rPh>
    <phoneticPr fontId="19"/>
  </si>
  <si>
    <t>建築工事
施工者</t>
    <rPh sb="0" eb="2">
      <t>ケンチク</t>
    </rPh>
    <rPh sb="2" eb="4">
      <t>コウジ</t>
    </rPh>
    <rPh sb="5" eb="8">
      <t>セコウシャ</t>
    </rPh>
    <phoneticPr fontId="19"/>
  </si>
  <si>
    <t>４．補助事業担当者情報</t>
    <rPh sb="4" eb="6">
      <t>ジギョウ</t>
    </rPh>
    <rPh sb="6" eb="9">
      <t>タントウシャ</t>
    </rPh>
    <rPh sb="9" eb="11">
      <t>ジョウホウ</t>
    </rPh>
    <phoneticPr fontId="20"/>
  </si>
  <si>
    <t>　</t>
    <phoneticPr fontId="19"/>
  </si>
  <si>
    <t>（単位：円）</t>
    <phoneticPr fontId="20"/>
  </si>
  <si>
    <t>別添による</t>
    <phoneticPr fontId="20"/>
  </si>
  <si>
    <t>（１）開始年月日</t>
    <phoneticPr fontId="20"/>
  </si>
  <si>
    <t>（２）完了予定年月日</t>
    <phoneticPr fontId="20"/>
  </si>
  <si>
    <t>　　　最終年度の事業完了予定日</t>
    <phoneticPr fontId="20"/>
  </si>
  <si>
    <t>補助対象経費</t>
    <phoneticPr fontId="20"/>
  </si>
  <si>
    <t>　※２行目以降も直接入力　</t>
    <phoneticPr fontId="20"/>
  </si>
  <si>
    <t>入力方法</t>
    <phoneticPr fontId="19"/>
  </si>
  <si>
    <t>空調</t>
    <rPh sb="0" eb="1">
      <t>ソラ</t>
    </rPh>
    <rPh sb="1" eb="2">
      <t>チョウ</t>
    </rPh>
    <phoneticPr fontId="19"/>
  </si>
  <si>
    <t>換気</t>
    <rPh sb="0" eb="1">
      <t>カン</t>
    </rPh>
    <rPh sb="1" eb="2">
      <t>キ</t>
    </rPh>
    <phoneticPr fontId="19"/>
  </si>
  <si>
    <t>照明</t>
    <rPh sb="0" eb="1">
      <t>アキラ</t>
    </rPh>
    <rPh sb="1" eb="2">
      <t>メイ</t>
    </rPh>
    <phoneticPr fontId="19"/>
  </si>
  <si>
    <t>給湯</t>
    <rPh sb="0" eb="1">
      <t>キュウ</t>
    </rPh>
    <rPh sb="1" eb="2">
      <t>ユ</t>
    </rPh>
    <phoneticPr fontId="19"/>
  </si>
  <si>
    <t>％</t>
    <phoneticPr fontId="19"/>
  </si>
  <si>
    <t>□</t>
  </si>
  <si>
    <t xml:space="preserve"> </t>
    <phoneticPr fontId="71"/>
  </si>
  <si>
    <t>補助事業の名称</t>
    <rPh sb="0" eb="2">
      <t>ホジョ</t>
    </rPh>
    <rPh sb="2" eb="4">
      <t>ジギョウ</t>
    </rPh>
    <rPh sb="5" eb="7">
      <t>メイショウ</t>
    </rPh>
    <phoneticPr fontId="71"/>
  </si>
  <si>
    <t>番号</t>
    <rPh sb="0" eb="2">
      <t>バンゴウ</t>
    </rPh>
    <phoneticPr fontId="71"/>
  </si>
  <si>
    <t>階数</t>
    <rPh sb="0" eb="2">
      <t>カイスウ</t>
    </rPh>
    <phoneticPr fontId="71"/>
  </si>
  <si>
    <t>部屋
番号</t>
    <rPh sb="0" eb="2">
      <t>ヘヤ</t>
    </rPh>
    <rPh sb="3" eb="5">
      <t>バンゴウ</t>
    </rPh>
    <phoneticPr fontId="71"/>
  </si>
  <si>
    <t>間取り</t>
    <phoneticPr fontId="71"/>
  </si>
  <si>
    <t>床面積
（㎡）</t>
    <rPh sb="0" eb="3">
      <t>ユカメンセキ</t>
    </rPh>
    <phoneticPr fontId="71"/>
  </si>
  <si>
    <t>各住戸の
外皮平均
熱貫流率
（ＵＡ値）</t>
    <rPh sb="0" eb="1">
      <t>カク</t>
    </rPh>
    <rPh sb="1" eb="3">
      <t>ジュウコ</t>
    </rPh>
    <phoneticPr fontId="71"/>
  </si>
  <si>
    <t>住戸の位置属性</t>
    <rPh sb="0" eb="2">
      <t>ジュウコ</t>
    </rPh>
    <rPh sb="3" eb="5">
      <t>イチ</t>
    </rPh>
    <rPh sb="5" eb="7">
      <t>ゾクセイ</t>
    </rPh>
    <phoneticPr fontId="71"/>
  </si>
  <si>
    <t>住戸に係る高性能断熱材</t>
    <rPh sb="0" eb="2">
      <t>ジュウコ</t>
    </rPh>
    <rPh sb="3" eb="4">
      <t>カカワ</t>
    </rPh>
    <rPh sb="5" eb="8">
      <t>コウセイノウ</t>
    </rPh>
    <rPh sb="8" eb="11">
      <t>ダンネツザイ</t>
    </rPh>
    <phoneticPr fontId="71"/>
  </si>
  <si>
    <t>換気設備</t>
    <rPh sb="0" eb="2">
      <t>カンキ</t>
    </rPh>
    <rPh sb="2" eb="4">
      <t>セツビ</t>
    </rPh>
    <phoneticPr fontId="71"/>
  </si>
  <si>
    <t>給湯設備</t>
    <rPh sb="0" eb="2">
      <t>キュウトウ</t>
    </rPh>
    <rPh sb="2" eb="4">
      <t>セツビ</t>
    </rPh>
    <phoneticPr fontId="71"/>
  </si>
  <si>
    <t>平面＆断面</t>
    <rPh sb="0" eb="2">
      <t>ヘイメン</t>
    </rPh>
    <rPh sb="3" eb="5">
      <t>ダンメン</t>
    </rPh>
    <phoneticPr fontId="71"/>
  </si>
  <si>
    <t>係数</t>
    <rPh sb="0" eb="2">
      <t>ケイスウ</t>
    </rPh>
    <phoneticPr fontId="71"/>
  </si>
  <si>
    <t>平面</t>
    <rPh sb="0" eb="2">
      <t>ヘイメン</t>
    </rPh>
    <phoneticPr fontId="71"/>
  </si>
  <si>
    <t>断面</t>
    <rPh sb="0" eb="2">
      <t>ダンメン</t>
    </rPh>
    <phoneticPr fontId="71"/>
  </si>
  <si>
    <t>住宅モデル区分による係数</t>
    <rPh sb="0" eb="2">
      <t>ジュウタク</t>
    </rPh>
    <rPh sb="5" eb="7">
      <t>クブン</t>
    </rPh>
    <rPh sb="10" eb="12">
      <t>ケイスウ</t>
    </rPh>
    <phoneticPr fontId="71"/>
  </si>
  <si>
    <t>補助対象経費</t>
    <rPh sb="0" eb="2">
      <t>ホジョ</t>
    </rPh>
    <rPh sb="2" eb="4">
      <t>タイショウ</t>
    </rPh>
    <rPh sb="4" eb="6">
      <t>ケイヒ</t>
    </rPh>
    <phoneticPr fontId="71"/>
  </si>
  <si>
    <t>導入年</t>
    <rPh sb="0" eb="2">
      <t>ドウニュウ</t>
    </rPh>
    <rPh sb="2" eb="3">
      <t>ネン</t>
    </rPh>
    <phoneticPr fontId="71"/>
  </si>
  <si>
    <t>定格出力</t>
    <rPh sb="0" eb="2">
      <t>テイカク</t>
    </rPh>
    <rPh sb="2" eb="4">
      <t>シュツリョク</t>
    </rPh>
    <phoneticPr fontId="71"/>
  </si>
  <si>
    <t>数量</t>
    <rPh sb="0" eb="2">
      <t>スウリョウ</t>
    </rPh>
    <phoneticPr fontId="71"/>
  </si>
  <si>
    <t>設備</t>
    <rPh sb="0" eb="2">
      <t>セツビ</t>
    </rPh>
    <phoneticPr fontId="71"/>
  </si>
  <si>
    <t>換気種別</t>
    <rPh sb="0" eb="2">
      <t>カンキ</t>
    </rPh>
    <rPh sb="2" eb="4">
      <t>シュベツ</t>
    </rPh>
    <phoneticPr fontId="71"/>
  </si>
  <si>
    <t>設備種別</t>
    <rPh sb="0" eb="2">
      <t>セツビ</t>
    </rPh>
    <rPh sb="2" eb="4">
      <t>シュベツ</t>
    </rPh>
    <phoneticPr fontId="71"/>
  </si>
  <si>
    <t>床面積</t>
    <rPh sb="0" eb="3">
      <t>ユカメンセキ</t>
    </rPh>
    <phoneticPr fontId="71"/>
  </si>
  <si>
    <t>住戸の
外皮
性能</t>
    <rPh sb="0" eb="2">
      <t>ジュウコ</t>
    </rPh>
    <rPh sb="4" eb="6">
      <t>ガイヒ</t>
    </rPh>
    <rPh sb="7" eb="9">
      <t>セイノウ</t>
    </rPh>
    <phoneticPr fontId="71"/>
  </si>
  <si>
    <t>住戸の
位置
属性</t>
    <rPh sb="0" eb="2">
      <t>ジュウコ</t>
    </rPh>
    <rPh sb="4" eb="6">
      <t>イチ</t>
    </rPh>
    <rPh sb="7" eb="9">
      <t>ゾクセイ</t>
    </rPh>
    <phoneticPr fontId="71"/>
  </si>
  <si>
    <t>以上</t>
    <rPh sb="0" eb="2">
      <t>イジョウ</t>
    </rPh>
    <phoneticPr fontId="71"/>
  </si>
  <si>
    <t>以下</t>
    <rPh sb="0" eb="2">
      <t>イカ</t>
    </rPh>
    <phoneticPr fontId="71"/>
  </si>
  <si>
    <t>戸</t>
    <rPh sb="0" eb="1">
      <t>ト</t>
    </rPh>
    <phoneticPr fontId="20"/>
  </si>
  <si>
    <t>設計費の補助対象経費　総計</t>
    <rPh sb="0" eb="2">
      <t>セッケイ</t>
    </rPh>
    <rPh sb="2" eb="3">
      <t>ヒ</t>
    </rPh>
    <rPh sb="4" eb="6">
      <t>ホジョ</t>
    </rPh>
    <rPh sb="6" eb="8">
      <t>タイショウ</t>
    </rPh>
    <rPh sb="8" eb="10">
      <t>ケイヒ</t>
    </rPh>
    <rPh sb="11" eb="12">
      <t>ソウ</t>
    </rPh>
    <rPh sb="12" eb="13">
      <t>ケイ</t>
    </rPh>
    <phoneticPr fontId="20"/>
  </si>
  <si>
    <t>２００,０００円＋（２,０００円×住戸数）</t>
    <phoneticPr fontId="20"/>
  </si>
  <si>
    <t>１</t>
    <phoneticPr fontId="20"/>
  </si>
  <si>
    <t xml:space="preserve"> 補助金の額（参考値）</t>
    <rPh sb="1" eb="3">
      <t>ホジョ</t>
    </rPh>
    <rPh sb="5" eb="6">
      <t>ガク</t>
    </rPh>
    <rPh sb="7" eb="9">
      <t>サンコウ</t>
    </rPh>
    <rPh sb="9" eb="10">
      <t>チ</t>
    </rPh>
    <phoneticPr fontId="20"/>
  </si>
  <si>
    <t>_</t>
    <phoneticPr fontId="20"/>
  </si>
  <si>
    <t>２</t>
    <phoneticPr fontId="20"/>
  </si>
  <si>
    <t>３</t>
    <phoneticPr fontId="20"/>
  </si>
  <si>
    <t>４</t>
    <phoneticPr fontId="20"/>
  </si>
  <si>
    <t>蓄電システム</t>
    <rPh sb="0" eb="2">
      <t>チクデン</t>
    </rPh>
    <phoneticPr fontId="71"/>
  </si>
  <si>
    <t>円</t>
    <rPh sb="0" eb="1">
      <t>エン</t>
    </rPh>
    <phoneticPr fontId="69"/>
  </si>
  <si>
    <t>メーカー名</t>
    <rPh sb="4" eb="5">
      <t>メイ</t>
    </rPh>
    <phoneticPr fontId="69"/>
  </si>
  <si>
    <t>費目</t>
    <rPh sb="0" eb="2">
      <t>ヒモク</t>
    </rPh>
    <phoneticPr fontId="69"/>
  </si>
  <si>
    <t>単位</t>
    <rPh sb="0" eb="2">
      <t>タンイ</t>
    </rPh>
    <phoneticPr fontId="69"/>
  </si>
  <si>
    <t>本年度 交付申請時</t>
    <rPh sb="0" eb="3">
      <t>ホンネンド</t>
    </rPh>
    <rPh sb="4" eb="6">
      <t>コウフ</t>
    </rPh>
    <rPh sb="6" eb="8">
      <t>シンセイ</t>
    </rPh>
    <rPh sb="8" eb="9">
      <t>ジ</t>
    </rPh>
    <phoneticPr fontId="69"/>
  </si>
  <si>
    <t>備　考</t>
    <rPh sb="0" eb="1">
      <t>ビ</t>
    </rPh>
    <rPh sb="2" eb="3">
      <t>コウ</t>
    </rPh>
    <phoneticPr fontId="69"/>
  </si>
  <si>
    <t>単　価</t>
    <rPh sb="0" eb="1">
      <t>タン</t>
    </rPh>
    <rPh sb="2" eb="3">
      <t>アタイ</t>
    </rPh>
    <phoneticPr fontId="69"/>
  </si>
  <si>
    <t>補助事業に要する経費</t>
    <rPh sb="0" eb="2">
      <t>ホジョ</t>
    </rPh>
    <rPh sb="2" eb="4">
      <t>ジギョウ</t>
    </rPh>
    <rPh sb="5" eb="6">
      <t>ヨウ</t>
    </rPh>
    <rPh sb="8" eb="10">
      <t>ケイヒ</t>
    </rPh>
    <phoneticPr fontId="69"/>
  </si>
  <si>
    <t>補助対象経費</t>
    <rPh sb="0" eb="2">
      <t>ホジョ</t>
    </rPh>
    <rPh sb="2" eb="4">
      <t>タイショウ</t>
    </rPh>
    <rPh sb="4" eb="6">
      <t>ケイヒ</t>
    </rPh>
    <phoneticPr fontId="69"/>
  </si>
  <si>
    <t>補助対象外経費</t>
    <rPh sb="0" eb="2">
      <t>ホジョ</t>
    </rPh>
    <rPh sb="2" eb="4">
      <t>タイショウ</t>
    </rPh>
    <rPh sb="4" eb="5">
      <t>ガイ</t>
    </rPh>
    <rPh sb="5" eb="7">
      <t>ケイヒ</t>
    </rPh>
    <phoneticPr fontId="69"/>
  </si>
  <si>
    <t>数量</t>
    <rPh sb="0" eb="2">
      <t>スウリョウ</t>
    </rPh>
    <phoneticPr fontId="69"/>
  </si>
  <si>
    <t>金　額</t>
    <rPh sb="0" eb="1">
      <t>キン</t>
    </rPh>
    <rPh sb="2" eb="3">
      <t>ガク</t>
    </rPh>
    <phoneticPr fontId="69"/>
  </si>
  <si>
    <t>蓄電システム</t>
    <rPh sb="0" eb="2">
      <t>チクデン</t>
    </rPh>
    <phoneticPr fontId="20"/>
  </si>
  <si>
    <t>共用部に導入する設備</t>
    <rPh sb="0" eb="3">
      <t>キョウヨウブ</t>
    </rPh>
    <rPh sb="4" eb="6">
      <t>ドウニュウ</t>
    </rPh>
    <rPh sb="8" eb="10">
      <t>セツビ</t>
    </rPh>
    <phoneticPr fontId="20"/>
  </si>
  <si>
    <t>共用部</t>
    <rPh sb="0" eb="3">
      <t>キョウヨウブ</t>
    </rPh>
    <phoneticPr fontId="20"/>
  </si>
  <si>
    <t>合計</t>
    <rPh sb="0" eb="2">
      <t>ゴウケイ</t>
    </rPh>
    <phoneticPr fontId="21"/>
  </si>
  <si>
    <t>小計（Ａ）</t>
    <rPh sb="0" eb="2">
      <t>ショウケイ</t>
    </rPh>
    <phoneticPr fontId="21"/>
  </si>
  <si>
    <t>C</t>
    <phoneticPr fontId="21"/>
  </si>
  <si>
    <t>D</t>
    <phoneticPr fontId="21"/>
  </si>
  <si>
    <t>E</t>
    <phoneticPr fontId="21"/>
  </si>
  <si>
    <t>必須</t>
    <rPh sb="0" eb="2">
      <t>ヒッス</t>
    </rPh>
    <phoneticPr fontId="21"/>
  </si>
  <si>
    <t>登録状況</t>
    <phoneticPr fontId="20"/>
  </si>
  <si>
    <t>他の補助金
への申請</t>
    <rPh sb="0" eb="1">
      <t>ホカ</t>
    </rPh>
    <rPh sb="2" eb="5">
      <t>ホジョキン</t>
    </rPh>
    <rPh sb="8" eb="10">
      <t>シンセイ</t>
    </rPh>
    <phoneticPr fontId="19"/>
  </si>
  <si>
    <t>B</t>
    <phoneticPr fontId="21"/>
  </si>
  <si>
    <t>A</t>
    <phoneticPr fontId="21"/>
  </si>
  <si>
    <t>H</t>
    <phoneticPr fontId="21"/>
  </si>
  <si>
    <t>小計</t>
    <phoneticPr fontId="20"/>
  </si>
  <si>
    <t>該当</t>
    <phoneticPr fontId="21"/>
  </si>
  <si>
    <t>申請者情報</t>
    <rPh sb="0" eb="3">
      <t>シンセイシャ</t>
    </rPh>
    <rPh sb="3" eb="5">
      <t>ジョウホウ</t>
    </rPh>
    <phoneticPr fontId="20"/>
  </si>
  <si>
    <t>←プルダウンより選択</t>
    <phoneticPr fontId="21"/>
  </si>
  <si>
    <t>専有部・共用部</t>
    <rPh sb="0" eb="3">
      <t>センユウブ</t>
    </rPh>
    <rPh sb="4" eb="7">
      <t>キョウヨウブ</t>
    </rPh>
    <phoneticPr fontId="20"/>
  </si>
  <si>
    <t>　設備費・工事費　合計</t>
    <rPh sb="1" eb="4">
      <t>セツビヒ</t>
    </rPh>
    <rPh sb="5" eb="8">
      <t>コウジヒ</t>
    </rPh>
    <rPh sb="9" eb="10">
      <t>ゴウ</t>
    </rPh>
    <phoneticPr fontId="20"/>
  </si>
  <si>
    <t>I</t>
    <phoneticPr fontId="21"/>
  </si>
  <si>
    <t>小計（Ｃ）</t>
    <rPh sb="0" eb="2">
      <t>ショウケイ</t>
    </rPh>
    <phoneticPr fontId="21"/>
  </si>
  <si>
    <t>小計（Ｂ）</t>
    <rPh sb="0" eb="2">
      <t>ショウケイ</t>
    </rPh>
    <phoneticPr fontId="21"/>
  </si>
  <si>
    <t>型式</t>
    <rPh sb="0" eb="2">
      <t>カタシキ</t>
    </rPh>
    <phoneticPr fontId="69"/>
  </si>
  <si>
    <t>型式</t>
    <rPh sb="0" eb="2">
      <t>カタシキ</t>
    </rPh>
    <phoneticPr fontId="21"/>
  </si>
  <si>
    <t>４．５．事業予定・補助事業実施体制</t>
    <phoneticPr fontId="21"/>
  </si>
  <si>
    <t>建物立面図</t>
    <phoneticPr fontId="21"/>
  </si>
  <si>
    <t>導入戸数
（戸)</t>
    <rPh sb="0" eb="2">
      <t>ドウニュウ</t>
    </rPh>
    <rPh sb="2" eb="4">
      <t>コスウ</t>
    </rPh>
    <rPh sb="6" eb="7">
      <t>コ</t>
    </rPh>
    <phoneticPr fontId="19"/>
  </si>
  <si>
    <r>
      <t>補助対象建築物に対する抵当権設定予定の有無を選択</t>
    </r>
    <r>
      <rPr>
        <sz val="14"/>
        <color rgb="FFFF0000"/>
        <rFont val="Yu Gothic UI"/>
        <family val="3"/>
        <charset val="128"/>
      </rPr>
      <t>（原則、根抵当権設定は認められない）</t>
    </r>
    <rPh sb="0" eb="2">
      <t>ホジョ</t>
    </rPh>
    <rPh sb="2" eb="4">
      <t>タイショウ</t>
    </rPh>
    <rPh sb="4" eb="7">
      <t>ケンチクブツ</t>
    </rPh>
    <rPh sb="8" eb="9">
      <t>タイ</t>
    </rPh>
    <rPh sb="11" eb="14">
      <t>テイトウケン</t>
    </rPh>
    <rPh sb="14" eb="16">
      <t>セッテイ</t>
    </rPh>
    <rPh sb="16" eb="18">
      <t>ヨテイ</t>
    </rPh>
    <rPh sb="19" eb="21">
      <t>ウム</t>
    </rPh>
    <rPh sb="22" eb="24">
      <t>センタク</t>
    </rPh>
    <rPh sb="25" eb="27">
      <t>ゲンソク</t>
    </rPh>
    <rPh sb="28" eb="29">
      <t>ネ</t>
    </rPh>
    <rPh sb="29" eb="31">
      <t>テイトウ</t>
    </rPh>
    <rPh sb="31" eb="32">
      <t>ケン</t>
    </rPh>
    <rPh sb="32" eb="34">
      <t>セッテイ</t>
    </rPh>
    <rPh sb="35" eb="36">
      <t>ミト</t>
    </rPh>
    <phoneticPr fontId="19"/>
  </si>
  <si>
    <t>各階平面図</t>
    <phoneticPr fontId="21"/>
  </si>
  <si>
    <t>←役職が２つ以上ある場合、上位の役職にて記入すること</t>
    <rPh sb="1" eb="3">
      <t>ヤクショク</t>
    </rPh>
    <rPh sb="6" eb="8">
      <t>イジョウ</t>
    </rPh>
    <rPh sb="10" eb="12">
      <t>バアイ</t>
    </rPh>
    <rPh sb="13" eb="15">
      <t>ジョウイ</t>
    </rPh>
    <rPh sb="16" eb="18">
      <t>ヤクショク</t>
    </rPh>
    <rPh sb="20" eb="22">
      <t>キニュウ</t>
    </rPh>
    <phoneticPr fontId="19"/>
  </si>
  <si>
    <t>設置の
有無</t>
    <rPh sb="0" eb="2">
      <t>セッチ</t>
    </rPh>
    <rPh sb="4" eb="6">
      <t>ウム</t>
    </rPh>
    <phoneticPr fontId="71"/>
  </si>
  <si>
    <t>住棟の種別</t>
    <rPh sb="0" eb="1">
      <t>ス</t>
    </rPh>
    <rPh sb="1" eb="2">
      <t>トウ</t>
    </rPh>
    <rPh sb="3" eb="5">
      <t>シュベツ</t>
    </rPh>
    <phoneticPr fontId="20"/>
  </si>
  <si>
    <t>他の補助金に申請する（している場合）、その補助金の正式名称を入力すること</t>
    <rPh sb="0" eb="1">
      <t>ホカ</t>
    </rPh>
    <rPh sb="2" eb="5">
      <t>ホジョキン</t>
    </rPh>
    <rPh sb="6" eb="8">
      <t>シンセイ</t>
    </rPh>
    <rPh sb="15" eb="17">
      <t>バアイ</t>
    </rPh>
    <rPh sb="21" eb="24">
      <t>ホジョキン</t>
    </rPh>
    <rPh sb="25" eb="27">
      <t>セイシキ</t>
    </rPh>
    <rPh sb="27" eb="29">
      <t>メイショウ</t>
    </rPh>
    <rPh sb="30" eb="32">
      <t>ニュウリョク</t>
    </rPh>
    <phoneticPr fontId="19"/>
  </si>
  <si>
    <t>融資予定時期</t>
    <rPh sb="0" eb="2">
      <t>ユウシ</t>
    </rPh>
    <rPh sb="2" eb="4">
      <t>ヨテイ</t>
    </rPh>
    <rPh sb="4" eb="6">
      <t>ジキ</t>
    </rPh>
    <phoneticPr fontId="20"/>
  </si>
  <si>
    <t>　削減量　(ＭＪ/年)</t>
    <rPh sb="1" eb="3">
      <t>サクゲン</t>
    </rPh>
    <rPh sb="3" eb="4">
      <t>リョウ</t>
    </rPh>
    <phoneticPr fontId="20"/>
  </si>
  <si>
    <t xml:space="preserve"> 住宅専有部分</t>
    <rPh sb="1" eb="3">
      <t>ジュウタク</t>
    </rPh>
    <rPh sb="3" eb="5">
      <t>センユウ</t>
    </rPh>
    <rPh sb="5" eb="7">
      <t>ブブン</t>
    </rPh>
    <phoneticPr fontId="20"/>
  </si>
  <si>
    <t>小計（Ｄ）</t>
    <rPh sb="0" eb="2">
      <t>ショウケイ</t>
    </rPh>
    <phoneticPr fontId="21"/>
  </si>
  <si>
    <t>小計（Ｅ）</t>
    <rPh sb="0" eb="2">
      <t>ショウケイ</t>
    </rPh>
    <phoneticPr fontId="21"/>
  </si>
  <si>
    <t>住　　　所</t>
    <rPh sb="0" eb="1">
      <t>ジュウ</t>
    </rPh>
    <rPh sb="4" eb="5">
      <t>ショ</t>
    </rPh>
    <phoneticPr fontId="22"/>
  </si>
  <si>
    <t>名　　　称</t>
    <rPh sb="0" eb="1">
      <t>メイ</t>
    </rPh>
    <rPh sb="4" eb="5">
      <t>ショウ</t>
    </rPh>
    <phoneticPr fontId="22"/>
  </si>
  <si>
    <t>申請者３</t>
    <rPh sb="0" eb="3">
      <t>シンセイシャ</t>
    </rPh>
    <phoneticPr fontId="20"/>
  </si>
  <si>
    <t>申請者４</t>
    <rPh sb="0" eb="3">
      <t>シンセイシャ</t>
    </rPh>
    <phoneticPr fontId="20"/>
  </si>
  <si>
    <t>←共同申請者２がいる場合、左の「＋」ボタンを押下し、入力欄を出現させる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9"/>
  </si>
  <si>
    <t>←共同申請者３がいる場合、左の「＋」ボタンを押下し、入力欄を出現させる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9"/>
  </si>
  <si>
    <t>←共同申請者４がいる場合、左の「＋」ボタンを押下し、入力欄を出現させる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9"/>
  </si>
  <si>
    <t>申請者３
担当者情報</t>
    <rPh sb="0" eb="3">
      <t>シンセイシャ</t>
    </rPh>
    <rPh sb="5" eb="8">
      <t>タントウシャ</t>
    </rPh>
    <rPh sb="8" eb="10">
      <t>ジョウホウ</t>
    </rPh>
    <phoneticPr fontId="19"/>
  </si>
  <si>
    <t>申請者４
担当者情報</t>
    <rPh sb="0" eb="3">
      <t>シンセイシャ</t>
    </rPh>
    <rPh sb="5" eb="8">
      <t>タントウシャ</t>
    </rPh>
    <rPh sb="8" eb="10">
      <t>ジョウホウ</t>
    </rPh>
    <phoneticPr fontId="19"/>
  </si>
  <si>
    <t>４.補助金交付申請額</t>
    <rPh sb="2" eb="5">
      <t>ホジョキン</t>
    </rPh>
    <rPh sb="5" eb="7">
      <t>コウフ</t>
    </rPh>
    <rPh sb="7" eb="9">
      <t>シンセイ</t>
    </rPh>
    <rPh sb="9" eb="10">
      <t>テイガク</t>
    </rPh>
    <phoneticPr fontId="20"/>
  </si>
  <si>
    <t>補助金交付申請額</t>
    <phoneticPr fontId="20"/>
  </si>
  <si>
    <t>役員名簿</t>
    <rPh sb="0" eb="4">
      <t>ヤクインメイボ</t>
    </rPh>
    <phoneticPr fontId="20"/>
  </si>
  <si>
    <t>（注１）申請者が個人の場合は不要とする。ただし、リース事業者等との共同申請の場合は、リース事業者等の
　　　　役員名簿を提出すること。</t>
    <phoneticPr fontId="20"/>
  </si>
  <si>
    <t>誓約書</t>
    <rPh sb="0" eb="3">
      <t>セイヤクショ</t>
    </rPh>
    <phoneticPr fontId="21"/>
  </si>
  <si>
    <t>（注２）役員名簿については、氏名カナ（全角、姓と名の間を全角で１マス空け）、氏名漢字（全角、姓と名の
　　　　間を全角で１マス空け）、生年月日（全角で大正はＴ、昭和はＳ、平成はＨ、数字は２桁全角）、会社
　　　　名及び役職名を記載する。また、外国人については、氏名漢字欄は商業登記簿に記載のとおりに記入し、
　　　　氏名カナ欄はカナ読みを記入すること。</t>
    <phoneticPr fontId="20"/>
  </si>
  <si>
    <t>事業全体の完了予定時期</t>
    <rPh sb="0" eb="2">
      <t>ジギョウ</t>
    </rPh>
    <rPh sb="2" eb="4">
      <t>ゼンタイ</t>
    </rPh>
    <rPh sb="5" eb="7">
      <t>カンリョウ</t>
    </rPh>
    <rPh sb="7" eb="9">
      <t>ヨテイ</t>
    </rPh>
    <rPh sb="9" eb="11">
      <t>ジキ</t>
    </rPh>
    <phoneticPr fontId="20"/>
  </si>
  <si>
    <t>外皮平均熱貫流率（ＵＡ値）</t>
    <rPh sb="0" eb="2">
      <t>ガイヒ</t>
    </rPh>
    <rPh sb="2" eb="4">
      <t>ヘイキン</t>
    </rPh>
    <rPh sb="4" eb="5">
      <t>ネツ</t>
    </rPh>
    <rPh sb="5" eb="7">
      <t>カンリュウ</t>
    </rPh>
    <rPh sb="7" eb="8">
      <t>リツ</t>
    </rPh>
    <rPh sb="11" eb="12">
      <t>チ</t>
    </rPh>
    <phoneticPr fontId="20"/>
  </si>
  <si>
    <t>住棟形状</t>
    <rPh sb="0" eb="4">
      <t>ジュウトウケイジョウ</t>
    </rPh>
    <phoneticPr fontId="19"/>
  </si>
  <si>
    <t>その他（下記の記入欄に具体的に記載すること）</t>
    <rPh sb="2" eb="3">
      <t>タ</t>
    </rPh>
    <rPh sb="4" eb="6">
      <t>カキ</t>
    </rPh>
    <rPh sb="7" eb="10">
      <t>キニュウラン</t>
    </rPh>
    <rPh sb="11" eb="14">
      <t>グタイテキ</t>
    </rPh>
    <rPh sb="15" eb="17">
      <t>キサイ</t>
    </rPh>
    <phoneticPr fontId="19"/>
  </si>
  <si>
    <t/>
  </si>
  <si>
    <t>住宅共用部等</t>
    <rPh sb="5" eb="6">
      <t>トウ</t>
    </rPh>
    <phoneticPr fontId="19"/>
  </si>
  <si>
    <t>該当するものにチェックをすること　（複数回答可、「その他」を選択した場合は下のセルに概要を入力すること）</t>
    <rPh sb="37" eb="38">
      <t>シタ</t>
    </rPh>
    <phoneticPr fontId="19"/>
  </si>
  <si>
    <t>←押印不要</t>
    <rPh sb="1" eb="3">
      <t>オウイン</t>
    </rPh>
    <rPh sb="3" eb="5">
      <t>フヨウ</t>
    </rPh>
    <phoneticPr fontId="71"/>
  </si>
  <si>
    <t>←個人の場合、提出不要</t>
    <rPh sb="1" eb="3">
      <t>コジン</t>
    </rPh>
    <rPh sb="4" eb="6">
      <t>バアイ</t>
    </rPh>
    <rPh sb="7" eb="9">
      <t>テイシュツ</t>
    </rPh>
    <rPh sb="9" eb="11">
      <t>フヨウ</t>
    </rPh>
    <phoneticPr fontId="17"/>
  </si>
  <si>
    <t>◆補助対象経費総括表の数式に影響が出るため行を追加する場合には、項目の先頭や最後ではなく、中程で行の追加をすること</t>
    <rPh sb="1" eb="7">
      <t>ホジョタイショウケイヒ</t>
    </rPh>
    <rPh sb="7" eb="10">
      <t>ソウカツヒョウ</t>
    </rPh>
    <phoneticPr fontId="21"/>
  </si>
  <si>
    <t>ｋＷ</t>
    <phoneticPr fontId="19"/>
  </si>
  <si>
    <t>合計</t>
    <rPh sb="0" eb="2">
      <t>ゴウケイ</t>
    </rPh>
    <phoneticPr fontId="82"/>
  </si>
  <si>
    <t>2.5ｋＷ</t>
  </si>
  <si>
    <t>2.8ｋＷ</t>
  </si>
  <si>
    <t>3.6ｋＷ</t>
  </si>
  <si>
    <t>4.0ｋＷ</t>
  </si>
  <si>
    <t>5.6ｋＷ</t>
  </si>
  <si>
    <t>6.3ｋＷ</t>
  </si>
  <si>
    <t>7.1ｋＷ以上</t>
    <rPh sb="5" eb="7">
      <t>イジョウ</t>
    </rPh>
    <phoneticPr fontId="20"/>
  </si>
  <si>
    <t>5.6ｋＷ以上</t>
    <rPh sb="5" eb="7">
      <t>イジョウ</t>
    </rPh>
    <phoneticPr fontId="20"/>
  </si>
  <si>
    <t>5.6ｋＷ未満</t>
    <rPh sb="5" eb="7">
      <t>ミマン</t>
    </rPh>
    <phoneticPr fontId="20"/>
  </si>
  <si>
    <t>▼ 各年度の内訳</t>
    <rPh sb="2" eb="5">
      <t>カクネンド</t>
    </rPh>
    <rPh sb="6" eb="8">
      <t>ウチワケ</t>
    </rPh>
    <phoneticPr fontId="20"/>
  </si>
  <si>
    <t>設備費
・工事費</t>
    <rPh sb="2" eb="3">
      <t>ヒ</t>
    </rPh>
    <rPh sb="5" eb="8">
      <t>コウジヒ</t>
    </rPh>
    <phoneticPr fontId="19"/>
  </si>
  <si>
    <t>　複数年度事業における事業全体の上限は８億円とする</t>
    <phoneticPr fontId="20"/>
  </si>
  <si>
    <t>㎡</t>
    <phoneticPr fontId="21"/>
  </si>
  <si>
    <t>セントラル空調</t>
    <rPh sb="5" eb="7">
      <t>クウチョウ</t>
    </rPh>
    <phoneticPr fontId="21"/>
  </si>
  <si>
    <t>20号以下</t>
    <rPh sb="2" eb="3">
      <t>ゴウ</t>
    </rPh>
    <rPh sb="3" eb="5">
      <t>イカ</t>
    </rPh>
    <phoneticPr fontId="21"/>
  </si>
  <si>
    <t>24号</t>
    <rPh sb="2" eb="3">
      <t>ゴウ</t>
    </rPh>
    <phoneticPr fontId="21"/>
  </si>
  <si>
    <t>J</t>
    <phoneticPr fontId="21"/>
  </si>
  <si>
    <t>（J）＝（B）+（C）+（D）+（E）+（F）+（G）+（H）+（I）</t>
    <phoneticPr fontId="20"/>
  </si>
  <si>
    <t>K</t>
    <phoneticPr fontId="21"/>
  </si>
  <si>
    <t>住戸番号</t>
    <rPh sb="0" eb="4">
      <t>ジュウコバンゴウ</t>
    </rPh>
    <phoneticPr fontId="69"/>
  </si>
  <si>
    <t>２．設備情報</t>
    <rPh sb="2" eb="4">
      <t>セツビ</t>
    </rPh>
    <rPh sb="4" eb="6">
      <t>ジョウホウ</t>
    </rPh>
    <phoneticPr fontId="69"/>
  </si>
  <si>
    <t>①</t>
    <phoneticPr fontId="71"/>
  </si>
  <si>
    <t>補助額上限</t>
    <rPh sb="0" eb="2">
      <t>ホジョ</t>
    </rPh>
    <rPh sb="2" eb="3">
      <t>ガク</t>
    </rPh>
    <rPh sb="3" eb="5">
      <t>ジョウゲン</t>
    </rPh>
    <phoneticPr fontId="69"/>
  </si>
  <si>
    <t>使用する部位</t>
    <phoneticPr fontId="69"/>
  </si>
  <si>
    <t>壁</t>
    <rPh sb="0" eb="1">
      <t>カベ</t>
    </rPh>
    <phoneticPr fontId="69"/>
  </si>
  <si>
    <t>床</t>
    <rPh sb="0" eb="1">
      <t>ユカ</t>
    </rPh>
    <phoneticPr fontId="69"/>
  </si>
  <si>
    <t>屋根</t>
    <rPh sb="0" eb="2">
      <t>ヤネ</t>
    </rPh>
    <phoneticPr fontId="69"/>
  </si>
  <si>
    <t>ｍ³</t>
    <phoneticPr fontId="69"/>
  </si>
  <si>
    <t>導入年度</t>
    <rPh sb="0" eb="4">
      <t>ドウニュウネンド</t>
    </rPh>
    <phoneticPr fontId="82"/>
  </si>
  <si>
    <t>補助金申請額</t>
    <rPh sb="0" eb="3">
      <t>ホジョキン</t>
    </rPh>
    <rPh sb="3" eb="6">
      <t>シンセイガク</t>
    </rPh>
    <phoneticPr fontId="82"/>
  </si>
  <si>
    <t>１年目</t>
    <rPh sb="1" eb="3">
      <t>ネンメ</t>
    </rPh>
    <phoneticPr fontId="82"/>
  </si>
  <si>
    <t>円</t>
    <rPh sb="0" eb="1">
      <t>エン</t>
    </rPh>
    <phoneticPr fontId="82"/>
  </si>
  <si>
    <t>２年目</t>
    <rPh sb="1" eb="3">
      <t>ネンメ</t>
    </rPh>
    <phoneticPr fontId="69"/>
  </si>
  <si>
    <t>３年目</t>
    <rPh sb="1" eb="3">
      <t>ネンメ</t>
    </rPh>
    <phoneticPr fontId="82"/>
  </si>
  <si>
    <t>定格能力（暖房）</t>
    <rPh sb="0" eb="2">
      <t>テイカク</t>
    </rPh>
    <rPh sb="2" eb="4">
      <t>ノウリョク</t>
    </rPh>
    <rPh sb="5" eb="7">
      <t>ダンボウ</t>
    </rPh>
    <phoneticPr fontId="69"/>
  </si>
  <si>
    <t>蓄熱槽品番</t>
    <rPh sb="0" eb="2">
      <t>チクネツ</t>
    </rPh>
    <rPh sb="2" eb="3">
      <t>ソウ</t>
    </rPh>
    <rPh sb="3" eb="5">
      <t>ヒンバン</t>
    </rPh>
    <phoneticPr fontId="69"/>
  </si>
  <si>
    <t>パネル面積</t>
    <phoneticPr fontId="82"/>
  </si>
  <si>
    <t>ファンコンベクター</t>
    <phoneticPr fontId="71"/>
  </si>
  <si>
    <t>温水パネルラジエーター</t>
    <rPh sb="0" eb="2">
      <t>オンスイ</t>
    </rPh>
    <phoneticPr fontId="71"/>
  </si>
  <si>
    <t>エアコン①</t>
    <phoneticPr fontId="71"/>
  </si>
  <si>
    <t>エアコン②</t>
    <phoneticPr fontId="71"/>
  </si>
  <si>
    <t>定格出力</t>
    <rPh sb="0" eb="4">
      <t>テイカクシュツリョク</t>
    </rPh>
    <phoneticPr fontId="71"/>
  </si>
  <si>
    <t>暖房能力</t>
    <rPh sb="0" eb="4">
      <t>ダンボウノウリョク</t>
    </rPh>
    <phoneticPr fontId="71"/>
  </si>
  <si>
    <t>数量</t>
    <rPh sb="0" eb="2">
      <t>スウリョウ</t>
    </rPh>
    <phoneticPr fontId="21"/>
  </si>
  <si>
    <t>金額</t>
    <rPh sb="0" eb="2">
      <t>キンガク</t>
    </rPh>
    <phoneticPr fontId="71"/>
  </si>
  <si>
    <t>セントラル
空調システム</t>
    <phoneticPr fontId="71"/>
  </si>
  <si>
    <t>設置台数</t>
    <rPh sb="0" eb="2">
      <t>セッチ</t>
    </rPh>
    <rPh sb="2" eb="4">
      <t>ダイスウ</t>
    </rPh>
    <phoneticPr fontId="71"/>
  </si>
  <si>
    <t>１．補助事業名</t>
    <rPh sb="2" eb="6">
      <t>ホジョジギョウ</t>
    </rPh>
    <rPh sb="6" eb="7">
      <t>メイ</t>
    </rPh>
    <phoneticPr fontId="69"/>
  </si>
  <si>
    <t>補助事業名</t>
    <rPh sb="0" eb="5">
      <t>ホジョジギョウメイ</t>
    </rPh>
    <phoneticPr fontId="69"/>
  </si>
  <si>
    <t>台</t>
    <rPh sb="0" eb="1">
      <t>ダイ</t>
    </rPh>
    <phoneticPr fontId="71"/>
  </si>
  <si>
    <t>②</t>
    <phoneticPr fontId="71"/>
  </si>
  <si>
    <t>２．建材情報</t>
    <rPh sb="2" eb="4">
      <t>ケンザイ</t>
    </rPh>
    <rPh sb="4" eb="6">
      <t>ジョウホウ</t>
    </rPh>
    <phoneticPr fontId="69"/>
  </si>
  <si>
    <t>メーカー名（工場名）</t>
    <rPh sb="4" eb="5">
      <t>メイ</t>
    </rPh>
    <rPh sb="6" eb="8">
      <t>コウジョウ</t>
    </rPh>
    <rPh sb="8" eb="9">
      <t>メイ</t>
    </rPh>
    <phoneticPr fontId="69"/>
  </si>
  <si>
    <t>使用量</t>
    <rPh sb="0" eb="3">
      <t>シヨウリョウ</t>
    </rPh>
    <phoneticPr fontId="69"/>
  </si>
  <si>
    <t>ｍ³</t>
  </si>
  <si>
    <t>３．補助金額の算出</t>
    <rPh sb="2" eb="4">
      <t>ホジョ</t>
    </rPh>
    <rPh sb="4" eb="6">
      <t>キンガク</t>
    </rPh>
    <rPh sb="7" eb="9">
      <t>サンシュツ</t>
    </rPh>
    <phoneticPr fontId="69"/>
  </si>
  <si>
    <t>CLT体積</t>
    <rPh sb="3" eb="5">
      <t>タイセキ</t>
    </rPh>
    <phoneticPr fontId="82"/>
  </si>
  <si>
    <t>補助金申請額（上限金額）</t>
    <rPh sb="0" eb="3">
      <t>ホジョキン</t>
    </rPh>
    <rPh sb="3" eb="6">
      <t>シンセイガク</t>
    </rPh>
    <rPh sb="7" eb="11">
      <t>ジョウゲンキンガク</t>
    </rPh>
    <phoneticPr fontId="82"/>
  </si>
  <si>
    <t>（１）工法</t>
    <rPh sb="3" eb="5">
      <t>コウホウ</t>
    </rPh>
    <phoneticPr fontId="71"/>
  </si>
  <si>
    <t>埋設方法</t>
    <phoneticPr fontId="69"/>
  </si>
  <si>
    <t>クローズドループ</t>
    <phoneticPr fontId="71"/>
  </si>
  <si>
    <t>オープンループ</t>
    <phoneticPr fontId="71"/>
  </si>
  <si>
    <t>クローズドループ</t>
    <phoneticPr fontId="69"/>
  </si>
  <si>
    <t>垂直埋設型</t>
  </si>
  <si>
    <t>水平埋設型</t>
  </si>
  <si>
    <t>工法・名称</t>
    <phoneticPr fontId="69"/>
  </si>
  <si>
    <t>採熱深度</t>
    <rPh sb="0" eb="1">
      <t>ト</t>
    </rPh>
    <rPh sb="1" eb="2">
      <t>ネツ</t>
    </rPh>
    <rPh sb="2" eb="4">
      <t>シンド</t>
    </rPh>
    <phoneticPr fontId="69"/>
  </si>
  <si>
    <t>ｍ</t>
  </si>
  <si>
    <t>地中熱交換器の総長</t>
    <rPh sb="0" eb="2">
      <t>チチュウ</t>
    </rPh>
    <rPh sb="2" eb="6">
      <t>ネツコウカンキ</t>
    </rPh>
    <rPh sb="7" eb="9">
      <t>ソウチョウ</t>
    </rPh>
    <phoneticPr fontId="69"/>
  </si>
  <si>
    <t>地中熱交換器用いるパイプの総長</t>
    <rPh sb="0" eb="2">
      <t>チチュウ</t>
    </rPh>
    <rPh sb="2" eb="6">
      <t>ネツコウカンキ</t>
    </rPh>
    <rPh sb="13" eb="15">
      <t>ソウチョウ</t>
    </rPh>
    <phoneticPr fontId="69"/>
  </si>
  <si>
    <t>施設面積</t>
    <phoneticPr fontId="71"/>
  </si>
  <si>
    <t>オープンループ</t>
    <phoneticPr fontId="69"/>
  </si>
  <si>
    <t>放流型</t>
    <phoneticPr fontId="71"/>
  </si>
  <si>
    <t>還元井型</t>
    <phoneticPr fontId="71"/>
  </si>
  <si>
    <t>浸透枡型</t>
    <phoneticPr fontId="71"/>
  </si>
  <si>
    <t>揚水深度</t>
    <rPh sb="0" eb="2">
      <t>ヨウスイ</t>
    </rPh>
    <rPh sb="2" eb="4">
      <t>シンド</t>
    </rPh>
    <phoneticPr fontId="69"/>
  </si>
  <si>
    <t>還元深度</t>
    <phoneticPr fontId="71"/>
  </si>
  <si>
    <t>（２）熱源機</t>
    <rPh sb="3" eb="6">
      <t>ネツゲンキ</t>
    </rPh>
    <phoneticPr fontId="71"/>
  </si>
  <si>
    <t>kW</t>
    <phoneticPr fontId="71"/>
  </si>
  <si>
    <t>消費電力（暖房）</t>
    <phoneticPr fontId="71"/>
  </si>
  <si>
    <t>W</t>
    <phoneticPr fontId="71"/>
  </si>
  <si>
    <t>暖房時COP</t>
    <phoneticPr fontId="71"/>
  </si>
  <si>
    <t>補助金申請額</t>
    <phoneticPr fontId="71"/>
  </si>
  <si>
    <t>円</t>
    <rPh sb="0" eb="1">
      <t>エン</t>
    </rPh>
    <phoneticPr fontId="71"/>
  </si>
  <si>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69"/>
  </si>
  <si>
    <t>空気集熱式</t>
    <rPh sb="0" eb="2">
      <t>クウキ</t>
    </rPh>
    <rPh sb="2" eb="4">
      <t>シュウネツ</t>
    </rPh>
    <rPh sb="4" eb="5">
      <t>シキ</t>
    </rPh>
    <phoneticPr fontId="69"/>
  </si>
  <si>
    <t>液体集熱式</t>
    <rPh sb="0" eb="2">
      <t>エキタイ</t>
    </rPh>
    <rPh sb="2" eb="4">
      <t>シュウネツ</t>
    </rPh>
    <rPh sb="4" eb="5">
      <t>シキ</t>
    </rPh>
    <phoneticPr fontId="69"/>
  </si>
  <si>
    <t>集熱パネル①</t>
    <phoneticPr fontId="69"/>
  </si>
  <si>
    <t>品番</t>
    <rPh sb="0" eb="2">
      <t>ヒンバン</t>
    </rPh>
    <phoneticPr fontId="71"/>
  </si>
  <si>
    <t>枚数</t>
    <rPh sb="0" eb="2">
      <t>マイスウ</t>
    </rPh>
    <phoneticPr fontId="71"/>
  </si>
  <si>
    <t>枚</t>
    <rPh sb="0" eb="1">
      <t>マイ</t>
    </rPh>
    <phoneticPr fontId="71"/>
  </si>
  <si>
    <t>集熱パネル②</t>
    <phoneticPr fontId="69"/>
  </si>
  <si>
    <t>集熱パネル③</t>
    <phoneticPr fontId="69"/>
  </si>
  <si>
    <t>集熱パネル総面積</t>
    <rPh sb="0" eb="2">
      <t>シュウネツ</t>
    </rPh>
    <rPh sb="5" eb="8">
      <t>ソウメンセキ</t>
    </rPh>
    <phoneticPr fontId="69"/>
  </si>
  <si>
    <t>㎡</t>
    <phoneticPr fontId="71"/>
  </si>
  <si>
    <t>平板形</t>
    <rPh sb="0" eb="2">
      <t>ヘイバン</t>
    </rPh>
    <rPh sb="2" eb="3">
      <t>ガタ</t>
    </rPh>
    <phoneticPr fontId="69"/>
  </si>
  <si>
    <t>真空ガラス管形</t>
    <rPh sb="0" eb="2">
      <t>シンクウ</t>
    </rPh>
    <rPh sb="5" eb="6">
      <t>カン</t>
    </rPh>
    <rPh sb="6" eb="7">
      <t>ガタ</t>
    </rPh>
    <phoneticPr fontId="69"/>
  </si>
  <si>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69"/>
  </si>
  <si>
    <t>（１）建設予定地の水害等に係る情報（ハザードマップ引用）</t>
    <rPh sb="3" eb="8">
      <t>ケンセツヨテイチ</t>
    </rPh>
    <rPh sb="9" eb="12">
      <t>スイガイトウ</t>
    </rPh>
    <rPh sb="13" eb="14">
      <t>カカワ</t>
    </rPh>
    <rPh sb="15" eb="17">
      <t>ジョウホウ</t>
    </rPh>
    <rPh sb="25" eb="27">
      <t>インヨウ</t>
    </rPh>
    <phoneticPr fontId="71"/>
  </si>
  <si>
    <t>ｍ</t>
    <phoneticPr fontId="71"/>
  </si>
  <si>
    <t>（２）電源確保のための具体的な対策</t>
    <rPh sb="3" eb="7">
      <t>デンゲンカクホ</t>
    </rPh>
    <rPh sb="11" eb="14">
      <t>グタイテキ</t>
    </rPh>
    <rPh sb="15" eb="17">
      <t>タイサク</t>
    </rPh>
    <phoneticPr fontId="71"/>
  </si>
  <si>
    <t>小計</t>
    <rPh sb="0" eb="2">
      <t>ショウケイ</t>
    </rPh>
    <phoneticPr fontId="21"/>
  </si>
  <si>
    <t>(F)</t>
    <phoneticPr fontId="21"/>
  </si>
  <si>
    <t>補助率
（参考値）</t>
    <phoneticPr fontId="20"/>
  </si>
  <si>
    <t>台数</t>
    <rPh sb="0" eb="2">
      <t>ダイスウ</t>
    </rPh>
    <phoneticPr fontId="19"/>
  </si>
  <si>
    <t>台</t>
    <rPh sb="0" eb="1">
      <t>ダイ</t>
    </rPh>
    <phoneticPr fontId="19"/>
  </si>
  <si>
    <t>設置場所</t>
    <rPh sb="0" eb="4">
      <t>セッチバショ</t>
    </rPh>
    <phoneticPr fontId="19"/>
  </si>
  <si>
    <t>蓄電システム導入の有無</t>
    <phoneticPr fontId="19"/>
  </si>
  <si>
    <t>地中熱ヒートポンプ・システム導入の有無</t>
    <phoneticPr fontId="19"/>
  </si>
  <si>
    <t>専有部・共用部における設備費・工事費の補助対象経費　総計</t>
    <rPh sb="0" eb="3">
      <t>センユウブ</t>
    </rPh>
    <rPh sb="4" eb="7">
      <t>キョウヨウブ</t>
    </rPh>
    <rPh sb="6" eb="7">
      <t>ブ</t>
    </rPh>
    <rPh sb="11" eb="13">
      <t>セツビ</t>
    </rPh>
    <rPh sb="13" eb="14">
      <t>ヒ</t>
    </rPh>
    <rPh sb="15" eb="18">
      <t>コウジヒ</t>
    </rPh>
    <rPh sb="19" eb="21">
      <t>ホジョ</t>
    </rPh>
    <rPh sb="21" eb="23">
      <t>タイショウ</t>
    </rPh>
    <rPh sb="23" eb="25">
      <t>ケイヒ</t>
    </rPh>
    <rPh sb="26" eb="27">
      <t>ソウ</t>
    </rPh>
    <rPh sb="27" eb="28">
      <t>ケイ</t>
    </rPh>
    <phoneticPr fontId="18"/>
  </si>
  <si>
    <t>照明センサー
（単体センサー、
センサー付き照明）</t>
    <rPh sb="0" eb="2">
      <t>ショウメイ</t>
    </rPh>
    <phoneticPr fontId="71"/>
  </si>
  <si>
    <t>建物登記事項証明書取得予定日</t>
    <phoneticPr fontId="20"/>
  </si>
  <si>
    <t>暴力団排除に関する誓約事項</t>
    <phoneticPr fontId="20"/>
  </si>
  <si>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20"/>
  </si>
  <si>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20"/>
  </si>
  <si>
    <t>　　(２)　役員等が、自己、自社若しくは第三者の不正の利益を図る目的又は第三者に損害を加える目的を
　　　　　もって、暴力団又は暴力団員を利用するなどしているとき。</t>
    <phoneticPr fontId="20"/>
  </si>
  <si>
    <t>　　(３)　役員等が、暴力団又は暴力団員に対して、資金等を供給し、又は便宜を供与するなど直接的ある
　　　　　いは積極的に暴力団の維持、運営に協力し、若しくは関与しているとき。</t>
    <phoneticPr fontId="20"/>
  </si>
  <si>
    <t>　　(４)　役員等が、暴力団又は暴力団員であることを知りながらこれと社会的に非難されるべき関係を有
　　　　　しているとき。</t>
    <phoneticPr fontId="20"/>
  </si>
  <si>
    <t>エネルギー
利用効率化設備</t>
    <rPh sb="6" eb="8">
      <t>リヨウ</t>
    </rPh>
    <rPh sb="8" eb="11">
      <t>コウリツカ</t>
    </rPh>
    <rPh sb="11" eb="13">
      <t>セツビ</t>
    </rPh>
    <phoneticPr fontId="20"/>
  </si>
  <si>
    <t>控除量</t>
    <rPh sb="0" eb="3">
      <t>コウジョリョウ</t>
    </rPh>
    <phoneticPr fontId="19"/>
  </si>
  <si>
    <t>売電量</t>
    <rPh sb="0" eb="3">
      <t>バイデンリョウ</t>
    </rPh>
    <phoneticPr fontId="19"/>
  </si>
  <si>
    <t>太陽光発電</t>
  </si>
  <si>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19"/>
  </si>
  <si>
    <t>検査済証取得予定日</t>
    <phoneticPr fontId="21"/>
  </si>
  <si>
    <t>３．設備情報</t>
    <rPh sb="2" eb="4">
      <t>セツビ</t>
    </rPh>
    <rPh sb="4" eb="6">
      <t>ジョウホウ</t>
    </rPh>
    <phoneticPr fontId="69"/>
  </si>
  <si>
    <t>セット数</t>
    <rPh sb="3" eb="4">
      <t>スウ</t>
    </rPh>
    <phoneticPr fontId="21"/>
  </si>
  <si>
    <t>種別</t>
    <rPh sb="0" eb="2">
      <t>シュベツ</t>
    </rPh>
    <phoneticPr fontId="21"/>
  </si>
  <si>
    <t>金額</t>
    <rPh sb="0" eb="2">
      <t>キンガク</t>
    </rPh>
    <phoneticPr fontId="21"/>
  </si>
  <si>
    <t>　設計値　(ＭＪ/年)</t>
    <phoneticPr fontId="20"/>
  </si>
  <si>
    <t>　基準値　(ＭＪ/年)</t>
    <phoneticPr fontId="19"/>
  </si>
  <si>
    <t>合計（円）</t>
    <rPh sb="0" eb="2">
      <t>ゴウケイ</t>
    </rPh>
    <rPh sb="3" eb="4">
      <t>エン</t>
    </rPh>
    <phoneticPr fontId="21"/>
  </si>
  <si>
    <t>パネルラジエーター　価格設定表</t>
    <rPh sb="10" eb="14">
      <t>カカクセッテイ</t>
    </rPh>
    <rPh sb="14" eb="15">
      <t>ヒョウ</t>
    </rPh>
    <phoneticPr fontId="71"/>
  </si>
  <si>
    <t>パネルサイズ(㎜)</t>
    <phoneticPr fontId="71"/>
  </si>
  <si>
    <t>台数</t>
    <rPh sb="0" eb="2">
      <t>ダイスウ</t>
    </rPh>
    <phoneticPr fontId="71"/>
  </si>
  <si>
    <t>H</t>
    <phoneticPr fontId="71"/>
  </si>
  <si>
    <t>D</t>
    <phoneticPr fontId="71"/>
  </si>
  <si>
    <t>本体面積(高さ×幅）</t>
    <rPh sb="0" eb="2">
      <t>ホンタイ</t>
    </rPh>
    <rPh sb="2" eb="4">
      <t>メンセキ</t>
    </rPh>
    <rPh sb="5" eb="6">
      <t>タカ</t>
    </rPh>
    <rPh sb="8" eb="9">
      <t>ハバ</t>
    </rPh>
    <phoneticPr fontId="71"/>
  </si>
  <si>
    <t>円/㎡</t>
    <rPh sb="0" eb="1">
      <t>エン</t>
    </rPh>
    <phoneticPr fontId="71"/>
  </si>
  <si>
    <t>A</t>
    <phoneticPr fontId="71"/>
  </si>
  <si>
    <t>B</t>
    <phoneticPr fontId="71"/>
  </si>
  <si>
    <t>本体奥行</t>
    <rPh sb="0" eb="2">
      <t>ホンタイ</t>
    </rPh>
    <rPh sb="2" eb="4">
      <t>オクユ</t>
    </rPh>
    <phoneticPr fontId="71"/>
  </si>
  <si>
    <t>倍率</t>
    <rPh sb="0" eb="2">
      <t>バイリツ</t>
    </rPh>
    <phoneticPr fontId="71"/>
  </si>
  <si>
    <t>C</t>
    <phoneticPr fontId="71"/>
  </si>
  <si>
    <t>施工費(台)</t>
    <rPh sb="0" eb="3">
      <t>セコウヒ</t>
    </rPh>
    <rPh sb="4" eb="5">
      <t>ダイ</t>
    </rPh>
    <phoneticPr fontId="71"/>
  </si>
  <si>
    <t>E</t>
    <phoneticPr fontId="71"/>
  </si>
  <si>
    <t>F</t>
    <phoneticPr fontId="71"/>
  </si>
  <si>
    <t>G</t>
    <phoneticPr fontId="71"/>
  </si>
  <si>
    <t>(G)</t>
    <phoneticPr fontId="21"/>
  </si>
  <si>
    <t xml:space="preserve"> ファンコンベクター</t>
    <phoneticPr fontId="19"/>
  </si>
  <si>
    <t xml:space="preserve"> 温水パネルラジエーター</t>
    <phoneticPr fontId="19"/>
  </si>
  <si>
    <t>温水床暖房（給湯機と熱源兼用）</t>
    <rPh sb="0" eb="2">
      <t>オンスイ</t>
    </rPh>
    <rPh sb="2" eb="3">
      <t>ユカ</t>
    </rPh>
    <rPh sb="3" eb="5">
      <t>ダンボウ</t>
    </rPh>
    <rPh sb="6" eb="9">
      <t>キュウトウキ</t>
    </rPh>
    <rPh sb="10" eb="14">
      <t>ネツゲンケンヨウ</t>
    </rPh>
    <phoneticPr fontId="20"/>
  </si>
  <si>
    <t>エアコン付き
温水式床暖房</t>
    <rPh sb="4" eb="5">
      <t>ツ</t>
    </rPh>
    <rPh sb="7" eb="9">
      <t>オンスイ</t>
    </rPh>
    <rPh sb="9" eb="10">
      <t>シキ</t>
    </rPh>
    <rPh sb="10" eb="11">
      <t>ユカ</t>
    </rPh>
    <rPh sb="11" eb="13">
      <t>ダンボウ</t>
    </rPh>
    <phoneticPr fontId="19"/>
  </si>
  <si>
    <t>導入
タイプ</t>
    <phoneticPr fontId="71"/>
  </si>
  <si>
    <t>価格設定表</t>
    <phoneticPr fontId="71"/>
  </si>
  <si>
    <t>室外機</t>
    <rPh sb="0" eb="3">
      <t>シツガイキ</t>
    </rPh>
    <phoneticPr fontId="71"/>
  </si>
  <si>
    <t>室内機</t>
    <rPh sb="0" eb="3">
      <t>シツナイキ</t>
    </rPh>
    <phoneticPr fontId="71"/>
  </si>
  <si>
    <t>マルチエアコン・パッケージエアコン</t>
    <phoneticPr fontId="71"/>
  </si>
  <si>
    <t>AC-1</t>
    <phoneticPr fontId="71"/>
  </si>
  <si>
    <t>AC-2</t>
    <phoneticPr fontId="71"/>
  </si>
  <si>
    <t>ダクト型室内機加算</t>
    <rPh sb="3" eb="4">
      <t>カタ</t>
    </rPh>
    <rPh sb="7" eb="9">
      <t>カサン</t>
    </rPh>
    <phoneticPr fontId="71"/>
  </si>
  <si>
    <t>AC-3</t>
    <phoneticPr fontId="71"/>
  </si>
  <si>
    <t>AC-4</t>
    <phoneticPr fontId="71"/>
  </si>
  <si>
    <t>AC-5</t>
    <phoneticPr fontId="71"/>
  </si>
  <si>
    <t>AC-6</t>
    <phoneticPr fontId="71"/>
  </si>
  <si>
    <t>AC-7</t>
    <phoneticPr fontId="71"/>
  </si>
  <si>
    <t>AC-8</t>
    <phoneticPr fontId="71"/>
  </si>
  <si>
    <t>その他エネルギー（専有部・共用部合算値）</t>
    <phoneticPr fontId="19"/>
  </si>
  <si>
    <t>天井換気扇</t>
    <rPh sb="0" eb="5">
      <t>テンジョウカンキセン</t>
    </rPh>
    <phoneticPr fontId="21"/>
  </si>
  <si>
    <t>天井換気扇(熱交換有り)</t>
    <rPh sb="0" eb="5">
      <t>テンジョウカンキセン</t>
    </rPh>
    <rPh sb="6" eb="10">
      <t>ネツコウカンア</t>
    </rPh>
    <phoneticPr fontId="21"/>
  </si>
  <si>
    <t>キャビネットファン</t>
    <phoneticPr fontId="21"/>
  </si>
  <si>
    <t>ダクト式第一種換気(熱交換有り)</t>
    <rPh sb="3" eb="4">
      <t>シキ</t>
    </rPh>
    <rPh sb="4" eb="7">
      <t>ダイイッシュ</t>
    </rPh>
    <rPh sb="7" eb="9">
      <t>カンキ</t>
    </rPh>
    <phoneticPr fontId="21"/>
  </si>
  <si>
    <t>屋上設置シロッコファン</t>
    <rPh sb="0" eb="4">
      <t>オクジョウセッチ</t>
    </rPh>
    <phoneticPr fontId="21"/>
  </si>
  <si>
    <t>AC-1</t>
    <phoneticPr fontId="21"/>
  </si>
  <si>
    <t>AC-2</t>
  </si>
  <si>
    <t>AC-3</t>
  </si>
  <si>
    <t>AC-4</t>
  </si>
  <si>
    <t>AC-5</t>
  </si>
  <si>
    <t>AC-6</t>
  </si>
  <si>
    <t>AC-7</t>
  </si>
  <si>
    <t>AC-8</t>
  </si>
  <si>
    <t>建設予定地</t>
    <rPh sb="0" eb="5">
      <t>ケンセツヨテイチ</t>
    </rPh>
    <phoneticPr fontId="19"/>
  </si>
  <si>
    <t>◆地方公共団体等が公表する水害ハザードマップや過去の水害事例の記録など補足資料を
　 別途添付すること</t>
    <rPh sb="43" eb="45">
      <t>ベット</t>
    </rPh>
    <phoneticPr fontId="69"/>
  </si>
  <si>
    <t>◆オレンジ色のセルに必要事項を入力すること</t>
    <rPh sb="5" eb="6">
      <t>イロ</t>
    </rPh>
    <rPh sb="10" eb="12">
      <t>ヒツヨウ</t>
    </rPh>
    <rPh sb="12" eb="14">
      <t>ジコウ</t>
    </rPh>
    <rPh sb="15" eb="17">
      <t>ニュウリョク</t>
    </rPh>
    <phoneticPr fontId="69"/>
  </si>
  <si>
    <t>④</t>
    <phoneticPr fontId="71"/>
  </si>
  <si>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69"/>
  </si>
  <si>
    <t>小計</t>
    <rPh sb="0" eb="2">
      <t>ショウケイ</t>
    </rPh>
    <phoneticPr fontId="20"/>
  </si>
  <si>
    <t>導入設備名</t>
    <phoneticPr fontId="71"/>
  </si>
  <si>
    <t>燃料電池（PEFC_700Ｗ以上）</t>
    <phoneticPr fontId="20"/>
  </si>
  <si>
    <t>燃料電池（SOFC_700Ｗ以上）</t>
    <phoneticPr fontId="20"/>
  </si>
  <si>
    <t>燃料電池（SOFC_400Ｗ以上）</t>
    <phoneticPr fontId="20"/>
  </si>
  <si>
    <t>2.2ｋＷ</t>
    <phoneticPr fontId="21"/>
  </si>
  <si>
    <t>2.8ｋＷ</t>
    <phoneticPr fontId="21"/>
  </si>
  <si>
    <t>3.6ｋＷ</t>
    <phoneticPr fontId="21"/>
  </si>
  <si>
    <t>4.0ｋＷ</t>
    <phoneticPr fontId="21"/>
  </si>
  <si>
    <t>追加補助対象
となる設備等</t>
    <rPh sb="0" eb="2">
      <t>ツイカ</t>
    </rPh>
    <rPh sb="2" eb="4">
      <t>ホジョ</t>
    </rPh>
    <rPh sb="4" eb="6">
      <t>タイショウ</t>
    </rPh>
    <rPh sb="10" eb="12">
      <t>セツビ</t>
    </rPh>
    <rPh sb="12" eb="13">
      <t>トウ</t>
    </rPh>
    <phoneticPr fontId="20"/>
  </si>
  <si>
    <t>-</t>
    <phoneticPr fontId="20"/>
  </si>
  <si>
    <t>４年目</t>
    <rPh sb="1" eb="3">
      <t>ネンメ</t>
    </rPh>
    <phoneticPr fontId="82"/>
  </si>
  <si>
    <t>４．補助金の算出</t>
    <rPh sb="2" eb="5">
      <t>ホジョキン</t>
    </rPh>
    <rPh sb="6" eb="8">
      <t>サンシュツ</t>
    </rPh>
    <phoneticPr fontId="69"/>
  </si>
  <si>
    <t>合計</t>
    <rPh sb="0" eb="2">
      <t>ゴウケイ</t>
    </rPh>
    <phoneticPr fontId="21"/>
  </si>
  <si>
    <t>該当</t>
    <phoneticPr fontId="71"/>
  </si>
  <si>
    <t>リース契約書（案）</t>
    <rPh sb="3" eb="5">
      <t>ケイヤク</t>
    </rPh>
    <rPh sb="5" eb="6">
      <t>ショ</t>
    </rPh>
    <rPh sb="7" eb="8">
      <t>アン</t>
    </rPh>
    <phoneticPr fontId="71"/>
  </si>
  <si>
    <t>住棟の種別</t>
    <phoneticPr fontId="19"/>
  </si>
  <si>
    <t>台数</t>
    <rPh sb="0" eb="2">
      <t>ダイスウ</t>
    </rPh>
    <phoneticPr fontId="21"/>
  </si>
  <si>
    <t>補助金額</t>
    <rPh sb="0" eb="2">
      <t>ホジョ</t>
    </rPh>
    <rPh sb="2" eb="4">
      <t>キンガク</t>
    </rPh>
    <phoneticPr fontId="71"/>
  </si>
  <si>
    <t>地中熱ヒートポンプ・システム</t>
    <phoneticPr fontId="21"/>
  </si>
  <si>
    <t>ＰＶＴシステム</t>
    <phoneticPr fontId="21"/>
  </si>
  <si>
    <t>液体集熱式太陽熱利用システム</t>
    <phoneticPr fontId="21"/>
  </si>
  <si>
    <t>補助金額</t>
    <rPh sb="0" eb="4">
      <t>ホジョキンガク</t>
    </rPh>
    <phoneticPr fontId="21"/>
  </si>
  <si>
    <t>項目</t>
    <rPh sb="0" eb="2">
      <t>コウモク</t>
    </rPh>
    <phoneticPr fontId="21"/>
  </si>
  <si>
    <t>円</t>
    <rPh sb="0" eb="1">
      <t>エン</t>
    </rPh>
    <phoneticPr fontId="21"/>
  </si>
  <si>
    <t>戸</t>
    <rPh sb="0" eb="1">
      <t>コ</t>
    </rPh>
    <phoneticPr fontId="21"/>
  </si>
  <si>
    <t>台</t>
    <rPh sb="0" eb="1">
      <t>ダイ</t>
    </rPh>
    <phoneticPr fontId="21"/>
  </si>
  <si>
    <t>共用部</t>
    <rPh sb="0" eb="3">
      <t>キョウヨウブ</t>
    </rPh>
    <phoneticPr fontId="21"/>
  </si>
  <si>
    <t>面積・数量・戸数</t>
    <rPh sb="0" eb="2">
      <t>メンセキ</t>
    </rPh>
    <rPh sb="3" eb="5">
      <t>スウリョウ</t>
    </rPh>
    <rPh sb="6" eb="8">
      <t>コスウ</t>
    </rPh>
    <phoneticPr fontId="21"/>
  </si>
  <si>
    <t>備考</t>
    <rPh sb="0" eb="2">
      <t>ビコウ</t>
    </rPh>
    <phoneticPr fontId="21"/>
  </si>
  <si>
    <t>追加補助対象となる設備等の補助金額　合計</t>
    <rPh sb="0" eb="4">
      <t>ツイカホジョ</t>
    </rPh>
    <rPh sb="4" eb="6">
      <t>タイショウ</t>
    </rPh>
    <rPh sb="9" eb="12">
      <t>セツビトウ</t>
    </rPh>
    <rPh sb="13" eb="17">
      <t>ホジョキンガク</t>
    </rPh>
    <rPh sb="18" eb="20">
      <t>ゴウケイ</t>
    </rPh>
    <phoneticPr fontId="21"/>
  </si>
  <si>
    <t>導入
タイプ</t>
    <rPh sb="0" eb="2">
      <t>ドウニュウ</t>
    </rPh>
    <phoneticPr fontId="71"/>
  </si>
  <si>
    <t>建築物の屋上面積（パラペット内側）</t>
    <rPh sb="0" eb="3">
      <t>ケンチクブツ</t>
    </rPh>
    <rPh sb="4" eb="6">
      <t>オクジョウ</t>
    </rPh>
    <rPh sb="6" eb="8">
      <t>メンセキ</t>
    </rPh>
    <rPh sb="14" eb="16">
      <t>ウチガワ</t>
    </rPh>
    <phoneticPr fontId="19"/>
  </si>
  <si>
    <t>塔屋の面積</t>
    <rPh sb="0" eb="1">
      <t>トウ</t>
    </rPh>
    <rPh sb="1" eb="2">
      <t>ヤ</t>
    </rPh>
    <rPh sb="3" eb="5">
      <t>メンセキ</t>
    </rPh>
    <phoneticPr fontId="19"/>
  </si>
  <si>
    <t>PV敷設面積</t>
    <phoneticPr fontId="21"/>
  </si>
  <si>
    <t>PV以外の設備や機械が設置されている面積</t>
    <rPh sb="2" eb="4">
      <t>イガイ</t>
    </rPh>
    <rPh sb="5" eb="7">
      <t>セツビ</t>
    </rPh>
    <rPh sb="8" eb="10">
      <t>キカイ</t>
    </rPh>
    <rPh sb="11" eb="13">
      <t>セッチ</t>
    </rPh>
    <rPh sb="18" eb="20">
      <t>メンセキ</t>
    </rPh>
    <phoneticPr fontId="19"/>
  </si>
  <si>
    <t>採光（トップライト等）敷設面積</t>
    <rPh sb="0" eb="2">
      <t>サイコウ</t>
    </rPh>
    <rPh sb="9" eb="10">
      <t>ナド</t>
    </rPh>
    <rPh sb="11" eb="13">
      <t>フセツ</t>
    </rPh>
    <rPh sb="13" eb="15">
      <t>メンセキ</t>
    </rPh>
    <phoneticPr fontId="19"/>
  </si>
  <si>
    <t>屋上緑化の面積</t>
    <rPh sb="0" eb="2">
      <t>オクジョウ</t>
    </rPh>
    <rPh sb="2" eb="4">
      <t>リョクカ</t>
    </rPh>
    <rPh sb="5" eb="7">
      <t>メンセキ</t>
    </rPh>
    <phoneticPr fontId="19"/>
  </si>
  <si>
    <t>上記以外の面積</t>
    <rPh sb="0" eb="2">
      <t>ジョウキ</t>
    </rPh>
    <rPh sb="2" eb="4">
      <t>イガイ</t>
    </rPh>
    <rPh sb="5" eb="7">
      <t>メンセキ</t>
    </rPh>
    <phoneticPr fontId="19"/>
  </si>
  <si>
    <t>１）空調設備</t>
    <rPh sb="2" eb="4">
      <t>クウチョウ</t>
    </rPh>
    <rPh sb="4" eb="6">
      <t>セツビ</t>
    </rPh>
    <phoneticPr fontId="21"/>
  </si>
  <si>
    <t>２）換気設備</t>
    <rPh sb="2" eb="6">
      <t>カンキセツビ</t>
    </rPh>
    <phoneticPr fontId="21"/>
  </si>
  <si>
    <t>３）照明設備</t>
    <rPh sb="2" eb="6">
      <t>ショウメイセツビ</t>
    </rPh>
    <phoneticPr fontId="21"/>
  </si>
  <si>
    <t>設備</t>
    <rPh sb="0" eb="2">
      <t>セツビ</t>
    </rPh>
    <phoneticPr fontId="21"/>
  </si>
  <si>
    <t>空調設備</t>
    <rPh sb="0" eb="4">
      <t>クウチョウセツビ</t>
    </rPh>
    <phoneticPr fontId="21"/>
  </si>
  <si>
    <t>換気設備</t>
    <rPh sb="0" eb="4">
      <t>カンキセツビ</t>
    </rPh>
    <phoneticPr fontId="21"/>
  </si>
  <si>
    <t>照明設備</t>
    <rPh sb="0" eb="2">
      <t>ショウメイ</t>
    </rPh>
    <rPh sb="2" eb="4">
      <t>セツビ</t>
    </rPh>
    <phoneticPr fontId="21"/>
  </si>
  <si>
    <t>４）共用部定額単価算出表 合計</t>
    <rPh sb="13" eb="15">
      <t>ゴウケイ</t>
    </rPh>
    <phoneticPr fontId="21"/>
  </si>
  <si>
    <t>追加補助対象となる
設備等
（設備費・工事費）</t>
    <rPh sb="19" eb="22">
      <t>コウジヒ</t>
    </rPh>
    <phoneticPr fontId="20"/>
  </si>
  <si>
    <t>I</t>
    <phoneticPr fontId="71"/>
  </si>
  <si>
    <t>J</t>
    <phoneticPr fontId="71"/>
  </si>
  <si>
    <t>AC-9</t>
    <phoneticPr fontId="71"/>
  </si>
  <si>
    <t>AC-10</t>
    <phoneticPr fontId="71"/>
  </si>
  <si>
    <t>AC-9</t>
    <phoneticPr fontId="21"/>
  </si>
  <si>
    <t>AC-10</t>
    <phoneticPr fontId="21"/>
  </si>
  <si>
    <t>補助対象経費（単価表にない補助対象設備）</t>
    <rPh sb="0" eb="6">
      <t>ホジョタイショウケイヒ</t>
    </rPh>
    <rPh sb="7" eb="10">
      <t>タンカヒョウ</t>
    </rPh>
    <rPh sb="13" eb="17">
      <t>ホジョタイショウ</t>
    </rPh>
    <rPh sb="17" eb="19">
      <t>セツビ</t>
    </rPh>
    <phoneticPr fontId="21"/>
  </si>
  <si>
    <t>補助対象経費（単価表にない補助対象設備）</t>
    <rPh sb="0" eb="6">
      <t>ホジョタイショウケイヒ</t>
    </rPh>
    <phoneticPr fontId="21"/>
  </si>
  <si>
    <t>初年度事業完了前に必ず取得すること</t>
    <rPh sb="0" eb="3">
      <t>ショネンド</t>
    </rPh>
    <phoneticPr fontId="21"/>
  </si>
  <si>
    <t>※補助金の額（補助金算出額の合計に１,０００円未満の端数が生じた場合は、これを切り捨て）</t>
  </si>
  <si>
    <t>液体集熱式太陽熱
利用システム導入の有無</t>
    <phoneticPr fontId="19"/>
  </si>
  <si>
    <r>
      <t>電気ヒートポンプ式給湯機</t>
    </r>
    <r>
      <rPr>
        <sz val="12"/>
        <rFont val="ＭＳ Ｐ明朝"/>
        <family val="1"/>
        <charset val="128"/>
      </rPr>
      <t>（エコキュート等）</t>
    </r>
    <phoneticPr fontId="19"/>
  </si>
  <si>
    <r>
      <t>ガス潜熱回収型給湯機
（</t>
    </r>
    <r>
      <rPr>
        <sz val="11"/>
        <rFont val="ＭＳ Ｐ明朝"/>
        <family val="1"/>
        <charset val="128"/>
      </rPr>
      <t>エコジョーズ等</t>
    </r>
    <r>
      <rPr>
        <sz val="14"/>
        <rFont val="ＭＳ Ｐ明朝"/>
        <family val="1"/>
        <charset val="128"/>
      </rPr>
      <t>）</t>
    </r>
    <rPh sb="18" eb="19">
      <t>トウ</t>
    </rPh>
    <phoneticPr fontId="20"/>
  </si>
  <si>
    <t>専有部</t>
    <rPh sb="0" eb="3">
      <t>センユウブ</t>
    </rPh>
    <phoneticPr fontId="21"/>
  </si>
  <si>
    <t>幅（W）</t>
    <rPh sb="0" eb="1">
      <t>ハバ</t>
    </rPh>
    <phoneticPr fontId="71"/>
  </si>
  <si>
    <t>高さ（H）</t>
    <rPh sb="0" eb="1">
      <t>タカ</t>
    </rPh>
    <phoneticPr fontId="71"/>
  </si>
  <si>
    <t>奥行（D）</t>
    <rPh sb="0" eb="2">
      <t>オクユキ</t>
    </rPh>
    <phoneticPr fontId="71"/>
  </si>
  <si>
    <t>◆同じパネル構成の住戸を導入タイプとして設定すること</t>
    <rPh sb="1" eb="2">
      <t>オナ</t>
    </rPh>
    <rPh sb="6" eb="8">
      <t>コウセイ</t>
    </rPh>
    <rPh sb="9" eb="11">
      <t>ジュウコ</t>
    </rPh>
    <rPh sb="12" eb="14">
      <t>ドウニュウ</t>
    </rPh>
    <rPh sb="20" eb="22">
      <t>セッテイ</t>
    </rPh>
    <phoneticPr fontId="21"/>
  </si>
  <si>
    <t>ダクトタイプ室内機</t>
    <rPh sb="6" eb="9">
      <t>シツナイキ</t>
    </rPh>
    <phoneticPr fontId="71"/>
  </si>
  <si>
    <t>㎥</t>
    <phoneticPr fontId="21"/>
  </si>
  <si>
    <t>　換気設備</t>
    <rPh sb="1" eb="3">
      <t>カンキ</t>
    </rPh>
    <rPh sb="3" eb="5">
      <t>セツビ</t>
    </rPh>
    <phoneticPr fontId="20"/>
  </si>
  <si>
    <t>　照明設備</t>
    <phoneticPr fontId="20"/>
  </si>
  <si>
    <t>上記以外の面積（自動計算）</t>
    <rPh sb="8" eb="10">
      <t>ジドウ</t>
    </rPh>
    <rPh sb="10" eb="12">
      <t>ケイサン</t>
    </rPh>
    <phoneticPr fontId="21"/>
  </si>
  <si>
    <t>-　</t>
    <phoneticPr fontId="20"/>
  </si>
  <si>
    <t>PV以外の設備や機械が設置されている部分の水平投影面積</t>
    <rPh sb="18" eb="20">
      <t>ブブン</t>
    </rPh>
    <phoneticPr fontId="21"/>
  </si>
  <si>
    <t>塔屋(階段室、エレベーターの機械室、空調・給水設備室、倉庫等)の水平投影面積</t>
    <rPh sb="3" eb="6">
      <t>カイダンシツ</t>
    </rPh>
    <rPh sb="27" eb="29">
      <t>ソウコ</t>
    </rPh>
    <rPh sb="29" eb="30">
      <t>ナド</t>
    </rPh>
    <rPh sb="36" eb="38">
      <t>メンセキ</t>
    </rPh>
    <phoneticPr fontId="21"/>
  </si>
  <si>
    <t>トップライト等採光敷設部分の水平投影面積</t>
    <rPh sb="11" eb="13">
      <t>ブブン</t>
    </rPh>
    <phoneticPr fontId="21"/>
  </si>
  <si>
    <t>屋上緑化部分の水平投影面積</t>
    <rPh sb="4" eb="6">
      <t>ブブン</t>
    </rPh>
    <phoneticPr fontId="21"/>
  </si>
  <si>
    <t>太陽光パネル等(設置されている場合)の水平投影面積</t>
    <rPh sb="0" eb="3">
      <t>タイヨウコウ</t>
    </rPh>
    <rPh sb="6" eb="7">
      <t>ナド</t>
    </rPh>
    <rPh sb="8" eb="10">
      <t>セッチ</t>
    </rPh>
    <rPh sb="15" eb="17">
      <t>バアイ</t>
    </rPh>
    <phoneticPr fontId="21"/>
  </si>
  <si>
    <t>ルーフバルコニーの面積</t>
    <rPh sb="9" eb="11">
      <t>メンセキ</t>
    </rPh>
    <phoneticPr fontId="19"/>
  </si>
  <si>
    <t>ルーフバルコニーで専用使用される部分の面積</t>
    <rPh sb="9" eb="11">
      <t>センヨウ</t>
    </rPh>
    <rPh sb="11" eb="13">
      <t>シヨウ</t>
    </rPh>
    <rPh sb="16" eb="18">
      <t>ブブン</t>
    </rPh>
    <phoneticPr fontId="21"/>
  </si>
  <si>
    <t>屋上緊急離着陸場・緊急救助用スペース</t>
    <rPh sb="0" eb="2">
      <t>オクジョウ</t>
    </rPh>
    <rPh sb="2" eb="4">
      <t>キンキュウ</t>
    </rPh>
    <rPh sb="4" eb="7">
      <t>リチャクリク</t>
    </rPh>
    <rPh sb="7" eb="8">
      <t>バ</t>
    </rPh>
    <rPh sb="9" eb="13">
      <t>キンキュウキュウジョ</t>
    </rPh>
    <rPh sb="13" eb="14">
      <t>ヨウ</t>
    </rPh>
    <phoneticPr fontId="21"/>
  </si>
  <si>
    <t>入力方法（小数第２位まで入力、ない場合は入力不要）</t>
    <rPh sb="5" eb="8">
      <t>ショウスウダイ</t>
    </rPh>
    <rPh sb="9" eb="10">
      <t>イ</t>
    </rPh>
    <rPh sb="12" eb="14">
      <t>ニュウリョク</t>
    </rPh>
    <rPh sb="17" eb="19">
      <t>バアイ</t>
    </rPh>
    <rPh sb="20" eb="24">
      <t>ニュウリョクフヨウ</t>
    </rPh>
    <phoneticPr fontId="19"/>
  </si>
  <si>
    <t>屋上緊急離着陸場・緊急救助用スペースの面積</t>
    <rPh sb="19" eb="21">
      <t>メンセキ</t>
    </rPh>
    <phoneticPr fontId="21"/>
  </si>
  <si>
    <t>共同住宅</t>
    <rPh sb="0" eb="2">
      <t>キョウドウ</t>
    </rPh>
    <rPh sb="2" eb="4">
      <t>ジュウタク</t>
    </rPh>
    <phoneticPr fontId="19"/>
  </si>
  <si>
    <t>（補助金算出額の合計に1,000円未満の端数が生じた場合は、これを切り捨て）</t>
    <phoneticPr fontId="20"/>
  </si>
  <si>
    <t>層</t>
    <rPh sb="0" eb="1">
      <t>ソウ</t>
    </rPh>
    <phoneticPr fontId="19"/>
  </si>
  <si>
    <t>追加補助対象となる設備</t>
    <rPh sb="0" eb="2">
      <t>ツイカ</t>
    </rPh>
    <rPh sb="2" eb="4">
      <t>ホジョ</t>
    </rPh>
    <rPh sb="4" eb="6">
      <t>タイショウ</t>
    </rPh>
    <rPh sb="9" eb="11">
      <t>セツビ</t>
    </rPh>
    <phoneticPr fontId="71"/>
  </si>
  <si>
    <t>事業完了予定日</t>
    <rPh sb="0" eb="2">
      <t>ジギョウ</t>
    </rPh>
    <rPh sb="2" eb="4">
      <t>カンリョウ</t>
    </rPh>
    <rPh sb="4" eb="6">
      <t>ヨテイ</t>
    </rPh>
    <rPh sb="6" eb="7">
      <t>ビ</t>
    </rPh>
    <phoneticPr fontId="20"/>
  </si>
  <si>
    <t>最終年度の事業完了予定日</t>
    <rPh sb="0" eb="2">
      <t>サイシュウ</t>
    </rPh>
    <rPh sb="2" eb="4">
      <t>ネンド</t>
    </rPh>
    <rPh sb="5" eb="7">
      <t>ジギョウ</t>
    </rPh>
    <rPh sb="7" eb="9">
      <t>カンリョウ</t>
    </rPh>
    <rPh sb="9" eb="11">
      <t>ヨテイ</t>
    </rPh>
    <rPh sb="11" eb="12">
      <t>ビ</t>
    </rPh>
    <phoneticPr fontId="20"/>
  </si>
  <si>
    <t>最終年度の事業完了前に必ず取得すること</t>
    <phoneticPr fontId="21"/>
  </si>
  <si>
    <t>最終年度の完了実績報告書の提出前に必ず取得すること</t>
    <phoneticPr fontId="21"/>
  </si>
  <si>
    <t>未定の場合は『未定』と入力</t>
    <rPh sb="0" eb="2">
      <t>ミテイ</t>
    </rPh>
    <rPh sb="3" eb="5">
      <t>バアイ</t>
    </rPh>
    <rPh sb="7" eb="9">
      <t>ミテイ</t>
    </rPh>
    <rPh sb="11" eb="13">
      <t>ニュウリョク</t>
    </rPh>
    <phoneticPr fontId="21"/>
  </si>
  <si>
    <r>
      <t>補助事業者から購入者への
引渡し開始予定日</t>
    </r>
    <r>
      <rPr>
        <sz val="14"/>
        <color rgb="FFFF0000"/>
        <rFont val="Meiryo UI"/>
        <family val="3"/>
        <charset val="128"/>
      </rPr>
      <t>（分譲のみ入力）</t>
    </r>
    <rPh sb="0" eb="2">
      <t>ホジョ</t>
    </rPh>
    <rPh sb="2" eb="5">
      <t>ジギョウシャ</t>
    </rPh>
    <rPh sb="7" eb="10">
      <t>コウニュウシャ</t>
    </rPh>
    <rPh sb="13" eb="14">
      <t>ヒ</t>
    </rPh>
    <rPh sb="14" eb="15">
      <t>ワタ</t>
    </rPh>
    <rPh sb="16" eb="18">
      <t>カイシ</t>
    </rPh>
    <rPh sb="18" eb="21">
      <t>ヨテイビ</t>
    </rPh>
    <rPh sb="22" eb="24">
      <t>ブンジョウ</t>
    </rPh>
    <rPh sb="26" eb="28">
      <t>ニュウリョク</t>
    </rPh>
    <phoneticPr fontId="20"/>
  </si>
  <si>
    <t>キャリアメール（携帯メール）についてはPDFデータの確認ができる場合のみ可</t>
    <phoneticPr fontId="19"/>
  </si>
  <si>
    <t>資金調達
計画</t>
    <rPh sb="0" eb="4">
      <t>シキンチョウタツ</t>
    </rPh>
    <rPh sb="5" eb="7">
      <t>ケイカク</t>
    </rPh>
    <phoneticPr fontId="21"/>
  </si>
  <si>
    <t>交付決定日</t>
    <rPh sb="0" eb="5">
      <t>コウフケッテイビ</t>
    </rPh>
    <phoneticPr fontId="20"/>
  </si>
  <si>
    <t>蓄電システム</t>
    <rPh sb="0" eb="2">
      <t>チクデン</t>
    </rPh>
    <phoneticPr fontId="21"/>
  </si>
  <si>
    <t>ＭＥＭＳ</t>
    <phoneticPr fontId="21"/>
  </si>
  <si>
    <t>定額単価積み上げ方式に該当しない設備費・工事費</t>
    <phoneticPr fontId="21"/>
  </si>
  <si>
    <t>2.2ｋＷ</t>
    <phoneticPr fontId="21"/>
  </si>
  <si>
    <t>円</t>
    <phoneticPr fontId="21"/>
  </si>
  <si>
    <t>区分（い）</t>
    <rPh sb="0" eb="2">
      <t>クブン</t>
    </rPh>
    <phoneticPr fontId="21"/>
  </si>
  <si>
    <t>区分（い）未満</t>
    <rPh sb="5" eb="7">
      <t>ミマン</t>
    </rPh>
    <phoneticPr fontId="21"/>
  </si>
  <si>
    <t>２．設置場所及び設置台数</t>
    <rPh sb="2" eb="4">
      <t>セッチ</t>
    </rPh>
    <rPh sb="4" eb="6">
      <t>バショ</t>
    </rPh>
    <rPh sb="6" eb="7">
      <t>オヨ</t>
    </rPh>
    <rPh sb="8" eb="10">
      <t>セッチ</t>
    </rPh>
    <rPh sb="10" eb="12">
      <t>ダイスウ</t>
    </rPh>
    <phoneticPr fontId="69"/>
  </si>
  <si>
    <t>設置場所</t>
    <rPh sb="0" eb="4">
      <t>セッチバショ</t>
    </rPh>
    <phoneticPr fontId="21"/>
  </si>
  <si>
    <t>専有部</t>
    <rPh sb="0" eb="3">
      <t>センユウブ</t>
    </rPh>
    <phoneticPr fontId="71"/>
  </si>
  <si>
    <t>共用部</t>
    <phoneticPr fontId="71"/>
  </si>
  <si>
    <t>設置住戸番号
専有部に設置の場合は
設置住戸番号を全て入力</t>
    <rPh sb="0" eb="2">
      <t>セッチ</t>
    </rPh>
    <rPh sb="2" eb="4">
      <t>ジュウコ</t>
    </rPh>
    <rPh sb="4" eb="6">
      <t>バンゴウ</t>
    </rPh>
    <rPh sb="7" eb="10">
      <t>センユウブ</t>
    </rPh>
    <rPh sb="11" eb="13">
      <t>セッチ</t>
    </rPh>
    <rPh sb="14" eb="16">
      <t>バアイ</t>
    </rPh>
    <rPh sb="18" eb="20">
      <t>セッチ</t>
    </rPh>
    <rPh sb="20" eb="22">
      <t>ジュウコ</t>
    </rPh>
    <rPh sb="22" eb="24">
      <t>バンゴウ</t>
    </rPh>
    <rPh sb="25" eb="26">
      <t>スベ</t>
    </rPh>
    <rPh sb="27" eb="29">
      <t>ニュウリョク</t>
    </rPh>
    <phoneticPr fontId="21"/>
  </si>
  <si>
    <t>パッケージ型番</t>
    <rPh sb="5" eb="7">
      <t>カタバン</t>
    </rPh>
    <phoneticPr fontId="21"/>
  </si>
  <si>
    <t>蓄電容量</t>
    <rPh sb="0" eb="2">
      <t>チクデン</t>
    </rPh>
    <rPh sb="2" eb="4">
      <t>ヨウリョウ</t>
    </rPh>
    <phoneticPr fontId="21"/>
  </si>
  <si>
    <t>設置台数</t>
    <rPh sb="0" eb="2">
      <t>セッチ</t>
    </rPh>
    <rPh sb="2" eb="4">
      <t>ダイスウ</t>
    </rPh>
    <phoneticPr fontId="69"/>
  </si>
  <si>
    <t>③</t>
    <phoneticPr fontId="71"/>
  </si>
  <si>
    <t>補助対象経費</t>
    <phoneticPr fontId="69"/>
  </si>
  <si>
    <t>⑤</t>
    <phoneticPr fontId="71"/>
  </si>
  <si>
    <t>⑦</t>
    <phoneticPr fontId="71"/>
  </si>
  <si>
    <t>⑧</t>
    <phoneticPr fontId="69"/>
  </si>
  <si>
    <t>⑨</t>
    <phoneticPr fontId="69"/>
  </si>
  <si>
    <t>（１）　見積明細により算出</t>
    <phoneticPr fontId="21"/>
  </si>
  <si>
    <t>工事費を含めた導入価格</t>
    <rPh sb="0" eb="3">
      <t>コウジヒ</t>
    </rPh>
    <rPh sb="4" eb="5">
      <t>フク</t>
    </rPh>
    <rPh sb="7" eb="9">
      <t>ドウニュウ</t>
    </rPh>
    <rPh sb="9" eb="11">
      <t>カカク</t>
    </rPh>
    <phoneticPr fontId="21"/>
  </si>
  <si>
    <t>①×②</t>
    <phoneticPr fontId="21"/>
  </si>
  <si>
    <t>１kWhあたりの
補助対象経費の上限</t>
    <rPh sb="9" eb="11">
      <t>ホジョ</t>
    </rPh>
    <rPh sb="11" eb="13">
      <t>タイショウ</t>
    </rPh>
    <rPh sb="13" eb="15">
      <t>ケイヒ</t>
    </rPh>
    <rPh sb="16" eb="18">
      <t>ジョウゲン</t>
    </rPh>
    <phoneticPr fontId="69"/>
  </si>
  <si>
    <t>蓄電システム（共用部）
補助対象経費</t>
    <rPh sb="0" eb="2">
      <t>チクデン</t>
    </rPh>
    <rPh sb="7" eb="10">
      <t>キョウヨウブ</t>
    </rPh>
    <rPh sb="12" eb="14">
      <t>ホジョ</t>
    </rPh>
    <phoneticPr fontId="69"/>
  </si>
  <si>
    <t>ＥＶ充電設備</t>
    <phoneticPr fontId="21"/>
  </si>
  <si>
    <t>見積金額</t>
    <phoneticPr fontId="69"/>
  </si>
  <si>
    <t>（２）　補助額上限</t>
    <rPh sb="4" eb="6">
      <t>ホジョ</t>
    </rPh>
    <rPh sb="6" eb="7">
      <t>ガク</t>
    </rPh>
    <rPh sb="7" eb="9">
      <t>ジョウゲン</t>
    </rPh>
    <phoneticPr fontId="21"/>
  </si>
  <si>
    <t>②</t>
    <phoneticPr fontId="69"/>
  </si>
  <si>
    <t>９０万円／セット</t>
    <rPh sb="2" eb="4">
      <t>マンエン</t>
    </rPh>
    <phoneticPr fontId="21"/>
  </si>
  <si>
    <t>補助対象経費</t>
    <rPh sb="0" eb="4">
      <t>ホジョタイショウ</t>
    </rPh>
    <rPh sb="4" eb="6">
      <t>ケイヒ</t>
    </rPh>
    <phoneticPr fontId="69"/>
  </si>
  <si>
    <t>③</t>
    <phoneticPr fontId="69"/>
  </si>
  <si>
    <t>①、②のいずれか低い金額</t>
    <phoneticPr fontId="21"/>
  </si>
  <si>
    <t>１台あたりの補助額上限</t>
    <rPh sb="6" eb="8">
      <t>ホジョ</t>
    </rPh>
    <rPh sb="8" eb="9">
      <t>ガク</t>
    </rPh>
    <rPh sb="9" eb="11">
      <t>ジョウゲン</t>
    </rPh>
    <phoneticPr fontId="69"/>
  </si>
  <si>
    <t>５．補助金申請額</t>
    <rPh sb="2" eb="4">
      <t>ホジョ</t>
    </rPh>
    <rPh sb="5" eb="7">
      <t>シンセイ</t>
    </rPh>
    <rPh sb="7" eb="8">
      <t>ガク</t>
    </rPh>
    <phoneticPr fontId="69"/>
  </si>
  <si>
    <t>１台あたりの補助金申請額</t>
    <rPh sb="6" eb="9">
      <t>ホジョキン</t>
    </rPh>
    <rPh sb="9" eb="11">
      <t>シンセイ</t>
    </rPh>
    <rPh sb="11" eb="12">
      <t>ガク</t>
    </rPh>
    <phoneticPr fontId="69"/>
  </si>
  <si>
    <t>⑦</t>
    <phoneticPr fontId="69"/>
  </si>
  <si>
    <t>２．補助金の算出</t>
    <rPh sb="2" eb="5">
      <t>ホジョキン</t>
    </rPh>
    <rPh sb="6" eb="8">
      <t>サンシュツ</t>
    </rPh>
    <phoneticPr fontId="69"/>
  </si>
  <si>
    <t>３．補助対象経費</t>
    <rPh sb="2" eb="4">
      <t>ホジョ</t>
    </rPh>
    <rPh sb="4" eb="6">
      <t>タイショウ</t>
    </rPh>
    <rPh sb="6" eb="8">
      <t>ケイヒ</t>
    </rPh>
    <phoneticPr fontId="69"/>
  </si>
  <si>
    <t>４．ＭＥＭＳを構成するシステム概要図</t>
    <rPh sb="7" eb="9">
      <t>コウセイ</t>
    </rPh>
    <rPh sb="15" eb="18">
      <t>ガイヨウズ</t>
    </rPh>
    <phoneticPr fontId="69"/>
  </si>
  <si>
    <t>見積内容と一致するように作成すること。（設備図面を添付している場合は作成不要）</t>
    <rPh sb="0" eb="4">
      <t>ミツモリナイヨウ</t>
    </rPh>
    <rPh sb="5" eb="7">
      <t>イッチ</t>
    </rPh>
    <rPh sb="12" eb="14">
      <t>サクセイ</t>
    </rPh>
    <rPh sb="20" eb="22">
      <t>セツビ</t>
    </rPh>
    <rPh sb="22" eb="24">
      <t>ズメン</t>
    </rPh>
    <rPh sb="25" eb="27">
      <t>テンプ</t>
    </rPh>
    <rPh sb="31" eb="33">
      <t>バアイ</t>
    </rPh>
    <rPh sb="34" eb="36">
      <t>サクセイ</t>
    </rPh>
    <rPh sb="36" eb="38">
      <t>フヨウ</t>
    </rPh>
    <phoneticPr fontId="21"/>
  </si>
  <si>
    <t>kWh</t>
    <phoneticPr fontId="69"/>
  </si>
  <si>
    <t>kW</t>
    <phoneticPr fontId="69"/>
  </si>
  <si>
    <t>←「入力シート」より自動転記</t>
    <rPh sb="2" eb="4">
      <t>ニュウリョク</t>
    </rPh>
    <rPh sb="10" eb="12">
      <t>ジドウ</t>
    </rPh>
    <rPh sb="12" eb="14">
      <t>テンキ</t>
    </rPh>
    <phoneticPr fontId="76"/>
  </si>
  <si>
    <t>←必要事項を入力すること</t>
    <rPh sb="1" eb="3">
      <t>ヒツヨウ</t>
    </rPh>
    <rPh sb="3" eb="5">
      <t>ジコウ</t>
    </rPh>
    <rPh sb="6" eb="8">
      <t>ニュウリョク</t>
    </rPh>
    <phoneticPr fontId="76"/>
  </si>
  <si>
    <t>④</t>
    <phoneticPr fontId="21"/>
  </si>
  <si>
    <t>⑤</t>
    <phoneticPr fontId="69"/>
  </si>
  <si>
    <t>③、④のいずれか低い金額</t>
    <phoneticPr fontId="21"/>
  </si>
  <si>
    <t>１台あたりの見積金額（設備費）</t>
    <rPh sb="11" eb="15">
      <t>セツビヒオ</t>
    </rPh>
    <phoneticPr fontId="69"/>
  </si>
  <si>
    <t>蓄電容量×設置台数×１６万円</t>
    <rPh sb="0" eb="2">
      <t>チクデン</t>
    </rPh>
    <rPh sb="2" eb="4">
      <t>ヨウリョウ</t>
    </rPh>
    <rPh sb="5" eb="7">
      <t>セッチ</t>
    </rPh>
    <rPh sb="7" eb="9">
      <t>ダイスウ</t>
    </rPh>
    <rPh sb="12" eb="13">
      <t>マン</t>
    </rPh>
    <rPh sb="13" eb="14">
      <t>エン</t>
    </rPh>
    <phoneticPr fontId="21"/>
  </si>
  <si>
    <t>補助金申請額（専有部）　総合計</t>
    <rPh sb="0" eb="3">
      <t>ホジョキン</t>
    </rPh>
    <rPh sb="3" eb="5">
      <t>シンセイ</t>
    </rPh>
    <rPh sb="5" eb="6">
      <t>ガク</t>
    </rPh>
    <rPh sb="7" eb="10">
      <t>センユウブ</t>
    </rPh>
    <rPh sb="12" eb="13">
      <t>ソウ</t>
    </rPh>
    <rPh sb="13" eb="15">
      <t>ゴウケイ</t>
    </rPh>
    <phoneticPr fontId="69"/>
  </si>
  <si>
    <t>補助金申請額（共用部）　総合計</t>
    <rPh sb="0" eb="3">
      <t>ホジョキン</t>
    </rPh>
    <rPh sb="3" eb="5">
      <t>シンセイ</t>
    </rPh>
    <rPh sb="5" eb="6">
      <t>ガク</t>
    </rPh>
    <rPh sb="7" eb="10">
      <t>キョウヨウブ</t>
    </rPh>
    <rPh sb="12" eb="13">
      <t>ソウ</t>
    </rPh>
    <rPh sb="13" eb="15">
      <t>ゴウケイ</t>
    </rPh>
    <phoneticPr fontId="69"/>
  </si>
  <si>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69"/>
  </si>
  <si>
    <t>⑧</t>
    <phoneticPr fontId="21"/>
  </si>
  <si>
    <r>
      <t xml:space="preserve">  補助金の額</t>
    </r>
    <r>
      <rPr>
        <sz val="12"/>
        <color theme="1"/>
        <rFont val="ＭＳ 明朝"/>
        <family val="1"/>
        <charset val="128"/>
      </rPr>
      <t>(補助金算出額の合計に1,000円未満の端数が生じた場合は、これを切り捨て)</t>
    </r>
    <phoneticPr fontId="20"/>
  </si>
  <si>
    <t>小計（調整額を含む）</t>
    <rPh sb="0" eb="2">
      <t>ショウケイ</t>
    </rPh>
    <rPh sb="3" eb="6">
      <t>チョウセイガク</t>
    </rPh>
    <rPh sb="7" eb="8">
      <t>フク</t>
    </rPh>
    <phoneticPr fontId="20"/>
  </si>
  <si>
    <t>１.</t>
    <phoneticPr fontId="69"/>
  </si>
  <si>
    <t>個人情報の取得について</t>
    <phoneticPr fontId="69"/>
  </si>
  <si>
    <t>取得する情報</t>
    <rPh sb="0" eb="2">
      <t>シュトク</t>
    </rPh>
    <rPh sb="4" eb="6">
      <t>ジョウホウ</t>
    </rPh>
    <phoneticPr fontId="69"/>
  </si>
  <si>
    <t>(ア)	氏名、生年月日、住所、電話番号、メールアドレス、財務資料、口座情報等の補助事業者情報</t>
    <rPh sb="28" eb="32">
      <t>ザイムシリョウ</t>
    </rPh>
    <phoneticPr fontId="71"/>
  </si>
  <si>
    <t>(オ)	その他、本事業に必要な情報</t>
    <phoneticPr fontId="71"/>
  </si>
  <si>
    <t>３.</t>
    <phoneticPr fontId="69"/>
  </si>
  <si>
    <t>第三者への提供について</t>
    <rPh sb="0" eb="3">
      <t>ダイサンシャ</t>
    </rPh>
    <rPh sb="5" eb="7">
      <t>テイキョウ</t>
    </rPh>
    <phoneticPr fontId="69"/>
  </si>
  <si>
    <t>(ア)	法令により提供を求められた場合</t>
    <phoneticPr fontId="71"/>
  </si>
  <si>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69"/>
  </si>
  <si>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69"/>
  </si>
  <si>
    <t>匿名加工情報の提供について</t>
    <rPh sb="0" eb="2">
      <t>トクメイ</t>
    </rPh>
    <rPh sb="2" eb="4">
      <t>カコウ</t>
    </rPh>
    <rPh sb="4" eb="6">
      <t>ジョウホウ</t>
    </rPh>
    <rPh sb="7" eb="9">
      <t>テイキョウ</t>
    </rPh>
    <phoneticPr fontId="69"/>
  </si>
  <si>
    <t>提供時には、利用目的を確認し、個人を特定するような行為を行わないことに対して同意を取得します。</t>
    <phoneticPr fontId="71"/>
  </si>
  <si>
    <t>https://sii.or.jp/anonymous_processing/index.html</t>
    <phoneticPr fontId="71"/>
  </si>
  <si>
    <t>個人情報提供の任意性</t>
    <rPh sb="0" eb="2">
      <t>コジン</t>
    </rPh>
    <rPh sb="2" eb="4">
      <t>ジョウホウ</t>
    </rPh>
    <rPh sb="4" eb="6">
      <t>テイキョウ</t>
    </rPh>
    <rPh sb="7" eb="9">
      <t>ニンイ</t>
    </rPh>
    <rPh sb="9" eb="10">
      <t>セイ</t>
    </rPh>
    <phoneticPr fontId="69"/>
  </si>
  <si>
    <t>外部委託</t>
    <rPh sb="0" eb="2">
      <t>ガイブ</t>
    </rPh>
    <rPh sb="2" eb="4">
      <t>イタク</t>
    </rPh>
    <phoneticPr fontId="69"/>
  </si>
  <si>
    <t>開示請求等について</t>
    <rPh sb="0" eb="2">
      <t>カイジ</t>
    </rPh>
    <rPh sb="2" eb="4">
      <t>セイキュウ</t>
    </rPh>
    <rPh sb="4" eb="5">
      <t>ナド</t>
    </rPh>
    <phoneticPr fontId="69"/>
  </si>
  <si>
    <t>＜相談窓口＞</t>
    <phoneticPr fontId="71"/>
  </si>
  <si>
    <t>一般社団法人環境共創イニシアチブ</t>
    <phoneticPr fontId="71"/>
  </si>
  <si>
    <t>個人情報取扱管理担当</t>
    <phoneticPr fontId="71"/>
  </si>
  <si>
    <t>p-support@sii.or.jp</t>
    <phoneticPr fontId="71"/>
  </si>
  <si>
    <t>利用目的</t>
    <rPh sb="0" eb="4">
      <t>リヨウモクテキ</t>
    </rPh>
    <phoneticPr fontId="69"/>
  </si>
  <si>
    <t>これらの取得した情報を、「３．」に記載する範囲・目的で提供することに、申請者は同意するものとします。</t>
    <phoneticPr fontId="69"/>
  </si>
  <si>
    <t>市</t>
  </si>
  <si>
    <t>建物名</t>
    <rPh sb="0" eb="3">
      <t>タテモノメイ</t>
    </rPh>
    <phoneticPr fontId="21"/>
  </si>
  <si>
    <t>都</t>
  </si>
  <si>
    <t>代表者名等</t>
    <rPh sb="0" eb="5">
      <t>ダイヒョウシャメイトウ</t>
    </rPh>
    <phoneticPr fontId="21"/>
  </si>
  <si>
    <t>登録済みの場合は、登録番号を手入力してください。登録状況が「登録申請中」の場合は、「ー」を選択</t>
    <rPh sb="0" eb="3">
      <t>トウロクズ</t>
    </rPh>
    <rPh sb="5" eb="7">
      <t>バアイ</t>
    </rPh>
    <rPh sb="9" eb="13">
      <t>トウロクバンゴウ</t>
    </rPh>
    <rPh sb="14" eb="17">
      <t>テニュウリョク</t>
    </rPh>
    <rPh sb="24" eb="28">
      <t>トウロクジョウキョウ</t>
    </rPh>
    <rPh sb="30" eb="35">
      <t>トウロクシンセイチュウ</t>
    </rPh>
    <rPh sb="37" eb="39">
      <t>バアイ</t>
    </rPh>
    <rPh sb="45" eb="47">
      <t>センタク</t>
    </rPh>
    <phoneticPr fontId="21"/>
  </si>
  <si>
    <t>定格冷房能力(kW)</t>
    <rPh sb="0" eb="2">
      <t>テイカク</t>
    </rPh>
    <rPh sb="2" eb="4">
      <t>レイボウ</t>
    </rPh>
    <rPh sb="4" eb="6">
      <t>ノウリョク</t>
    </rPh>
    <phoneticPr fontId="71"/>
  </si>
  <si>
    <t>設備費・工事費</t>
    <rPh sb="0" eb="2">
      <t>セツビ</t>
    </rPh>
    <rPh sb="2" eb="3">
      <t>ヒ</t>
    </rPh>
    <rPh sb="4" eb="6">
      <t>コウジ</t>
    </rPh>
    <rPh sb="6" eb="7">
      <t>ヒ</t>
    </rPh>
    <phoneticPr fontId="19"/>
  </si>
  <si>
    <t>基本情報</t>
    <rPh sb="0" eb="2">
      <t>キホン</t>
    </rPh>
    <rPh sb="2" eb="4">
      <t>ジョウホウ</t>
    </rPh>
    <phoneticPr fontId="19"/>
  </si>
  <si>
    <t>ひらがなで入力すること</t>
    <rPh sb="5" eb="7">
      <t>ニュウリョク</t>
    </rPh>
    <phoneticPr fontId="19"/>
  </si>
  <si>
    <t>7桁半角数字を「-（ハイフン）」なしで入力すること</t>
    <phoneticPr fontId="21"/>
  </si>
  <si>
    <t>日中に必ず連絡のとれる電話番号を入力すること</t>
    <rPh sb="0" eb="2">
      <t>ニッチュウ</t>
    </rPh>
    <rPh sb="3" eb="4">
      <t>カナラ</t>
    </rPh>
    <rPh sb="5" eb="7">
      <t>レンラク</t>
    </rPh>
    <rPh sb="11" eb="13">
      <t>デンワ</t>
    </rPh>
    <rPh sb="13" eb="15">
      <t>バンゴウ</t>
    </rPh>
    <rPh sb="16" eb="18">
      <t>ニュウリョク</t>
    </rPh>
    <phoneticPr fontId="19"/>
  </si>
  <si>
    <t>塔屋・ルーフバルコニー等を含めたパラペット内側の水平投影面積を入力すること</t>
    <rPh sb="21" eb="23">
      <t>ウチガワ</t>
    </rPh>
    <rPh sb="31" eb="33">
      <t>ニュウリョク</t>
    </rPh>
    <phoneticPr fontId="32"/>
  </si>
  <si>
    <t>洪水によって想定される浸水深</t>
    <rPh sb="0" eb="2">
      <t>コウズイ</t>
    </rPh>
    <rPh sb="6" eb="8">
      <t>ソウテイ</t>
    </rPh>
    <rPh sb="11" eb="14">
      <t>シンスイフカ</t>
    </rPh>
    <phoneticPr fontId="71"/>
  </si>
  <si>
    <t>内水によって想定される浸水深</t>
    <rPh sb="0" eb="2">
      <t>ナイスイ</t>
    </rPh>
    <rPh sb="6" eb="8">
      <t>ソウテイ</t>
    </rPh>
    <rPh sb="11" eb="13">
      <t>シンスイ</t>
    </rPh>
    <rPh sb="13" eb="14">
      <t>フカ</t>
    </rPh>
    <phoneticPr fontId="71"/>
  </si>
  <si>
    <t>個人情報の取得と利用について</t>
    <rPh sb="0" eb="4">
      <t>コジンジョウホウ</t>
    </rPh>
    <rPh sb="5" eb="7">
      <t>シュトク</t>
    </rPh>
    <rPh sb="8" eb="10">
      <t>リヨウ</t>
    </rPh>
    <phoneticPr fontId="69"/>
  </si>
  <si>
    <t>(イ)	建設所在地、地域区分、建築区分、工法種別、延床面積等の建築地情報</t>
    <rPh sb="33" eb="34">
      <t>チ</t>
    </rPh>
    <phoneticPr fontId="71"/>
  </si>
  <si>
    <t>(エ)	一次エネルギー消費量（基準値、設計値、実績値）、発電量、売電量、買電量等のエネルギー使用情報</t>
    <rPh sb="39" eb="40">
      <t>トウ</t>
    </rPh>
    <phoneticPr fontId="71"/>
  </si>
  <si>
    <t>(イ)	人の生命・身体又は財産の保護のために必要がある場合であって、同意を得ることが困難である場合</t>
    <phoneticPr fontId="71"/>
  </si>
  <si>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69"/>
  </si>
  <si>
    <t>（別表）本事業における提供先※1、利用目的、提供情報</t>
    <rPh sb="1" eb="3">
      <t>ベッピョウ</t>
    </rPh>
    <phoneticPr fontId="69"/>
  </si>
  <si>
    <t>5．申請実務協力者（申請窓口を担当する者が申請者以外にいる場合）</t>
    <rPh sb="2" eb="9">
      <t>シンセイジツムキョウリョクシャ</t>
    </rPh>
    <rPh sb="10" eb="14">
      <t>シンセイマドクチ</t>
    </rPh>
    <rPh sb="15" eb="17">
      <t>タントウ</t>
    </rPh>
    <rPh sb="19" eb="20">
      <t>モノ</t>
    </rPh>
    <rPh sb="21" eb="26">
      <t>シンセイシャイガイ</t>
    </rPh>
    <rPh sb="29" eb="31">
      <t>バアイ</t>
    </rPh>
    <phoneticPr fontId="20"/>
  </si>
  <si>
    <t>記載事項がない場合は「－」を入力すること</t>
    <phoneticPr fontId="71"/>
  </si>
  <si>
    <t>記載事項がない場合は「－」を入力すること</t>
    <rPh sb="0" eb="2">
      <t>キサイ</t>
    </rPh>
    <rPh sb="2" eb="4">
      <t>ジコウ</t>
    </rPh>
    <rPh sb="7" eb="9">
      <t>バアイ</t>
    </rPh>
    <rPh sb="14" eb="16">
      <t>ニュウリョク</t>
    </rPh>
    <phoneticPr fontId="71"/>
  </si>
  <si>
    <t>入力必須</t>
    <rPh sb="0" eb="2">
      <t>ニュウリョク</t>
    </rPh>
    <rPh sb="2" eb="4">
      <t>ヒッス</t>
    </rPh>
    <phoneticPr fontId="71"/>
  </si>
  <si>
    <t>記載事項がない場合は入力なしで可</t>
    <rPh sb="0" eb="2">
      <t>キサイ</t>
    </rPh>
    <rPh sb="2" eb="4">
      <t>ジコウ</t>
    </rPh>
    <rPh sb="7" eb="9">
      <t>バアイ</t>
    </rPh>
    <rPh sb="10" eb="12">
      <t>ニュウリョク</t>
    </rPh>
    <rPh sb="15" eb="16">
      <t>カ</t>
    </rPh>
    <phoneticPr fontId="71"/>
  </si>
  <si>
    <t>キャリアメール（携帯メール）は入力不可</t>
    <rPh sb="8" eb="10">
      <t>ケイタイ</t>
    </rPh>
    <rPh sb="15" eb="17">
      <t>ニュウリョク</t>
    </rPh>
    <rPh sb="17" eb="19">
      <t>フカ</t>
    </rPh>
    <phoneticPr fontId="71"/>
  </si>
  <si>
    <t>申請実務
協力者</t>
    <rPh sb="0" eb="2">
      <t>シンセイ</t>
    </rPh>
    <rPh sb="2" eb="4">
      <t>ジツム</t>
    </rPh>
    <rPh sb="5" eb="8">
      <t>キョウリョクシャ</t>
    </rPh>
    <phoneticPr fontId="21"/>
  </si>
  <si>
    <t>法人名</t>
    <rPh sb="0" eb="3">
      <t>ホウジンメイ</t>
    </rPh>
    <phoneticPr fontId="20"/>
  </si>
  <si>
    <t>様式第１</t>
    <rPh sb="0" eb="2">
      <t>ヨウシキ</t>
    </rPh>
    <rPh sb="2" eb="3">
      <t>ダイ</t>
    </rPh>
    <phoneticPr fontId="19"/>
  </si>
  <si>
    <t>役職</t>
    <rPh sb="0" eb="2">
      <t>ヤクショク</t>
    </rPh>
    <phoneticPr fontId="21"/>
  </si>
  <si>
    <t>氏名</t>
    <rPh sb="0" eb="2">
      <t>シメイ</t>
    </rPh>
    <phoneticPr fontId="21"/>
  </si>
  <si>
    <t>一般社団法人　環境共創イニシアチブ</t>
    <phoneticPr fontId="69"/>
  </si>
  <si>
    <t>交付申請</t>
    <rPh sb="0" eb="2">
      <t>コウフ</t>
    </rPh>
    <rPh sb="2" eb="4">
      <t>シンセイ</t>
    </rPh>
    <phoneticPr fontId="69"/>
  </si>
  <si>
    <t>暴力団排除</t>
    <rPh sb="0" eb="3">
      <t>ボウリョクダン</t>
    </rPh>
    <rPh sb="3" eb="5">
      <t>ハイジョ</t>
    </rPh>
    <phoneticPr fontId="69"/>
  </si>
  <si>
    <t>交付決定前の事業着手の禁止</t>
    <rPh sb="0" eb="2">
      <t>コウフ</t>
    </rPh>
    <rPh sb="2" eb="4">
      <t>ケッテイ</t>
    </rPh>
    <rPh sb="4" eb="5">
      <t>マエ</t>
    </rPh>
    <rPh sb="6" eb="8">
      <t>ジギョウ</t>
    </rPh>
    <rPh sb="8" eb="10">
      <t>チャクシュ</t>
    </rPh>
    <rPh sb="11" eb="13">
      <t>キンシ</t>
    </rPh>
    <phoneticPr fontId="69"/>
  </si>
  <si>
    <t>重複申請の禁止</t>
    <rPh sb="0" eb="2">
      <t>ジュウフク</t>
    </rPh>
    <rPh sb="2" eb="4">
      <t>シンセイ</t>
    </rPh>
    <rPh sb="5" eb="7">
      <t>キンシ</t>
    </rPh>
    <phoneticPr fontId="69"/>
  </si>
  <si>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69"/>
  </si>
  <si>
    <t>申請の無効</t>
    <rPh sb="0" eb="2">
      <t>シンセイ</t>
    </rPh>
    <rPh sb="3" eb="5">
      <t>ムコウ</t>
    </rPh>
    <phoneticPr fontId="69"/>
  </si>
  <si>
    <t>申請書及び添付書類一式について責任をもち、虚偽、不正の記入が一切ないことを確認している。</t>
    <phoneticPr fontId="69"/>
  </si>
  <si>
    <t>申請内容の変更及び取下げ</t>
    <rPh sb="0" eb="2">
      <t>シンセイ</t>
    </rPh>
    <rPh sb="2" eb="4">
      <t>ナイヨウ</t>
    </rPh>
    <rPh sb="5" eb="7">
      <t>ヘンコウ</t>
    </rPh>
    <rPh sb="7" eb="8">
      <t>オヨ</t>
    </rPh>
    <rPh sb="9" eb="11">
      <t>トリサ</t>
    </rPh>
    <phoneticPr fontId="69"/>
  </si>
  <si>
    <t>現地調査等の協力</t>
    <rPh sb="0" eb="2">
      <t>ゲンチ</t>
    </rPh>
    <rPh sb="2" eb="4">
      <t>チョウサ</t>
    </rPh>
    <rPh sb="4" eb="5">
      <t>トウ</t>
    </rPh>
    <rPh sb="6" eb="8">
      <t>キョウリョク</t>
    </rPh>
    <phoneticPr fontId="69"/>
  </si>
  <si>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69"/>
  </si>
  <si>
    <t>事業の不履行等</t>
    <rPh sb="0" eb="2">
      <t>ジギョウ</t>
    </rPh>
    <rPh sb="3" eb="6">
      <t>フリコウ</t>
    </rPh>
    <rPh sb="6" eb="7">
      <t>トウ</t>
    </rPh>
    <phoneticPr fontId="69"/>
  </si>
  <si>
    <t>10.</t>
    <phoneticPr fontId="69"/>
  </si>
  <si>
    <t>免責</t>
    <rPh sb="0" eb="2">
      <t>メンセキ</t>
    </rPh>
    <phoneticPr fontId="69"/>
  </si>
  <si>
    <t>11.</t>
    <phoneticPr fontId="69"/>
  </si>
  <si>
    <t>事業の内容変更、終了</t>
    <rPh sb="0" eb="2">
      <t>ジギョウ</t>
    </rPh>
    <rPh sb="3" eb="5">
      <t>ナイヨウ</t>
    </rPh>
    <rPh sb="5" eb="7">
      <t>ヘンコウ</t>
    </rPh>
    <rPh sb="8" eb="10">
      <t>シュウリョウ</t>
    </rPh>
    <phoneticPr fontId="69"/>
  </si>
  <si>
    <t>12.</t>
    <phoneticPr fontId="71"/>
  </si>
  <si>
    <t>複数年度事業について</t>
    <rPh sb="0" eb="4">
      <t>フクスウネンド</t>
    </rPh>
    <rPh sb="4" eb="6">
      <t>ジギョウ</t>
    </rPh>
    <phoneticPr fontId="69"/>
  </si>
  <si>
    <t>上記を誓約し、申請内容に間違いがないことを確認した上で署名します。</t>
    <rPh sb="3" eb="5">
      <t>セイヤク</t>
    </rPh>
    <phoneticPr fontId="69"/>
  </si>
  <si>
    <t>申請者1</t>
    <rPh sb="0" eb="3">
      <t>シンセイシャ</t>
    </rPh>
    <phoneticPr fontId="69"/>
  </si>
  <si>
    <t>代表者等名</t>
    <phoneticPr fontId="82"/>
  </si>
  <si>
    <t>役職</t>
    <rPh sb="0" eb="2">
      <t>ヤクショク</t>
    </rPh>
    <phoneticPr fontId="71"/>
  </si>
  <si>
    <t>氏名</t>
    <rPh sb="0" eb="2">
      <t>シメイ</t>
    </rPh>
    <phoneticPr fontId="71"/>
  </si>
  <si>
    <t>申請者2</t>
    <rPh sb="0" eb="3">
      <t>シンセイシャ</t>
    </rPh>
    <phoneticPr fontId="69"/>
  </si>
  <si>
    <t>申請者3</t>
    <rPh sb="0" eb="3">
      <t>シンセイシャ</t>
    </rPh>
    <phoneticPr fontId="69"/>
  </si>
  <si>
    <t>申請者4</t>
    <rPh sb="0" eb="3">
      <t>シンセイシャ</t>
    </rPh>
    <phoneticPr fontId="69"/>
  </si>
  <si>
    <t>本年度 交付申請時</t>
    <rPh sb="0" eb="3">
      <t>ホンネンド</t>
    </rPh>
    <rPh sb="1" eb="3">
      <t>ネンド</t>
    </rPh>
    <rPh sb="4" eb="6">
      <t>コウフ</t>
    </rPh>
    <rPh sb="6" eb="8">
      <t>シンセイ</t>
    </rPh>
    <rPh sb="8" eb="9">
      <t>ジ</t>
    </rPh>
    <phoneticPr fontId="69"/>
  </si>
  <si>
    <t>補助対象経費</t>
    <phoneticPr fontId="21"/>
  </si>
  <si>
    <t>備考</t>
    <rPh sb="0" eb="2">
      <t>ビコウ</t>
    </rPh>
    <phoneticPr fontId="21"/>
  </si>
  <si>
    <t>金額</t>
    <rPh sb="0" eb="2">
      <t>キンガク</t>
    </rPh>
    <phoneticPr fontId="21"/>
  </si>
  <si>
    <t>合計</t>
    <rPh sb="0" eb="2">
      <t>ゴウケイ</t>
    </rPh>
    <phoneticPr fontId="21"/>
  </si>
  <si>
    <t>補助事業名</t>
    <rPh sb="0" eb="5">
      <t>ホジョジギョウメイ</t>
    </rPh>
    <phoneticPr fontId="21"/>
  </si>
  <si>
    <t>支店名</t>
    <rPh sb="0" eb="3">
      <t>シテンメイ</t>
    </rPh>
    <phoneticPr fontId="19"/>
  </si>
  <si>
    <t>担当者名</t>
    <rPh sb="0" eb="4">
      <t>タントウシャメイ</t>
    </rPh>
    <phoneticPr fontId="19"/>
  </si>
  <si>
    <t>電話番号</t>
    <rPh sb="0" eb="4">
      <t>デンワバンゴウ</t>
    </rPh>
    <phoneticPr fontId="19"/>
  </si>
  <si>
    <r>
      <t xml:space="preserve">エアコン付き温水床暖房で
</t>
    </r>
    <r>
      <rPr>
        <b/>
        <sz val="11"/>
        <color rgb="FFFF0000"/>
        <rFont val="ＭＳ Ｐ明朝"/>
        <family val="1"/>
        <charset val="128"/>
      </rPr>
      <t>区分（い）未満を導入する場合のみ使用</t>
    </r>
    <rPh sb="4" eb="5">
      <t>ツ</t>
    </rPh>
    <rPh sb="6" eb="11">
      <t>オンスイユカダンボウ</t>
    </rPh>
    <rPh sb="13" eb="15">
      <t>クブン</t>
    </rPh>
    <rPh sb="18" eb="20">
      <t>ミマン</t>
    </rPh>
    <rPh sb="21" eb="23">
      <t>ドウニュウ</t>
    </rPh>
    <rPh sb="25" eb="27">
      <t>バアイ</t>
    </rPh>
    <rPh sb="29" eb="31">
      <t>シヨウ</t>
    </rPh>
    <phoneticPr fontId="71"/>
  </si>
  <si>
    <r>
      <t xml:space="preserve">床暖房
</t>
    </r>
    <r>
      <rPr>
        <b/>
        <sz val="10"/>
        <color rgb="FFFF0000"/>
        <rFont val="ＭＳ Ｐ明朝"/>
        <family val="1"/>
        <charset val="128"/>
      </rPr>
      <t>（エアコン付き温水床暖房で
区分（い）を導入する場合はこちらの列に入力）</t>
    </r>
    <rPh sb="0" eb="3">
      <t>ユカダンボウ</t>
    </rPh>
    <rPh sb="35" eb="36">
      <t>レツ</t>
    </rPh>
    <rPh sb="37" eb="39">
      <t>ニュウリョク</t>
    </rPh>
    <phoneticPr fontId="71"/>
  </si>
  <si>
    <r>
      <t xml:space="preserve">定率または定額
</t>
    </r>
    <r>
      <rPr>
        <sz val="11"/>
        <rFont val="ＭＳ 明朝"/>
        <family val="1"/>
        <charset val="128"/>
      </rPr>
      <t>（それぞれの補助金算出額に
1,000円未満の端数が
生じた場合はこれを
切り捨て）</t>
    </r>
    <phoneticPr fontId="20"/>
  </si>
  <si>
    <t>◆見積もり明細より補助対象経費となる費目及び金額をもれなく入力すること</t>
    <rPh sb="1" eb="3">
      <t>ミツ</t>
    </rPh>
    <rPh sb="5" eb="7">
      <t>メイサイ</t>
    </rPh>
    <rPh sb="9" eb="15">
      <t>ホジョタイショウケイヒ</t>
    </rPh>
    <rPh sb="18" eb="20">
      <t>ヒモク</t>
    </rPh>
    <rPh sb="20" eb="21">
      <t>オヨ</t>
    </rPh>
    <rPh sb="22" eb="24">
      <t>キンガク</t>
    </rPh>
    <rPh sb="29" eb="31">
      <t>ニュウリョク</t>
    </rPh>
    <phoneticPr fontId="21"/>
  </si>
  <si>
    <t>３．補助対象経費の算出</t>
    <rPh sb="2" eb="4">
      <t>ホジョ</t>
    </rPh>
    <rPh sb="4" eb="6">
      <t>タイショウ</t>
    </rPh>
    <rPh sb="6" eb="8">
      <t>ケイヒ</t>
    </rPh>
    <rPh sb="9" eb="11">
      <t>サンシュツ</t>
    </rPh>
    <phoneticPr fontId="69"/>
  </si>
  <si>
    <t>（３）　蓄電システム（共用部）補助対象経費</t>
    <rPh sb="4" eb="6">
      <t>チクデン</t>
    </rPh>
    <rPh sb="11" eb="14">
      <t>キョウヨウブ</t>
    </rPh>
    <rPh sb="15" eb="17">
      <t>ホジョ</t>
    </rPh>
    <rPh sb="17" eb="19">
      <t>タイショウ</t>
    </rPh>
    <rPh sb="19" eb="21">
      <t>ケイヒ</t>
    </rPh>
    <phoneticPr fontId="21"/>
  </si>
  <si>
    <t>◆見積明細</t>
    <rPh sb="1" eb="3">
      <t>ミツ</t>
    </rPh>
    <rPh sb="3" eb="5">
      <t>メイサイ</t>
    </rPh>
    <phoneticPr fontId="21"/>
  </si>
  <si>
    <t>補助事業に要する
経費</t>
    <rPh sb="0" eb="2">
      <t>ホジョ</t>
    </rPh>
    <rPh sb="2" eb="4">
      <t>ジギョウ</t>
    </rPh>
    <rPh sb="5" eb="6">
      <t>ヨウ</t>
    </rPh>
    <rPh sb="9" eb="11">
      <t>ケイヒ</t>
    </rPh>
    <phoneticPr fontId="69"/>
  </si>
  <si>
    <t>←※設備費、工事費の導入価格を入力すること（消費税を除いた金額を入力）</t>
    <rPh sb="2" eb="5">
      <t>セツビヒ</t>
    </rPh>
    <rPh sb="6" eb="9">
      <t>コウジヒ</t>
    </rPh>
    <rPh sb="10" eb="14">
      <t>ドウニュウカカク</t>
    </rPh>
    <rPh sb="15" eb="17">
      <t>ニュウリョク</t>
    </rPh>
    <phoneticPr fontId="21"/>
  </si>
  <si>
    <t>（１）　導入価格（見積明細により算出）</t>
    <rPh sb="4" eb="6">
      <t>ドウニュウ</t>
    </rPh>
    <rPh sb="6" eb="8">
      <t>カカク</t>
    </rPh>
    <rPh sb="9" eb="11">
      <t>ミツモリ</t>
    </rPh>
    <rPh sb="11" eb="13">
      <t>メイサイ</t>
    </rPh>
    <rPh sb="16" eb="18">
      <t>サンシュツ</t>
    </rPh>
    <phoneticPr fontId="21"/>
  </si>
  <si>
    <t>個人情報の取得と利用について</t>
    <rPh sb="0" eb="4">
      <t>コジンジョウホウ</t>
    </rPh>
    <rPh sb="5" eb="7">
      <t>シュトク</t>
    </rPh>
    <rPh sb="8" eb="10">
      <t>リヨウ</t>
    </rPh>
    <phoneticPr fontId="21"/>
  </si>
  <si>
    <t>⑨</t>
    <phoneticPr fontId="21"/>
  </si>
  <si>
    <t>⑩</t>
    <phoneticPr fontId="69"/>
  </si>
  <si>
    <t>事業年度　１年目</t>
    <rPh sb="0" eb="2">
      <t>ジギョウ</t>
    </rPh>
    <rPh sb="2" eb="4">
      <t>ネンド</t>
    </rPh>
    <rPh sb="6" eb="8">
      <t>ネンメ</t>
    </rPh>
    <phoneticPr fontId="21"/>
  </si>
  <si>
    <t>事業年度　２年目</t>
    <rPh sb="0" eb="2">
      <t>ジギョウ</t>
    </rPh>
    <rPh sb="2" eb="4">
      <t>ネンド</t>
    </rPh>
    <rPh sb="6" eb="8">
      <t>ネンメ</t>
    </rPh>
    <phoneticPr fontId="21"/>
  </si>
  <si>
    <t>事業年度　３年目</t>
    <rPh sb="0" eb="2">
      <t>ジギョウ</t>
    </rPh>
    <rPh sb="2" eb="4">
      <t>ネンド</t>
    </rPh>
    <rPh sb="6" eb="8">
      <t>ネンメ</t>
    </rPh>
    <phoneticPr fontId="21"/>
  </si>
  <si>
    <t>事業年度　４年目</t>
    <rPh sb="0" eb="2">
      <t>ジギョウ</t>
    </rPh>
    <rPh sb="2" eb="4">
      <t>ネンド</t>
    </rPh>
    <rPh sb="6" eb="8">
      <t>ネンメ</t>
    </rPh>
    <phoneticPr fontId="21"/>
  </si>
  <si>
    <r>
      <t>空調設備（</t>
    </r>
    <r>
      <rPr>
        <b/>
        <sz val="11"/>
        <color rgb="FFFF0000"/>
        <rFont val="ＭＳ Ｐ明朝"/>
        <family val="1"/>
        <charset val="128"/>
      </rPr>
      <t>区分（い）</t>
    </r>
    <r>
      <rPr>
        <sz val="11"/>
        <color theme="1"/>
        <rFont val="ＭＳ Ｐ明朝"/>
        <family val="1"/>
        <charset val="128"/>
      </rPr>
      <t>）</t>
    </r>
    <rPh sb="0" eb="2">
      <t>クウチョウ</t>
    </rPh>
    <rPh sb="2" eb="4">
      <t>セツビ</t>
    </rPh>
    <rPh sb="5" eb="7">
      <t>クブン</t>
    </rPh>
    <phoneticPr fontId="71"/>
  </si>
  <si>
    <r>
      <t>空調設備（</t>
    </r>
    <r>
      <rPr>
        <b/>
        <sz val="11"/>
        <color rgb="FFFF0000"/>
        <rFont val="ＭＳ Ｐ明朝"/>
        <family val="1"/>
        <charset val="128"/>
      </rPr>
      <t>区分（い）未満</t>
    </r>
    <r>
      <rPr>
        <sz val="11"/>
        <color theme="1"/>
        <rFont val="ＭＳ Ｐ明朝"/>
        <family val="1"/>
        <charset val="128"/>
      </rPr>
      <t>）</t>
    </r>
    <rPh sb="0" eb="2">
      <t>クウチョウ</t>
    </rPh>
    <rPh sb="2" eb="4">
      <t>セツビ</t>
    </rPh>
    <rPh sb="5" eb="7">
      <t>クブン</t>
    </rPh>
    <rPh sb="10" eb="12">
      <t>ミマン</t>
    </rPh>
    <phoneticPr fontId="71"/>
  </si>
  <si>
    <t>申請者内における補助事業担当者情報を入力すること（氏と名を分けて入力すること）</t>
    <rPh sb="0" eb="3">
      <t>シンセイシャ</t>
    </rPh>
    <rPh sb="3" eb="4">
      <t>ナイ</t>
    </rPh>
    <rPh sb="8" eb="10">
      <t>ホジョ</t>
    </rPh>
    <rPh sb="10" eb="12">
      <t>ジギョウ</t>
    </rPh>
    <rPh sb="12" eb="15">
      <t>タントウシャ</t>
    </rPh>
    <rPh sb="15" eb="17">
      <t>ジョウホウ</t>
    </rPh>
    <rPh sb="18" eb="20">
      <t>ニュウリョク</t>
    </rPh>
    <rPh sb="25" eb="26">
      <t>シ</t>
    </rPh>
    <rPh sb="27" eb="28">
      <t>メイ</t>
    </rPh>
    <rPh sb="29" eb="30">
      <t>ワ</t>
    </rPh>
    <rPh sb="32" eb="34">
      <t>ニュウリョク</t>
    </rPh>
    <phoneticPr fontId="19"/>
  </si>
  <si>
    <t>エネルギー
計測表示装置</t>
    <rPh sb="6" eb="8">
      <t>ケイソク</t>
    </rPh>
    <rPh sb="8" eb="10">
      <t>ヒョウジ</t>
    </rPh>
    <rPh sb="10" eb="12">
      <t>ソウチ</t>
    </rPh>
    <phoneticPr fontId="71"/>
  </si>
  <si>
    <t>温水床暖房（専用熱源機）</t>
    <rPh sb="0" eb="2">
      <t>オンスイ</t>
    </rPh>
    <rPh sb="2" eb="3">
      <t>ユカ</t>
    </rPh>
    <rPh sb="3" eb="5">
      <t>ダンボウ</t>
    </rPh>
    <rPh sb="6" eb="8">
      <t>センヨウ</t>
    </rPh>
    <rPh sb="8" eb="10">
      <t>ネツゲン</t>
    </rPh>
    <rPh sb="10" eb="11">
      <t>キ</t>
    </rPh>
    <phoneticPr fontId="20"/>
  </si>
  <si>
    <t>エネルギー計測表示装置</t>
    <rPh sb="7" eb="9">
      <t>ヒョウジ</t>
    </rPh>
    <phoneticPr fontId="20"/>
  </si>
  <si>
    <r>
      <t>エネルギー計測表示装置</t>
    </r>
    <r>
      <rPr>
        <sz val="12"/>
        <rFont val="ＭＳ Ｐ明朝"/>
        <family val="1"/>
        <charset val="128"/>
      </rPr>
      <t>（ガスの計測ができるもの）</t>
    </r>
    <rPh sb="5" eb="7">
      <t>ケイソク</t>
    </rPh>
    <rPh sb="7" eb="9">
      <t>ヒョウジ</t>
    </rPh>
    <rPh sb="9" eb="11">
      <t>ソウチ</t>
    </rPh>
    <rPh sb="15" eb="17">
      <t>ケイソク</t>
    </rPh>
    <phoneticPr fontId="20"/>
  </si>
  <si>
    <t>他の補助金への申請有無をプルダウンより選択すること</t>
    <rPh sb="0" eb="1">
      <t>ホカ</t>
    </rPh>
    <rPh sb="2" eb="5">
      <t>ホジョキン</t>
    </rPh>
    <rPh sb="7" eb="9">
      <t>シンセイ</t>
    </rPh>
    <rPh sb="9" eb="11">
      <t>ウム</t>
    </rPh>
    <rPh sb="19" eb="21">
      <t>センタク</t>
    </rPh>
    <phoneticPr fontId="19"/>
  </si>
  <si>
    <r>
      <t xml:space="preserve">  調整後の補助金の額</t>
    </r>
    <r>
      <rPr>
        <sz val="12"/>
        <color theme="1"/>
        <rFont val="ＭＳ 明朝"/>
        <family val="1"/>
        <charset val="128"/>
      </rPr>
      <t>(補助金算出額の合計に1,000円未満の端数が生じた場合はこれを切り捨て)</t>
    </r>
    <rPh sb="2" eb="4">
      <t>チョウセイ</t>
    </rPh>
    <rPh sb="4" eb="5">
      <t>ゴ</t>
    </rPh>
    <rPh sb="6" eb="8">
      <t>ホジョ</t>
    </rPh>
    <rPh sb="10" eb="11">
      <t>ガク</t>
    </rPh>
    <rPh sb="12" eb="15">
      <t>ホジョキン</t>
    </rPh>
    <rPh sb="15" eb="17">
      <t>サンシュツ</t>
    </rPh>
    <rPh sb="17" eb="18">
      <t>ガク</t>
    </rPh>
    <rPh sb="19" eb="21">
      <t>ゴウケイ</t>
    </rPh>
    <rPh sb="27" eb="28">
      <t>エン</t>
    </rPh>
    <rPh sb="28" eb="30">
      <t>ミマン</t>
    </rPh>
    <rPh sb="31" eb="33">
      <t>ハスウ</t>
    </rPh>
    <rPh sb="34" eb="35">
      <t>ショウ</t>
    </rPh>
    <rPh sb="37" eb="39">
      <t>バアイ</t>
    </rPh>
    <rPh sb="43" eb="44">
      <t>キ</t>
    </rPh>
    <rPh sb="45" eb="46">
      <t>ス</t>
    </rPh>
    <phoneticPr fontId="20"/>
  </si>
  <si>
    <r>
      <rPr>
        <b/>
        <sz val="14"/>
        <color rgb="FFFFCC99"/>
        <rFont val="Microsoft JhengHei"/>
        <family val="3"/>
      </rPr>
      <t>██</t>
    </r>
    <r>
      <rPr>
        <b/>
        <sz val="14"/>
        <color theme="9" tint="0.59999389629810485"/>
        <rFont val="Meiryo UI"/>
        <family val="3"/>
        <charset val="128"/>
      </rPr>
      <t>　</t>
    </r>
    <r>
      <rPr>
        <b/>
        <sz val="14"/>
        <color theme="1" tint="0.14999847407452621"/>
        <rFont val="Meiryo UI"/>
        <family val="3"/>
        <charset val="128"/>
      </rPr>
      <t>オレンジ色のセルは入力必須項目</t>
    </r>
    <rPh sb="7" eb="8">
      <t>イロ</t>
    </rPh>
    <rPh sb="12" eb="14">
      <t>ニュウリョク</t>
    </rPh>
    <rPh sb="14" eb="16">
      <t>ヒッス</t>
    </rPh>
    <rPh sb="16" eb="18">
      <t>コウモク</t>
    </rPh>
    <phoneticPr fontId="20"/>
  </si>
  <si>
    <t>本シートに入力すると、各種申請様式に自動転記される</t>
    <rPh sb="0" eb="1">
      <t>ホン</t>
    </rPh>
    <rPh sb="5" eb="7">
      <t>ニュウリョク</t>
    </rPh>
    <rPh sb="11" eb="13">
      <t>カクシュ</t>
    </rPh>
    <rPh sb="13" eb="15">
      <t>シンセイ</t>
    </rPh>
    <rPh sb="15" eb="17">
      <t>ヨウシキ</t>
    </rPh>
    <rPh sb="18" eb="20">
      <t>ジドウ</t>
    </rPh>
    <rPh sb="20" eb="22">
      <t>テンキ</t>
    </rPh>
    <phoneticPr fontId="20"/>
  </si>
  <si>
    <t>該当する種別を選択すること</t>
    <rPh sb="0" eb="2">
      <t>ガイトウ</t>
    </rPh>
    <rPh sb="4" eb="6">
      <t>シュベツ</t>
    </rPh>
    <rPh sb="7" eb="9">
      <t>センタク</t>
    </rPh>
    <phoneticPr fontId="21"/>
  </si>
  <si>
    <t>該当する区分を選択すること</t>
    <rPh sb="0" eb="2">
      <t>ガイトウ</t>
    </rPh>
    <rPh sb="4" eb="6">
      <t>クブン</t>
    </rPh>
    <rPh sb="7" eb="9">
      <t>センタク</t>
    </rPh>
    <phoneticPr fontId="21"/>
  </si>
  <si>
    <t>販売開始予定日又は
入居者募集開始予定日</t>
    <rPh sb="0" eb="2">
      <t>ハンバイ</t>
    </rPh>
    <rPh sb="2" eb="4">
      <t>カイシ</t>
    </rPh>
    <rPh sb="4" eb="6">
      <t>ヨテイ</t>
    </rPh>
    <rPh sb="6" eb="7">
      <t>ビ</t>
    </rPh>
    <rPh sb="7" eb="8">
      <t>マタ</t>
    </rPh>
    <rPh sb="10" eb="13">
      <t>ニュウキョシャ</t>
    </rPh>
    <rPh sb="13" eb="15">
      <t>ボシュウ</t>
    </rPh>
    <rPh sb="15" eb="20">
      <t>カイシヨテイビ</t>
    </rPh>
    <phoneticPr fontId="20"/>
  </si>
  <si>
    <r>
      <t>・事業主</t>
    </r>
    <r>
      <rPr>
        <sz val="14"/>
        <color theme="1"/>
        <rFont val="Yu Gothic UI"/>
        <family val="2"/>
        <charset val="128"/>
      </rPr>
      <t>から購入者への引渡し開始予定日を入力
・</t>
    </r>
    <r>
      <rPr>
        <sz val="14"/>
        <color rgb="FFFF0000"/>
        <rFont val="Meiryo UI"/>
        <family val="3"/>
        <charset val="128"/>
      </rPr>
      <t>最終</t>
    </r>
    <r>
      <rPr>
        <sz val="14"/>
        <color rgb="FFFF0000"/>
        <rFont val="Yu Gothic UI"/>
        <family val="2"/>
        <charset val="128"/>
      </rPr>
      <t>年度の事業完了予定日から２ヶ月以上空けること</t>
    </r>
    <rPh sb="1" eb="4">
      <t>ジギョウヌシ</t>
    </rPh>
    <rPh sb="6" eb="9">
      <t>コウニュウシャ</t>
    </rPh>
    <rPh sb="11" eb="12">
      <t>ヒ</t>
    </rPh>
    <rPh sb="12" eb="13">
      <t>ワタ</t>
    </rPh>
    <rPh sb="14" eb="16">
      <t>カイシ</t>
    </rPh>
    <rPh sb="16" eb="19">
      <t>ヨテイビ</t>
    </rPh>
    <rPh sb="20" eb="22">
      <t>ニュウリョク</t>
    </rPh>
    <rPh sb="24" eb="26">
      <t>サイシュウ</t>
    </rPh>
    <rPh sb="26" eb="28">
      <t>ネンド</t>
    </rPh>
    <rPh sb="29" eb="31">
      <t>ジギョウ</t>
    </rPh>
    <rPh sb="31" eb="33">
      <t>カンリョウ</t>
    </rPh>
    <rPh sb="33" eb="35">
      <t>ヨテイ</t>
    </rPh>
    <rPh sb="35" eb="36">
      <t>ヒ</t>
    </rPh>
    <rPh sb="40" eb="41">
      <t>ゲツ</t>
    </rPh>
    <rPh sb="41" eb="43">
      <t>イジョウ</t>
    </rPh>
    <rPh sb="43" eb="44">
      <t>ア</t>
    </rPh>
    <phoneticPr fontId="19"/>
  </si>
  <si>
    <t>※法人申請の場合のみ入力すること</t>
    <phoneticPr fontId="19"/>
  </si>
  <si>
    <t>共同申請の場合、代表担当者に「●」を入力し、それ以外に「－」を入力すること（単独申請の場合不要）
※今後の審査に関する連絡は全て代表担当者に行う</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phoneticPr fontId="19"/>
  </si>
  <si>
    <t>公募要領Ｐ６１「申請実務協力者」を参照し、対象の場合に限り入力すること（ZEHデベロッパー登録名称と一致させること）</t>
    <rPh sb="0" eb="2">
      <t>コウボ</t>
    </rPh>
    <rPh sb="2" eb="4">
      <t>ヨウリョウ</t>
    </rPh>
    <rPh sb="8" eb="10">
      <t>シンセイ</t>
    </rPh>
    <rPh sb="10" eb="12">
      <t>ジツム</t>
    </rPh>
    <rPh sb="12" eb="15">
      <t>キョウリョクシャ</t>
    </rPh>
    <rPh sb="17" eb="19">
      <t>サンショウ</t>
    </rPh>
    <rPh sb="21" eb="23">
      <t>タイショウ</t>
    </rPh>
    <rPh sb="24" eb="26">
      <t>バアイ</t>
    </rPh>
    <rPh sb="27" eb="28">
      <t>カギ</t>
    </rPh>
    <rPh sb="29" eb="31">
      <t>ニュウリョク</t>
    </rPh>
    <rPh sb="45" eb="49">
      <t>トウロクメイショウ</t>
    </rPh>
    <rPh sb="50" eb="52">
      <t>イッチ</t>
    </rPh>
    <phoneticPr fontId="71"/>
  </si>
  <si>
    <t>申請者名</t>
    <rPh sb="0" eb="3">
      <t>シンセイシャ</t>
    </rPh>
    <rPh sb="3" eb="4">
      <t>メイ</t>
    </rPh>
    <phoneticPr fontId="82"/>
  </si>
  <si>
    <t>申請者名</t>
    <rPh sb="0" eb="4">
      <t>シンセイシャメイ</t>
    </rPh>
    <phoneticPr fontId="82"/>
  </si>
  <si>
    <t>申請者名</t>
    <rPh sb="0" eb="4">
      <t>シンセイシャメイ</t>
    </rPh>
    <phoneticPr fontId="21"/>
  </si>
  <si>
    <t>政府が推進する新しい国民活動「デコ活」の趣旨に賛同し、
「デコ活宣言」あるいは「デコ活応援団」への参画、もしくは両方を行いました。</t>
    <phoneticPr fontId="21"/>
  </si>
  <si>
    <t>◆オレンジ色のセルに必要事項を入力すること（自動反映箇所のセルは白色）</t>
    <rPh sb="5" eb="6">
      <t>イロ</t>
    </rPh>
    <rPh sb="10" eb="12">
      <t>ヒツヨウ</t>
    </rPh>
    <rPh sb="12" eb="14">
      <t>ジコウ</t>
    </rPh>
    <rPh sb="15" eb="17">
      <t>ニュウリョク</t>
    </rPh>
    <rPh sb="22" eb="24">
      <t>ジドウ</t>
    </rPh>
    <rPh sb="32" eb="34">
      <t>ハクショク</t>
    </rPh>
    <phoneticPr fontId="20"/>
  </si>
  <si>
    <t>◆全住戸の住戸情報を入力すること</t>
    <rPh sb="1" eb="2">
      <t>ゼン</t>
    </rPh>
    <rPh sb="2" eb="4">
      <t>ジュウコ</t>
    </rPh>
    <rPh sb="5" eb="7">
      <t>ジュウコ</t>
    </rPh>
    <rPh sb="7" eb="9">
      <t>ジョウホウ</t>
    </rPh>
    <rPh sb="10" eb="12">
      <t>ニュウリョク</t>
    </rPh>
    <phoneticPr fontId="21"/>
  </si>
  <si>
    <t>補助事業の名称</t>
    <rPh sb="0" eb="2">
      <t>ホジョ</t>
    </rPh>
    <rPh sb="2" eb="4">
      <t>ジギョウ</t>
    </rPh>
    <rPh sb="5" eb="7">
      <t>メイショウ</t>
    </rPh>
    <phoneticPr fontId="0"/>
  </si>
  <si>
    <t>補助事業者名</t>
    <rPh sb="0" eb="2">
      <t>ホジョ</t>
    </rPh>
    <rPh sb="2" eb="4">
      <t>ジギョウ</t>
    </rPh>
    <rPh sb="4" eb="5">
      <t>シャ</t>
    </rPh>
    <rPh sb="5" eb="6">
      <t>メイ</t>
    </rPh>
    <phoneticPr fontId="0"/>
  </si>
  <si>
    <t>③参考見積</t>
    <rPh sb="1" eb="3">
      <t>サンコウ</t>
    </rPh>
    <rPh sb="3" eb="5">
      <t>ミツモリ</t>
    </rPh>
    <phoneticPr fontId="21"/>
  </si>
  <si>
    <t>参考見積</t>
    <phoneticPr fontId="21"/>
  </si>
  <si>
    <t>④財務資料</t>
    <phoneticPr fontId="21"/>
  </si>
  <si>
    <t>⑤土地登記簿等</t>
    <phoneticPr fontId="21"/>
  </si>
  <si>
    <t>⑥建物図面</t>
    <phoneticPr fontId="21"/>
  </si>
  <si>
    <t>◆ＳＩＩは、審査に必要な書類の追加提出を申請者に求めることがあるので対応すること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19"/>
  </si>
  <si>
    <t>◆複数年度事業の場合は全年度の事業実施工程がわかるように工程表を作成すること（年度の間は補助対象事業着手できない期間があるので注意すること）</t>
    <rPh sb="1" eb="3">
      <t>フクスウ</t>
    </rPh>
    <rPh sb="3" eb="5">
      <t>ネンド</t>
    </rPh>
    <rPh sb="5" eb="7">
      <t>ジギョウ</t>
    </rPh>
    <rPh sb="8" eb="10">
      <t>バアイ</t>
    </rPh>
    <rPh sb="11" eb="12">
      <t>ゼン</t>
    </rPh>
    <rPh sb="12" eb="14">
      <t>ネンド</t>
    </rPh>
    <rPh sb="15" eb="19">
      <t>ジギョウジッシ</t>
    </rPh>
    <rPh sb="19" eb="21">
      <t>コウテイ</t>
    </rPh>
    <rPh sb="28" eb="31">
      <t>コウテイヒョウ</t>
    </rPh>
    <rPh sb="32" eb="34">
      <t>サクセイ</t>
    </rPh>
    <rPh sb="39" eb="41">
      <t>ネンド</t>
    </rPh>
    <rPh sb="42" eb="43">
      <t>アイダ</t>
    </rPh>
    <rPh sb="44" eb="46">
      <t>ホジョ</t>
    </rPh>
    <rPh sb="46" eb="48">
      <t>タイショウ</t>
    </rPh>
    <rPh sb="48" eb="50">
      <t>ジギョウ</t>
    </rPh>
    <rPh sb="50" eb="52">
      <t>チャクシュ</t>
    </rPh>
    <rPh sb="56" eb="58">
      <t>キカン</t>
    </rPh>
    <rPh sb="63" eb="65">
      <t>チュウイ</t>
    </rPh>
    <phoneticPr fontId="17"/>
  </si>
  <si>
    <t>←消費税を除いた金額を入力すること</t>
    <phoneticPr fontId="21"/>
  </si>
  <si>
    <t>◆金額に係る項目を入力する際は「単価」、「補助事業に要する経費」の数量、「補助対象経費」の数量を入力すること　※他の欄には数式が入っているので注意すること</t>
    <rPh sb="1" eb="3">
      <t>キンガク</t>
    </rPh>
    <rPh sb="4" eb="5">
      <t>カカワ</t>
    </rPh>
    <rPh sb="6" eb="8">
      <t>コウモク</t>
    </rPh>
    <rPh sb="9" eb="11">
      <t>ニュウリョク</t>
    </rPh>
    <rPh sb="13" eb="14">
      <t>サイ</t>
    </rPh>
    <rPh sb="16" eb="18">
      <t>タンカ</t>
    </rPh>
    <rPh sb="21" eb="23">
      <t>ホジョ</t>
    </rPh>
    <rPh sb="23" eb="25">
      <t>ジギョウ</t>
    </rPh>
    <rPh sb="26" eb="27">
      <t>ヨウ</t>
    </rPh>
    <rPh sb="29" eb="31">
      <t>ケイヒ</t>
    </rPh>
    <rPh sb="33" eb="35">
      <t>スウリョウ</t>
    </rPh>
    <rPh sb="37" eb="39">
      <t>ホジョ</t>
    </rPh>
    <rPh sb="39" eb="41">
      <t>タイショウ</t>
    </rPh>
    <rPh sb="41" eb="43">
      <t>ケイヒ</t>
    </rPh>
    <rPh sb="45" eb="47">
      <t>スウリョウ</t>
    </rPh>
    <rPh sb="48" eb="50">
      <t>ニュウリョク</t>
    </rPh>
    <rPh sb="56" eb="57">
      <t>ホカ</t>
    </rPh>
    <rPh sb="58" eb="59">
      <t>ラン</t>
    </rPh>
    <rPh sb="61" eb="63">
      <t>スウシキ</t>
    </rPh>
    <rPh sb="64" eb="65">
      <t>ハイ</t>
    </rPh>
    <rPh sb="71" eb="73">
      <t>チュウイ</t>
    </rPh>
    <phoneticPr fontId="69"/>
  </si>
  <si>
    <t>◆小計・合計・集計欄の数式に影響が出るため行を追加する場合には、項目の先頭や最後ではなく、中程で行の追加をすること</t>
    <phoneticPr fontId="21"/>
  </si>
  <si>
    <t>◆定額単価表にない補助対象設備については、このシートを用いて明細書を作成すること</t>
    <rPh sb="1" eb="3">
      <t>テイガク</t>
    </rPh>
    <rPh sb="3" eb="5">
      <t>タンカ</t>
    </rPh>
    <rPh sb="5" eb="6">
      <t>ヒョウ</t>
    </rPh>
    <rPh sb="9" eb="11">
      <t>ホジョ</t>
    </rPh>
    <rPh sb="11" eb="13">
      <t>タイショウ</t>
    </rPh>
    <rPh sb="13" eb="15">
      <t>セツビ</t>
    </rPh>
    <rPh sb="27" eb="28">
      <t>モチ</t>
    </rPh>
    <rPh sb="30" eb="33">
      <t>メイサイショ</t>
    </rPh>
    <rPh sb="34" eb="36">
      <t>サクセイ</t>
    </rPh>
    <phoneticPr fontId="69"/>
  </si>
  <si>
    <t>◆室外機１台に紐づく室内機の台数・能力の組み合わせを導入タイプとして設定すること</t>
    <rPh sb="20" eb="21">
      <t>ク</t>
    </rPh>
    <rPh sb="22" eb="23">
      <t>ア</t>
    </rPh>
    <rPh sb="26" eb="28">
      <t>ドウニュウ</t>
    </rPh>
    <rPh sb="34" eb="36">
      <t>セッテイ</t>
    </rPh>
    <phoneticPr fontId="21"/>
  </si>
  <si>
    <t>共用部に導入する場合は見積明細書も提出すること</t>
    <rPh sb="0" eb="3">
      <t>キョウヨウブ</t>
    </rPh>
    <rPh sb="11" eb="13">
      <t>ミツ</t>
    </rPh>
    <rPh sb="13" eb="16">
      <t>メイサイショ</t>
    </rPh>
    <phoneticPr fontId="21"/>
  </si>
  <si>
    <t>土地賃貸借契約書</t>
    <rPh sb="0" eb="2">
      <t>トチ</t>
    </rPh>
    <rPh sb="2" eb="5">
      <t>チンタイシャク</t>
    </rPh>
    <rPh sb="5" eb="8">
      <t>ケイヤクショ</t>
    </rPh>
    <phoneticPr fontId="19"/>
  </si>
  <si>
    <t>該当設備を導入する場合は提出すること</t>
    <rPh sb="0" eb="2">
      <t>ガイトウ</t>
    </rPh>
    <rPh sb="2" eb="4">
      <t>セツビ</t>
    </rPh>
    <rPh sb="5" eb="7">
      <t>ドウニュウ</t>
    </rPh>
    <rPh sb="9" eb="11">
      <t>バアイ</t>
    </rPh>
    <rPh sb="12" eb="14">
      <t>テイシュツ</t>
    </rPh>
    <phoneticPr fontId="21"/>
  </si>
  <si>
    <t>該当設備を導入する場合は提出すること</t>
    <phoneticPr fontId="21"/>
  </si>
  <si>
    <t>導入する場合は見積明細書と併せて提出すること</t>
    <rPh sb="0" eb="2">
      <t>ドウニュウ</t>
    </rPh>
    <rPh sb="4" eb="6">
      <t>バアイ</t>
    </rPh>
    <rPh sb="7" eb="9">
      <t>ミツモリ</t>
    </rPh>
    <rPh sb="9" eb="11">
      <t>メイサイ</t>
    </rPh>
    <rPh sb="11" eb="12">
      <t>ショ</t>
    </rPh>
    <rPh sb="13" eb="14">
      <t>アワ</t>
    </rPh>
    <rPh sb="16" eb="18">
      <t>テイシュツ</t>
    </rPh>
    <phoneticPr fontId="21"/>
  </si>
  <si>
    <t>導入計画を行う場合は提出すること</t>
    <rPh sb="0" eb="2">
      <t>ドウニュウ</t>
    </rPh>
    <rPh sb="2" eb="4">
      <t>ケイカク</t>
    </rPh>
    <rPh sb="5" eb="6">
      <t>オコナ</t>
    </rPh>
    <rPh sb="7" eb="9">
      <t>バアイ</t>
    </rPh>
    <rPh sb="10" eb="12">
      <t>テイシュツ</t>
    </rPh>
    <phoneticPr fontId="21"/>
  </si>
  <si>
    <t>・法人申請のみ提出すること
・共同申請の場合は、全申請者分を提出すること</t>
    <rPh sb="1" eb="3">
      <t>ホウジン</t>
    </rPh>
    <rPh sb="3" eb="5">
      <t>シンセイ</t>
    </rPh>
    <rPh sb="7" eb="9">
      <t>テイシュツ</t>
    </rPh>
    <rPh sb="15" eb="17">
      <t>キョウドウ</t>
    </rPh>
    <rPh sb="17" eb="19">
      <t>シンセイ</t>
    </rPh>
    <rPh sb="20" eb="22">
      <t>バアイ</t>
    </rPh>
    <rPh sb="24" eb="25">
      <t>ゼン</t>
    </rPh>
    <rPh sb="25" eb="28">
      <t>シンセイシャ</t>
    </rPh>
    <rPh sb="28" eb="29">
      <t>ブン</t>
    </rPh>
    <rPh sb="30" eb="32">
      <t>テイシュツ</t>
    </rPh>
    <phoneticPr fontId="19"/>
  </si>
  <si>
    <t>定額単価積み上げ方式を用いない設備を導入する場合は
該当設備費及び工事費の見積明細書も提出すること</t>
    <rPh sb="0" eb="2">
      <t>テイガク</t>
    </rPh>
    <rPh sb="2" eb="4">
      <t>タンカ</t>
    </rPh>
    <rPh sb="4" eb="5">
      <t>ツ</t>
    </rPh>
    <rPh sb="6" eb="7">
      <t>ア</t>
    </rPh>
    <rPh sb="8" eb="10">
      <t>ホウシキ</t>
    </rPh>
    <rPh sb="11" eb="12">
      <t>モチ</t>
    </rPh>
    <rPh sb="15" eb="17">
      <t>セツビ</t>
    </rPh>
    <rPh sb="18" eb="20">
      <t>ドウニュウ</t>
    </rPh>
    <rPh sb="22" eb="24">
      <t>バアイ</t>
    </rPh>
    <rPh sb="26" eb="28">
      <t>ガイトウ</t>
    </rPh>
    <rPh sb="28" eb="31">
      <t>セツビヒ</t>
    </rPh>
    <rPh sb="31" eb="32">
      <t>オヨ</t>
    </rPh>
    <rPh sb="33" eb="36">
      <t>コウジヒ</t>
    </rPh>
    <rPh sb="37" eb="39">
      <t>ミツ</t>
    </rPh>
    <rPh sb="39" eb="42">
      <t>メイサイショ</t>
    </rPh>
    <rPh sb="43" eb="45">
      <t>テイシュツ</t>
    </rPh>
    <phoneticPr fontId="21"/>
  </si>
  <si>
    <t>断面図又は矩計図</t>
    <rPh sb="3" eb="4">
      <t>マタ</t>
    </rPh>
    <phoneticPr fontId="21"/>
  </si>
  <si>
    <t>提出
データ
種別</t>
    <rPh sb="0" eb="2">
      <t>テイシュツ</t>
    </rPh>
    <rPh sb="7" eb="9">
      <t>シュベツ</t>
    </rPh>
    <phoneticPr fontId="21"/>
  </si>
  <si>
    <t>Ｅｘｃｅｌ</t>
    <phoneticPr fontId="21"/>
  </si>
  <si>
    <t>ＳＩＩ
指定</t>
    <rPh sb="4" eb="6">
      <t>シテイ</t>
    </rPh>
    <phoneticPr fontId="19"/>
  </si>
  <si>
    <t>システム構成部材一覧</t>
    <phoneticPr fontId="21"/>
  </si>
  <si>
    <t>システム構成図</t>
    <phoneticPr fontId="21"/>
  </si>
  <si>
    <t>平面図（兼設備設置図）</t>
    <phoneticPr fontId="71"/>
  </si>
  <si>
    <t>⑩委任状</t>
    <rPh sb="1" eb="4">
      <t>イニンジョウ</t>
    </rPh>
    <phoneticPr fontId="21"/>
  </si>
  <si>
    <t>指定された書式に記名・押印の上、ＰＤＦファイルで提出すること</t>
    <rPh sb="0" eb="2">
      <t>シテイ</t>
    </rPh>
    <rPh sb="5" eb="7">
      <t>ショシキ</t>
    </rPh>
    <rPh sb="8" eb="10">
      <t>キメイ</t>
    </rPh>
    <rPh sb="11" eb="13">
      <t>オウイン</t>
    </rPh>
    <rPh sb="14" eb="15">
      <t>ウエ</t>
    </rPh>
    <rPh sb="24" eb="26">
      <t>テイシュツ</t>
    </rPh>
    <phoneticPr fontId="21"/>
  </si>
  <si>
    <t>　　　その他一般社団法人環境共創イニシアチブが指示する書面</t>
    <rPh sb="5" eb="6">
      <t>タ</t>
    </rPh>
    <rPh sb="6" eb="12">
      <t>イッパンシャダンホウジン</t>
    </rPh>
    <rPh sb="12" eb="16">
      <t>カンキョウキョウソウ</t>
    </rPh>
    <rPh sb="23" eb="25">
      <t>シジ</t>
    </rPh>
    <rPh sb="27" eb="29">
      <t>ショメン</t>
    </rPh>
    <phoneticPr fontId="20"/>
  </si>
  <si>
    <t>ＰＶＴシステム導入の有無</t>
    <phoneticPr fontId="19"/>
  </si>
  <si>
    <t xml:space="preserve">   但し、補助金額が０円より大きくなるようにすること</t>
    <rPh sb="15" eb="16">
      <t>オオ</t>
    </rPh>
    <phoneticPr fontId="21"/>
  </si>
  <si>
    <t>ＢＥＬＳ取得に係る費用（住戸ＢＥＬＳ取得費用を含む）</t>
    <rPh sb="12" eb="14">
      <t>ジュウコ</t>
    </rPh>
    <rPh sb="18" eb="20">
      <t>シュトク</t>
    </rPh>
    <rPh sb="20" eb="22">
      <t>ヒヨウ</t>
    </rPh>
    <rPh sb="23" eb="24">
      <t>フク</t>
    </rPh>
    <phoneticPr fontId="19"/>
  </si>
  <si>
    <t>１）住戸番号</t>
    <rPh sb="2" eb="6">
      <t>ジュウコバンゴウ</t>
    </rPh>
    <phoneticPr fontId="69"/>
  </si>
  <si>
    <t>住戸番号（部屋番号）</t>
    <rPh sb="0" eb="4">
      <t>ジュウコバンゴウ</t>
    </rPh>
    <rPh sb="5" eb="9">
      <t>ヘヤバンゴウ</t>
    </rPh>
    <phoneticPr fontId="71"/>
  </si>
  <si>
    <t>パッケージ型番</t>
    <rPh sb="5" eb="7">
      <t>カタバン</t>
    </rPh>
    <phoneticPr fontId="69"/>
  </si>
  <si>
    <t>初期実効容量</t>
    <rPh sb="0" eb="2">
      <t>ショキ</t>
    </rPh>
    <rPh sb="2" eb="4">
      <t>ジッコウ</t>
    </rPh>
    <rPh sb="4" eb="6">
      <t>ヨウリョウ</t>
    </rPh>
    <phoneticPr fontId="69"/>
  </si>
  <si>
    <t>(Ⅰ)</t>
    <phoneticPr fontId="71"/>
  </si>
  <si>
    <t>蓄電容量</t>
    <rPh sb="0" eb="2">
      <t>チクデン</t>
    </rPh>
    <rPh sb="2" eb="4">
      <t>ヨウリョウ</t>
    </rPh>
    <phoneticPr fontId="69"/>
  </si>
  <si>
    <t>PCSのタイプ</t>
    <phoneticPr fontId="69"/>
  </si>
  <si>
    <t>PCSの定格出力</t>
    <rPh sb="4" eb="6">
      <t>テイカク</t>
    </rPh>
    <rPh sb="6" eb="8">
      <t>シュツリョク</t>
    </rPh>
    <phoneticPr fontId="69"/>
  </si>
  <si>
    <t>申請可能な導入価格（設備費＋工事費）の上限額</t>
    <rPh sb="0" eb="2">
      <t>シンセイ</t>
    </rPh>
    <rPh sb="2" eb="4">
      <t>カノウ</t>
    </rPh>
    <rPh sb="5" eb="7">
      <t>ドウニュウ</t>
    </rPh>
    <rPh sb="7" eb="9">
      <t>カカク</t>
    </rPh>
    <rPh sb="10" eb="13">
      <t>セツビヒ</t>
    </rPh>
    <rPh sb="14" eb="17">
      <t>コウジヒ</t>
    </rPh>
    <rPh sb="19" eb="22">
      <t>ジョウゲンガク</t>
    </rPh>
    <phoneticPr fontId="69"/>
  </si>
  <si>
    <t>設備費※1
（補助対象経費）</t>
    <rPh sb="0" eb="3">
      <t>セツビヒ</t>
    </rPh>
    <rPh sb="7" eb="9">
      <t>ホジョ</t>
    </rPh>
    <rPh sb="9" eb="11">
      <t>タイショウ</t>
    </rPh>
    <rPh sb="11" eb="13">
      <t>ケイヒ</t>
    </rPh>
    <phoneticPr fontId="69"/>
  </si>
  <si>
    <t>(Ⅱ)</t>
    <phoneticPr fontId="71"/>
  </si>
  <si>
    <t>※1　蓄電システム１台あたりの設備費（見積金額）を入力すること。</t>
    <rPh sb="3" eb="5">
      <t>チクデン</t>
    </rPh>
    <rPh sb="10" eb="11">
      <t>ダイ</t>
    </rPh>
    <rPh sb="15" eb="18">
      <t>セツビヒ</t>
    </rPh>
    <rPh sb="19" eb="21">
      <t>ミツ</t>
    </rPh>
    <rPh sb="21" eb="23">
      <t>キンガク</t>
    </rPh>
    <rPh sb="25" eb="27">
      <t>ニュウリョク</t>
    </rPh>
    <phoneticPr fontId="71"/>
  </si>
  <si>
    <t>工事費※2</t>
    <rPh sb="0" eb="3">
      <t>コウジヒ</t>
    </rPh>
    <phoneticPr fontId="69"/>
  </si>
  <si>
    <t>※2　蓄電システム１台あたりの工事費（見積金額）を入力すること。</t>
    <rPh sb="3" eb="5">
      <t>チクデン</t>
    </rPh>
    <rPh sb="10" eb="11">
      <t>ダイ</t>
    </rPh>
    <rPh sb="15" eb="18">
      <t>コウジヒ</t>
    </rPh>
    <rPh sb="19" eb="21">
      <t>ミツ</t>
    </rPh>
    <rPh sb="21" eb="23">
      <t>キンガク</t>
    </rPh>
    <rPh sb="25" eb="27">
      <t>ニュウリョク</t>
    </rPh>
    <phoneticPr fontId="71"/>
  </si>
  <si>
    <t>設備費＋工事費</t>
    <rPh sb="0" eb="3">
      <t>セツビヒ</t>
    </rPh>
    <rPh sb="4" eb="7">
      <t>コウジヒ</t>
    </rPh>
    <phoneticPr fontId="69"/>
  </si>
  <si>
    <t>導入台数</t>
    <rPh sb="0" eb="2">
      <t>ドウニュウ</t>
    </rPh>
    <rPh sb="2" eb="4">
      <t>ダイスウ</t>
    </rPh>
    <phoneticPr fontId="69"/>
  </si>
  <si>
    <t>台</t>
    <rPh sb="0" eb="1">
      <t>ダイ</t>
    </rPh>
    <phoneticPr fontId="69"/>
  </si>
  <si>
    <t>(Ⅲ)</t>
    <phoneticPr fontId="71"/>
  </si>
  <si>
    <t>補助金の算出額(1kWhあたり）</t>
    <rPh sb="0" eb="3">
      <t>ホジョキン</t>
    </rPh>
    <rPh sb="4" eb="6">
      <t>サンシュツ</t>
    </rPh>
    <rPh sb="6" eb="7">
      <t>ガク</t>
    </rPh>
    <phoneticPr fontId="69"/>
  </si>
  <si>
    <t>(Ⅳ)　</t>
    <phoneticPr fontId="71"/>
  </si>
  <si>
    <t>←０円表示となった場合、蓄電システム（設備費＋工事費）が申請可能な導入価格よりも</t>
    <rPh sb="2" eb="5">
      <t>エンヒョウジ</t>
    </rPh>
    <rPh sb="9" eb="11">
      <t>バアイ</t>
    </rPh>
    <rPh sb="12" eb="14">
      <t>チクデン</t>
    </rPh>
    <rPh sb="19" eb="22">
      <t>セツビヒ</t>
    </rPh>
    <rPh sb="23" eb="26">
      <t>コウジヒ</t>
    </rPh>
    <rPh sb="28" eb="32">
      <t>シンセイカノウ</t>
    </rPh>
    <rPh sb="33" eb="37">
      <t>ドウニュウカカク</t>
    </rPh>
    <phoneticPr fontId="71"/>
  </si>
  <si>
    <t>初期実効容量(合計)</t>
    <rPh sb="0" eb="2">
      <t>ショキ</t>
    </rPh>
    <rPh sb="2" eb="4">
      <t>ジッコウ</t>
    </rPh>
    <rPh sb="4" eb="6">
      <t>ヨウリョウ</t>
    </rPh>
    <rPh sb="7" eb="9">
      <t>ゴウケイ</t>
    </rPh>
    <phoneticPr fontId="69"/>
  </si>
  <si>
    <t>①＝(Ⅰ)×(Ⅲ)×(Ⅳ)</t>
    <phoneticPr fontId="71"/>
  </si>
  <si>
    <t>補助対象経費の合計額</t>
    <rPh sb="0" eb="6">
      <t>ホジョタイショウケイヒ</t>
    </rPh>
    <rPh sb="7" eb="10">
      <t>ゴウケイガク</t>
    </rPh>
    <phoneticPr fontId="69"/>
  </si>
  <si>
    <t>②＝(Ⅱ)×(Ⅲ)
千円未満切捨 自動表示</t>
    <phoneticPr fontId="71"/>
  </si>
  <si>
    <t>この機種での算出額</t>
    <rPh sb="2" eb="4">
      <t>キシュ</t>
    </rPh>
    <rPh sb="6" eb="8">
      <t>サンシュツ</t>
    </rPh>
    <rPh sb="8" eb="9">
      <t>ガク</t>
    </rPh>
    <phoneticPr fontId="71"/>
  </si>
  <si>
    <t xml:space="preserve"> 円</t>
    <rPh sb="1" eb="2">
      <t>エン</t>
    </rPh>
    <phoneticPr fontId="69"/>
  </si>
  <si>
    <t>④＝①,③のいずれか低い金額</t>
    <phoneticPr fontId="71"/>
  </si>
  <si>
    <t>別機種の算出額※3</t>
    <rPh sb="0" eb="3">
      <t>ベツキシュ</t>
    </rPh>
    <rPh sb="4" eb="7">
      <t>サンシュツガク</t>
    </rPh>
    <phoneticPr fontId="71"/>
  </si>
  <si>
    <t xml:space="preserve"> 円</t>
    <phoneticPr fontId="69"/>
  </si>
  <si>
    <t>⑤
千円未満切捨</t>
    <rPh sb="2" eb="4">
      <t>センエン</t>
    </rPh>
    <rPh sb="4" eb="6">
      <t>ミマン</t>
    </rPh>
    <rPh sb="6" eb="7">
      <t>キ</t>
    </rPh>
    <rPh sb="7" eb="8">
      <t>ス</t>
    </rPh>
    <phoneticPr fontId="71"/>
  </si>
  <si>
    <t>算出額合計</t>
    <rPh sb="0" eb="2">
      <t>サンシュツ</t>
    </rPh>
    <rPh sb="2" eb="3">
      <t>ガク</t>
    </rPh>
    <rPh sb="3" eb="5">
      <t>ゴウケイ</t>
    </rPh>
    <phoneticPr fontId="69"/>
  </si>
  <si>
    <t>⑥＝④＋⑤</t>
    <phoneticPr fontId="69"/>
  </si>
  <si>
    <t>災害時の電源確保に配慮した
4kWh以上の蓄電システムの場合の加算※４</t>
    <rPh sb="5" eb="7">
      <t>イジョウ</t>
    </rPh>
    <rPh sb="8" eb="10">
      <t>チクデン</t>
    </rPh>
    <rPh sb="15" eb="17">
      <t>バアイ</t>
    </rPh>
    <rPh sb="18" eb="20">
      <t>カサン</t>
    </rPh>
    <phoneticPr fontId="69"/>
  </si>
  <si>
    <t>※４　該当する住戸の場合は40,000円を選択入力すること</t>
    <phoneticPr fontId="71"/>
  </si>
  <si>
    <t>　 に導入計画を記載すること</t>
    <rPh sb="3" eb="5">
      <t>ドウニュウ</t>
    </rPh>
    <phoneticPr fontId="71"/>
  </si>
  <si>
    <t>補助金申請額</t>
    <rPh sb="0" eb="6">
      <t>ホジョキンシンセイガク</t>
    </rPh>
    <phoneticPr fontId="69"/>
  </si>
  <si>
    <t>⑨＝⑥,⑦のいずれか低い金額+⑧</t>
    <phoneticPr fontId="71"/>
  </si>
  <si>
    <t>１台あたりの見積金額（工事費）</t>
    <rPh sb="11" eb="14">
      <t>コウジヒ</t>
    </rPh>
    <phoneticPr fontId="69"/>
  </si>
  <si>
    <t xml:space="preserve">補助金交付上限額 </t>
    <phoneticPr fontId="69"/>
  </si>
  <si>
    <t>工事費</t>
    <rPh sb="0" eb="3">
      <t>コウジヒ</t>
    </rPh>
    <phoneticPr fontId="69"/>
  </si>
  <si>
    <t>定額</t>
    <rPh sb="0" eb="2">
      <t>テイガク</t>
    </rPh>
    <phoneticPr fontId="71"/>
  </si>
  <si>
    <t>（ⅲ）　補助額上限</t>
    <rPh sb="4" eb="6">
      <t>ホジョ</t>
    </rPh>
    <rPh sb="6" eb="7">
      <t>ガク</t>
    </rPh>
    <rPh sb="7" eb="9">
      <t>ジョウゲン</t>
    </rPh>
    <phoneticPr fontId="21"/>
  </si>
  <si>
    <t>８０万／台</t>
    <rPh sb="2" eb="3">
      <t>マン</t>
    </rPh>
    <rPh sb="4" eb="5">
      <t>ダイ</t>
    </rPh>
    <phoneticPr fontId="21"/>
  </si>
  <si>
    <t>　超えていないか確認すること</t>
    <phoneticPr fontId="71"/>
  </si>
  <si>
    <t>←消費税を除いた工事費の見積金額を入力すること</t>
    <rPh sb="1" eb="4">
      <t>ショウヒゼイ</t>
    </rPh>
    <rPh sb="5" eb="6">
      <t>ノゾ</t>
    </rPh>
    <rPh sb="8" eb="11">
      <t>コウジヒ</t>
    </rPh>
    <rPh sb="12" eb="16">
      <t>ミツモリキンガク</t>
    </rPh>
    <rPh sb="17" eb="19">
      <t>ニュウリョク</t>
    </rPh>
    <phoneticPr fontId="71"/>
  </si>
  <si>
    <t>←消費税を除いた設備のみの見積金額を入力すること</t>
    <rPh sb="1" eb="4">
      <t>ショウヒゼイ</t>
    </rPh>
    <rPh sb="5" eb="6">
      <t>ノゾ</t>
    </rPh>
    <rPh sb="8" eb="10">
      <t>セツビ</t>
    </rPh>
    <rPh sb="13" eb="15">
      <t>ミツモリ</t>
    </rPh>
    <rPh sb="15" eb="17">
      <t>キンガク</t>
    </rPh>
    <rPh sb="18" eb="20">
      <t>ニュウリョク</t>
    </rPh>
    <phoneticPr fontId="71"/>
  </si>
  <si>
    <t>（ⅰ）　見積明細により算出</t>
    <rPh sb="4" eb="6">
      <t>ミツモリ</t>
    </rPh>
    <rPh sb="6" eb="8">
      <t>メイサイ</t>
    </rPh>
    <rPh sb="11" eb="13">
      <t>サンシュツ</t>
    </rPh>
    <phoneticPr fontId="21"/>
  </si>
  <si>
    <t>マルチ・パッケージエアコン 導入タイプ</t>
    <rPh sb="14" eb="16">
      <t>ドウニュウ</t>
    </rPh>
    <phoneticPr fontId="21"/>
  </si>
  <si>
    <t>個別エアコン</t>
    <rPh sb="0" eb="2">
      <t>コベツ</t>
    </rPh>
    <phoneticPr fontId="21"/>
  </si>
  <si>
    <t>2.2kW</t>
    <phoneticPr fontId="21"/>
  </si>
  <si>
    <t>2.5kW</t>
    <phoneticPr fontId="21"/>
  </si>
  <si>
    <t>2.8kW</t>
    <phoneticPr fontId="21"/>
  </si>
  <si>
    <t>3.6kW</t>
    <phoneticPr fontId="21"/>
  </si>
  <si>
    <t>4.0kW</t>
    <phoneticPr fontId="21"/>
  </si>
  <si>
    <t>5.6kW</t>
    <phoneticPr fontId="21"/>
  </si>
  <si>
    <t>6.3kW</t>
    <phoneticPr fontId="21"/>
  </si>
  <si>
    <t>7.1kW以上</t>
    <rPh sb="5" eb="7">
      <t>イジョウ</t>
    </rPh>
    <phoneticPr fontId="21"/>
  </si>
  <si>
    <t>個別エアコン 区分</t>
    <rPh sb="0" eb="2">
      <t>コベツ</t>
    </rPh>
    <rPh sb="7" eb="9">
      <t>クブン</t>
    </rPh>
    <phoneticPr fontId="21"/>
  </si>
  <si>
    <t>定格冷房能力(kW)</t>
    <phoneticPr fontId="21"/>
  </si>
  <si>
    <t>屋内仕様
(センサー付き照明又はセンサー単体)</t>
    <rPh sb="0" eb="4">
      <t>オクナイシヨウ</t>
    </rPh>
    <phoneticPr fontId="21"/>
  </si>
  <si>
    <t>屋外防滴仕様(階段・廊下設置)
(センサー付き照明又はセンサー単体)</t>
    <rPh sb="0" eb="6">
      <t>オクガイボウテキシヨウ</t>
    </rPh>
    <rPh sb="7" eb="9">
      <t>カイダン</t>
    </rPh>
    <rPh sb="10" eb="14">
      <t>ロウカセッチ</t>
    </rPh>
    <phoneticPr fontId="21"/>
  </si>
  <si>
    <t>②実施計画書</t>
    <phoneticPr fontId="21"/>
  </si>
  <si>
    <t>事前に提供先と提供目的、提供する項目等を明示し、ご本人に同意いただいたものに限ります。</t>
    <rPh sb="18" eb="19">
      <t>トウ</t>
    </rPh>
    <phoneticPr fontId="69"/>
  </si>
  <si>
    <t>取得した個人情報は、以下の場合及び「５．」へ記載する提供先を除き、第三者への提供を行いません。提供が必要となる場合は、</t>
    <rPh sb="15" eb="16">
      <t>オヨ</t>
    </rPh>
    <phoneticPr fontId="69"/>
  </si>
  <si>
    <t>ＳＩＩは、本事業の実施期間に以下の情報を取得します。</t>
    <phoneticPr fontId="71"/>
  </si>
  <si>
    <t>ＳＩＩの匿名加工情報に関するポリシーに関しては、以下をご確認下さい。</t>
    <phoneticPr fontId="71"/>
  </si>
  <si>
    <t>ＳＩＩに保有している個人データ、個人情報の利用目的の通知、個人情報の開示、内容の訂正、追加又は削除、利用の停止、消去及び</t>
    <phoneticPr fontId="69"/>
  </si>
  <si>
    <t>万が一、違反する行為が発生した場合の罰則等を理解し、了承している。</t>
    <phoneticPr fontId="21"/>
  </si>
  <si>
    <t>ＳＩＩは、ＺＥＨデベロッパー、補助事業者（補助事業を行おうとするもの）、申請実務協力者、その他の者との間に</t>
    <rPh sb="21" eb="23">
      <t>ホジョ</t>
    </rPh>
    <rPh sb="23" eb="25">
      <t>ジギョウ</t>
    </rPh>
    <rPh sb="26" eb="27">
      <t>オコナ</t>
    </rPh>
    <rPh sb="36" eb="38">
      <t>シンセイ</t>
    </rPh>
    <rPh sb="38" eb="40">
      <t>ジツム</t>
    </rPh>
    <rPh sb="40" eb="42">
      <t>キョウリョク</t>
    </rPh>
    <rPh sb="42" eb="43">
      <t>シャ</t>
    </rPh>
    <phoneticPr fontId="69"/>
  </si>
  <si>
    <t>生じるトラブルや損害について、一切の関与・責任を負わないことを理解し、了承している。</t>
    <phoneticPr fontId="21"/>
  </si>
  <si>
    <t>本年度の交付決定は、翌年度以降の交付決定を保証するものではないことを了承している。翌年度以後において</t>
    <rPh sb="0" eb="3">
      <t>ホンネンド</t>
    </rPh>
    <rPh sb="4" eb="8">
      <t>コウフケッテイ</t>
    </rPh>
    <rPh sb="10" eb="13">
      <t>ヨクネンド</t>
    </rPh>
    <rPh sb="13" eb="15">
      <t>イコウ</t>
    </rPh>
    <rPh sb="16" eb="20">
      <t>コウフケッテイ</t>
    </rPh>
    <rPh sb="21" eb="23">
      <t>ホショウ</t>
    </rPh>
    <rPh sb="34" eb="36">
      <t>リョウショウ</t>
    </rPh>
    <rPh sb="41" eb="44">
      <t>ヨクネンド</t>
    </rPh>
    <rPh sb="44" eb="46">
      <t>イゴ</t>
    </rPh>
    <phoneticPr fontId="69"/>
  </si>
  <si>
    <t xml:space="preserve">公募予算額を超える申請があった場合等には、補助金額が減額される（状況によっては交付決定されない）場合がある。
</t>
    <phoneticPr fontId="21"/>
  </si>
  <si>
    <t>その場合でも、原則、竣工まで事業を継続すること、及び、途中で事業を中止した場合には、原則として既に交付した</t>
    <phoneticPr fontId="21"/>
  </si>
  <si>
    <t>補助金の返還が必要となる場合があることを了承している。</t>
    <phoneticPr fontId="21"/>
  </si>
  <si>
    <t>２）設備情報</t>
    <rPh sb="2" eb="4">
      <t>セツビ</t>
    </rPh>
    <rPh sb="4" eb="6">
      <t>ジョウホウ</t>
    </rPh>
    <phoneticPr fontId="69"/>
  </si>
  <si>
    <t>３）初期実行容量による算出額</t>
    <rPh sb="2" eb="4">
      <t>ショキ</t>
    </rPh>
    <rPh sb="4" eb="8">
      <t>ジッコウヨウリョウ</t>
    </rPh>
    <rPh sb="11" eb="13">
      <t>サンシュツ</t>
    </rPh>
    <rPh sb="13" eb="14">
      <t>ガク</t>
    </rPh>
    <phoneticPr fontId="69"/>
  </si>
  <si>
    <t>４）補助対象経費（設備費）による算出額</t>
    <rPh sb="2" eb="8">
      <t>ホジョタイショウケイヒ</t>
    </rPh>
    <rPh sb="9" eb="12">
      <t>セツビヒ</t>
    </rPh>
    <rPh sb="16" eb="18">
      <t>サンシュツ</t>
    </rPh>
    <rPh sb="18" eb="19">
      <t>ガク</t>
    </rPh>
    <phoneticPr fontId="69"/>
  </si>
  <si>
    <t>補助対象経費の１／３</t>
    <rPh sb="0" eb="6">
      <t>ホジョタイショウケイヒ</t>
    </rPh>
    <phoneticPr fontId="69"/>
  </si>
  <si>
    <t>③＝②の１／３</t>
    <phoneticPr fontId="69"/>
  </si>
  <si>
    <t>５）①、③のいずれか低い金額</t>
    <phoneticPr fontId="69"/>
  </si>
  <si>
    <t>６）（複数種設置した場合のみ）別機種の算出額　※該当しない場合は「0」と入力すること</t>
    <rPh sb="3" eb="5">
      <t>フクスウ</t>
    </rPh>
    <rPh sb="5" eb="6">
      <t>シュ</t>
    </rPh>
    <rPh sb="6" eb="8">
      <t>セッチ</t>
    </rPh>
    <rPh sb="10" eb="12">
      <t>バアイ</t>
    </rPh>
    <rPh sb="15" eb="16">
      <t>ベツ</t>
    </rPh>
    <rPh sb="16" eb="18">
      <t>キシュ</t>
    </rPh>
    <rPh sb="19" eb="22">
      <t>サンシュツガク</t>
    </rPh>
    <phoneticPr fontId="71"/>
  </si>
  <si>
    <t>７）この住戸の合計算出額</t>
    <rPh sb="4" eb="6">
      <t>ジュウコ</t>
    </rPh>
    <rPh sb="7" eb="9">
      <t>ゴウケイ</t>
    </rPh>
    <rPh sb="9" eb="12">
      <t>サンシュツガク</t>
    </rPh>
    <phoneticPr fontId="69"/>
  </si>
  <si>
    <t>見積金額の合計</t>
    <rPh sb="0" eb="4">
      <t>ミツモリキンガク</t>
    </rPh>
    <rPh sb="5" eb="7">
      <t>ゴウケイ</t>
    </rPh>
    <phoneticPr fontId="69"/>
  </si>
  <si>
    <t>見積金額の合計×１／３</t>
    <rPh sb="0" eb="4">
      <t>ミツモリキンガク</t>
    </rPh>
    <rPh sb="5" eb="7">
      <t>ゴウケイ</t>
    </rPh>
    <phoneticPr fontId="69"/>
  </si>
  <si>
    <t>④×１／３　千円未満切捨　自動表示</t>
    <rPh sb="6" eb="7">
      <t>セン</t>
    </rPh>
    <rPh sb="7" eb="8">
      <t>エン</t>
    </rPh>
    <rPh sb="8" eb="10">
      <t>ミマン</t>
    </rPh>
    <rPh sb="10" eb="11">
      <t>キ</t>
    </rPh>
    <rPh sb="11" eb="12">
      <t>シャ</t>
    </rPh>
    <rPh sb="13" eb="15">
      <t>ジドウ</t>
    </rPh>
    <rPh sb="15" eb="17">
      <t>ヒョウジ</t>
    </rPh>
    <phoneticPr fontId="71"/>
  </si>
  <si>
    <t>⑥</t>
    <phoneticPr fontId="71"/>
  </si>
  <si>
    <t>⑦</t>
    <phoneticPr fontId="21"/>
  </si>
  <si>
    <t>専有部に導入する場合、「５-2.補助金額算出表　その２」の導入する住戸に⑩の金額×住戸毎の設置台数の合計金額を入力すること。</t>
    <rPh sb="0" eb="3">
      <t>センユウブ</t>
    </rPh>
    <rPh sb="4" eb="6">
      <t>ドウニュウ</t>
    </rPh>
    <rPh sb="8" eb="10">
      <t>バアイ</t>
    </rPh>
    <rPh sb="38" eb="40">
      <t>キンガク</t>
    </rPh>
    <rPh sb="41" eb="44">
      <t>ジュウコゴト</t>
    </rPh>
    <rPh sb="45" eb="49">
      <t>セッチダイスウ</t>
    </rPh>
    <rPh sb="50" eb="54">
      <t>ゴウケイキンガク</t>
    </rPh>
    <rPh sb="55" eb="57">
      <t>ニュウリョク</t>
    </rPh>
    <phoneticPr fontId="21"/>
  </si>
  <si>
    <t>補助金申請額（専有部）
総合計</t>
    <rPh sb="0" eb="3">
      <t>ホジョキン</t>
    </rPh>
    <rPh sb="3" eb="5">
      <t>シンセイ</t>
    </rPh>
    <rPh sb="5" eb="6">
      <t>ガク</t>
    </rPh>
    <rPh sb="7" eb="10">
      <t>センユウブ</t>
    </rPh>
    <rPh sb="12" eb="13">
      <t>ソウ</t>
    </rPh>
    <rPh sb="13" eb="15">
      <t>ゴウケイ</t>
    </rPh>
    <phoneticPr fontId="69"/>
  </si>
  <si>
    <t>⑪</t>
    <phoneticPr fontId="21"/>
  </si>
  <si>
    <t>⑩×①（専有部の台数）</t>
    <rPh sb="4" eb="7">
      <t>センユウブ</t>
    </rPh>
    <rPh sb="8" eb="10">
      <t>ダイスウ</t>
    </rPh>
    <phoneticPr fontId="21"/>
  </si>
  <si>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69"/>
  </si>
  <si>
    <t>⑬</t>
    <phoneticPr fontId="69"/>
  </si>
  <si>
    <t>⑪＋⑫</t>
    <phoneticPr fontId="21"/>
  </si>
  <si>
    <t>導入年度（リストから選択）</t>
    <rPh sb="0" eb="4">
      <t>ドウニュウネンド</t>
    </rPh>
    <rPh sb="10" eb="12">
      <t>センタク</t>
    </rPh>
    <phoneticPr fontId="82"/>
  </si>
  <si>
    <t>①</t>
    <phoneticPr fontId="21"/>
  </si>
  <si>
    <t xml:space="preserve"> ２．補助対象蓄電システム</t>
    <rPh sb="3" eb="5">
      <t>ホジョ</t>
    </rPh>
    <rPh sb="5" eb="7">
      <t>タイショウ</t>
    </rPh>
    <rPh sb="7" eb="9">
      <t>チクデン</t>
    </rPh>
    <phoneticPr fontId="69"/>
  </si>
  <si>
    <t>３．補助額上限</t>
    <rPh sb="2" eb="4">
      <t>ホジョ</t>
    </rPh>
    <rPh sb="4" eb="5">
      <t>ガク</t>
    </rPh>
    <rPh sb="5" eb="7">
      <t>ジョウゲン</t>
    </rPh>
    <phoneticPr fontId="69"/>
  </si>
  <si>
    <t>４．災害時の電源確保</t>
    <rPh sb="2" eb="4">
      <t>サイガイ</t>
    </rPh>
    <rPh sb="4" eb="5">
      <t>ジ</t>
    </rPh>
    <rPh sb="6" eb="8">
      <t>デンゲン</t>
    </rPh>
    <rPh sb="8" eb="10">
      <t>カクホ</t>
    </rPh>
    <phoneticPr fontId="69"/>
  </si>
  <si>
    <t>５．合計</t>
    <rPh sb="2" eb="4">
      <t>ゴウケイ</t>
    </rPh>
    <phoneticPr fontId="69"/>
  </si>
  <si>
    <t>１）設置場所</t>
    <rPh sb="2" eb="4">
      <t>セッチ</t>
    </rPh>
    <rPh sb="4" eb="6">
      <t>バショ</t>
    </rPh>
    <phoneticPr fontId="69"/>
  </si>
  <si>
    <t>初期実効容量</t>
    <rPh sb="0" eb="4">
      <t>ショキジッコウ</t>
    </rPh>
    <rPh sb="4" eb="6">
      <t>ヨウリョウ</t>
    </rPh>
    <phoneticPr fontId="21"/>
  </si>
  <si>
    <t>住戸ＢＥＬＳ・省エネ性能ラベルの取得と訴求について</t>
    <rPh sb="0" eb="2">
      <t>ジュウコ</t>
    </rPh>
    <rPh sb="7" eb="8">
      <t>ショウ</t>
    </rPh>
    <rPh sb="10" eb="12">
      <t>セイノウ</t>
    </rPh>
    <rPh sb="16" eb="18">
      <t>シュトク</t>
    </rPh>
    <rPh sb="19" eb="21">
      <t>ソキュウ</t>
    </rPh>
    <phoneticPr fontId="19"/>
  </si>
  <si>
    <t>全住戸のＢＥＬＳ取得</t>
    <rPh sb="0" eb="1">
      <t>ゼン</t>
    </rPh>
    <rPh sb="1" eb="3">
      <t>ジュウコ</t>
    </rPh>
    <rPh sb="8" eb="10">
      <t>シュトク</t>
    </rPh>
    <phoneticPr fontId="19"/>
  </si>
  <si>
    <t>コージェネ
レーション</t>
    <phoneticPr fontId="19"/>
  </si>
  <si>
    <t>発電量</t>
    <rPh sb="0" eb="3">
      <t>ハツデンリョウ</t>
    </rPh>
    <phoneticPr fontId="19"/>
  </si>
  <si>
    <t>ＳＩＩの個人情報保護方針は以下をご確認ください。</t>
    <phoneticPr fontId="69"/>
  </si>
  <si>
    <t>広報実施開始予定年月</t>
    <phoneticPr fontId="19"/>
  </si>
  <si>
    <t>＜媒体の分類＞
省エネ性能ラベルによる住棟のエネルギー消費性能・断熱性能表示があるもののみ入力すること</t>
    <rPh sb="1" eb="3">
      <t>バイタイ</t>
    </rPh>
    <rPh sb="4" eb="6">
      <t>ブンルイ</t>
    </rPh>
    <rPh sb="45" eb="47">
      <t>ニュウリョク</t>
    </rPh>
    <phoneticPr fontId="19"/>
  </si>
  <si>
    <t>暖　房</t>
    <rPh sb="0" eb="1">
      <t>ダン</t>
    </rPh>
    <rPh sb="2" eb="3">
      <t>フサ</t>
    </rPh>
    <phoneticPr fontId="19"/>
  </si>
  <si>
    <t>冷　房</t>
    <rPh sb="0" eb="1">
      <t>ヒヤ</t>
    </rPh>
    <rPh sb="2" eb="3">
      <t>フサ</t>
    </rPh>
    <phoneticPr fontId="19"/>
  </si>
  <si>
    <t>昇　降　機</t>
    <rPh sb="0" eb="1">
      <t>ノボル</t>
    </rPh>
    <rPh sb="2" eb="3">
      <t>タカシ</t>
    </rPh>
    <rPh sb="4" eb="5">
      <t>キ</t>
    </rPh>
    <phoneticPr fontId="19"/>
  </si>
  <si>
    <t>ＢＥＬＳ取得予定日</t>
    <phoneticPr fontId="21"/>
  </si>
  <si>
    <t>補助対象建築物の住宅用途部分にかかる部分（全住戸及び住宅用途にかかる共用部）全てのエネルギー（電気・ガス）使用状況を計測・記録し、補助事業者からＳＩＩへ一括報告できる。</t>
    <rPh sb="0" eb="7">
      <t>ホジョタイショウケンチクブツ</t>
    </rPh>
    <rPh sb="8" eb="14">
      <t>ジュウタクヨウトブブン</t>
    </rPh>
    <rPh sb="18" eb="20">
      <t>ブブン</t>
    </rPh>
    <rPh sb="21" eb="24">
      <t>ゼンジュウコ</t>
    </rPh>
    <rPh sb="24" eb="25">
      <t>オヨ</t>
    </rPh>
    <rPh sb="26" eb="30">
      <t>ジュウタクヨウト</t>
    </rPh>
    <rPh sb="34" eb="37">
      <t>キョウヨウブ</t>
    </rPh>
    <rPh sb="38" eb="39">
      <t>スベ</t>
    </rPh>
    <rPh sb="47" eb="49">
      <t>デンキ</t>
    </rPh>
    <rPh sb="53" eb="57">
      <t>シヨウジョウキョウ</t>
    </rPh>
    <rPh sb="58" eb="60">
      <t>ケイソク</t>
    </rPh>
    <rPh sb="61" eb="63">
      <t>キロク</t>
    </rPh>
    <rPh sb="65" eb="70">
      <t>ホジョジギョウシャ</t>
    </rPh>
    <rPh sb="76" eb="78">
      <t>イッカツ</t>
    </rPh>
    <rPh sb="78" eb="80">
      <t>ホウコク</t>
    </rPh>
    <phoneticPr fontId="19"/>
  </si>
  <si>
    <t>※直交集成板（ＣＬＴ）の補助額上限額は１棟あたり１，５００万円</t>
    <rPh sb="17" eb="18">
      <t>ガク</t>
    </rPh>
    <phoneticPr fontId="71"/>
  </si>
  <si>
    <t>（別紙１）　補助事業に要する経費、補助対象経費及び補助金の額並びに区分ごとの配分</t>
    <rPh sb="6" eb="8">
      <t>ホジョ</t>
    </rPh>
    <rPh sb="8" eb="10">
      <t>ジギョウ</t>
    </rPh>
    <rPh sb="11" eb="12">
      <t>ヨウ</t>
    </rPh>
    <rPh sb="14" eb="16">
      <t>ケイヒ</t>
    </rPh>
    <rPh sb="17" eb="19">
      <t>ホジョ</t>
    </rPh>
    <rPh sb="19" eb="21">
      <t>タイショウ</t>
    </rPh>
    <rPh sb="21" eb="23">
      <t>ケイヒ</t>
    </rPh>
    <rPh sb="23" eb="24">
      <t>オヨ</t>
    </rPh>
    <rPh sb="25" eb="28">
      <t>ホジョキン</t>
    </rPh>
    <rPh sb="29" eb="30">
      <t>ガク</t>
    </rPh>
    <rPh sb="30" eb="31">
      <t>ナラ</t>
    </rPh>
    <rPh sb="33" eb="35">
      <t>クブン</t>
    </rPh>
    <rPh sb="38" eb="40">
      <t>ハイブン</t>
    </rPh>
    <phoneticPr fontId="19"/>
  </si>
  <si>
    <t>（別紙２）　暴力団排除に関する誓約事項</t>
    <phoneticPr fontId="21"/>
  </si>
  <si>
    <t>（別紙３）　役員名簿</t>
    <phoneticPr fontId="21"/>
  </si>
  <si>
    <t>定額単価以外の設備の導入、蓄電池の導入（共用部）
又はＭＥＭＳの導入を行う場合は提出必須</t>
    <rPh sb="0" eb="2">
      <t>テイガク</t>
    </rPh>
    <rPh sb="2" eb="4">
      <t>タンカ</t>
    </rPh>
    <rPh sb="4" eb="6">
      <t>イガイ</t>
    </rPh>
    <rPh sb="7" eb="9">
      <t>セツビ</t>
    </rPh>
    <rPh sb="10" eb="12">
      <t>ドウニュウ</t>
    </rPh>
    <rPh sb="13" eb="16">
      <t>チクデンチ</t>
    </rPh>
    <rPh sb="17" eb="19">
      <t>ドウニュウ</t>
    </rPh>
    <rPh sb="20" eb="23">
      <t>キョウヨウブ</t>
    </rPh>
    <rPh sb="25" eb="26">
      <t>マタ</t>
    </rPh>
    <rPh sb="32" eb="34">
      <t>ドウニュウ</t>
    </rPh>
    <rPh sb="35" eb="36">
      <t>オコナ</t>
    </rPh>
    <rPh sb="37" eb="39">
      <t>バアイ</t>
    </rPh>
    <rPh sb="40" eb="42">
      <t>テイシュツ</t>
    </rPh>
    <rPh sb="42" eb="44">
      <t>ヒッス</t>
    </rPh>
    <phoneticPr fontId="21"/>
  </si>
  <si>
    <t>←以下（別紙１）の合計金額が反映</t>
    <rPh sb="1" eb="3">
      <t>イカ</t>
    </rPh>
    <rPh sb="4" eb="6">
      <t>ベッシ</t>
    </rPh>
    <rPh sb="9" eb="13">
      <t>ゴウケイキンガク</t>
    </rPh>
    <rPh sb="14" eb="16">
      <t>ハンエイ</t>
    </rPh>
    <phoneticPr fontId="20"/>
  </si>
  <si>
    <t>(ウ)	ＺＥＨ－Ｍ種別、外皮平均熱貫流率、導入設備種別等の性能情報</t>
    <rPh sb="29" eb="31">
      <t>セイノウ</t>
    </rPh>
    <phoneticPr fontId="71"/>
  </si>
  <si>
    <t>ＣＬＴ導入の有無</t>
    <rPh sb="3" eb="5">
      <t>ドウニュウ</t>
    </rPh>
    <rPh sb="6" eb="8">
      <t>ウム</t>
    </rPh>
    <phoneticPr fontId="19"/>
  </si>
  <si>
    <t>←設備費と工事費の合計が申請可能な導入価格以下にすること</t>
    <rPh sb="1" eb="4">
      <t>セツビヒ</t>
    </rPh>
    <rPh sb="5" eb="8">
      <t>コウジヒ</t>
    </rPh>
    <rPh sb="9" eb="11">
      <t>ゴウケイ</t>
    </rPh>
    <rPh sb="12" eb="16">
      <t>シンセイカノウ</t>
    </rPh>
    <rPh sb="17" eb="19">
      <t>ドウニュウ</t>
    </rPh>
    <rPh sb="19" eb="21">
      <t>カカク</t>
    </rPh>
    <rPh sb="21" eb="23">
      <t>イカ</t>
    </rPh>
    <phoneticPr fontId="71"/>
  </si>
  <si>
    <t>（２）　１ｋＷｈあたりの補助対象経費の上限</t>
    <rPh sb="12" eb="14">
      <t>ホジョ</t>
    </rPh>
    <rPh sb="14" eb="16">
      <t>タイショウ</t>
    </rPh>
    <rPh sb="16" eb="18">
      <t>ケイヒ</t>
    </rPh>
    <rPh sb="19" eb="21">
      <t>ジョウゲン</t>
    </rPh>
    <phoneticPr fontId="21"/>
  </si>
  <si>
    <t>高層ＺＥＨ－Ｍ支援事業</t>
    <rPh sb="0" eb="1">
      <t>コウ</t>
    </rPh>
    <rPh sb="7" eb="9">
      <t>シエン</t>
    </rPh>
    <rPh sb="9" eb="11">
      <t>ジギョウ</t>
    </rPh>
    <phoneticPr fontId="19"/>
  </si>
  <si>
    <t>高層ＺＥＨ－Ｍ支援事業</t>
    <rPh sb="0" eb="1">
      <t>コウ</t>
    </rPh>
    <phoneticPr fontId="20"/>
  </si>
  <si>
    <t>（戸建住宅ネット・ゼロ・エネルギー・ハウス（ＺＥＨ）化等支援事業及び集合住宅の省ＣＯ２化促進事業）のうち高層ＺＥＨ－Ｍ支援事業</t>
    <rPh sb="52" eb="54">
      <t>コウソウ</t>
    </rPh>
    <phoneticPr fontId="69"/>
  </si>
  <si>
    <t>建築物木材利用促進協定を締結し、協定対象区域内に協定の構想に沿った内容・条件の木材を補助対象建築物に使用している。</t>
    <phoneticPr fontId="21"/>
  </si>
  <si>
    <t>高層ＺＥＨ－Ｍ支援事業</t>
    <rPh sb="0" eb="1">
      <t>コウ</t>
    </rPh>
    <phoneticPr fontId="21"/>
  </si>
  <si>
    <t>高層ＺＥＨ－Ｍ支援事業</t>
    <rPh sb="0" eb="1">
      <t>コウ</t>
    </rPh>
    <phoneticPr fontId="20"/>
  </si>
  <si>
    <t>高層ZEH-M支援事業</t>
    <rPh sb="0" eb="1">
      <t>コウ</t>
    </rPh>
    <phoneticPr fontId="21"/>
  </si>
  <si>
    <t>高層ZEH-M支援事業</t>
    <rPh sb="0" eb="1">
      <t>コウ</t>
    </rPh>
    <phoneticPr fontId="21"/>
  </si>
  <si>
    <t>マンション名など補助事業を特定できる名称であること　※個人申請の場合、個人名を補助事業の名称につけないこと　※２５文字程度に収めること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20"/>
  </si>
  <si>
    <t>７桁半角数字を「-（ハイフン）」なしで入力すること</t>
    <phoneticPr fontId="21"/>
  </si>
  <si>
    <t>１３桁（国税庁｜法人番号公表サイト参照）</t>
    <rPh sb="2" eb="3">
      <t>ケタ</t>
    </rPh>
    <rPh sb="4" eb="7">
      <t>コクゼイチョウ</t>
    </rPh>
    <rPh sb="8" eb="10">
      <t>ホウジン</t>
    </rPh>
    <rPh sb="10" eb="12">
      <t>バンゴウ</t>
    </rPh>
    <rPh sb="12" eb="14">
      <t>コウヒョウ</t>
    </rPh>
    <rPh sb="17" eb="19">
      <t>サンショウ</t>
    </rPh>
    <phoneticPr fontId="19"/>
  </si>
  <si>
    <t>本事業に関与するZEHデベロッパーの登録状況を選択すること
（登録済みのデベロッパーは実績報告書を提出済であること）</t>
    <rPh sb="0" eb="1">
      <t>ホン</t>
    </rPh>
    <rPh sb="1" eb="3">
      <t>ジギョウ</t>
    </rPh>
    <rPh sb="4" eb="6">
      <t>カンヨ</t>
    </rPh>
    <rPh sb="18" eb="20">
      <t>トウロク</t>
    </rPh>
    <rPh sb="20" eb="22">
      <t>ジョウキョウ</t>
    </rPh>
    <rPh sb="23" eb="25">
      <t>センタク</t>
    </rPh>
    <rPh sb="31" eb="33">
      <t>トウロク</t>
    </rPh>
    <rPh sb="33" eb="34">
      <t>ズ</t>
    </rPh>
    <rPh sb="43" eb="45">
      <t>ジッセキ</t>
    </rPh>
    <rPh sb="45" eb="47">
      <t>ホウコク</t>
    </rPh>
    <rPh sb="47" eb="48">
      <t>ショ</t>
    </rPh>
    <rPh sb="49" eb="51">
      <t>テイシュツ</t>
    </rPh>
    <rPh sb="51" eb="52">
      <t>スミ</t>
    </rPh>
    <phoneticPr fontId="19"/>
  </si>
  <si>
    <t>代　表　理　事　殿</t>
    <rPh sb="0" eb="1">
      <t>ダイ</t>
    </rPh>
    <rPh sb="2" eb="3">
      <t>ヒョウ</t>
    </rPh>
    <rPh sb="4" eb="5">
      <t>リ</t>
    </rPh>
    <rPh sb="6" eb="7">
      <t>コト</t>
    </rPh>
    <rPh sb="8" eb="9">
      <t>ドノ</t>
    </rPh>
    <phoneticPr fontId="20"/>
  </si>
  <si>
    <t>(イ)	公募以降の本事業の審査、管理、事業進捗状況の把握、国等への報告等</t>
    <phoneticPr fontId="21"/>
  </si>
  <si>
    <t>(エ)	その他、本事業の運営に必要な業務</t>
    <phoneticPr fontId="71"/>
  </si>
  <si>
    <t>提供元</t>
    <rPh sb="0" eb="3">
      <t>テイキョウモト</t>
    </rPh>
    <phoneticPr fontId="21"/>
  </si>
  <si>
    <t>提供先</t>
    <rPh sb="0" eb="3">
      <t>テイキョウサキ</t>
    </rPh>
    <phoneticPr fontId="21"/>
  </si>
  <si>
    <t>利用目的</t>
    <phoneticPr fontId="21"/>
  </si>
  <si>
    <t>提供情報</t>
    <phoneticPr fontId="21"/>
  </si>
  <si>
    <t>１</t>
    <phoneticPr fontId="21"/>
  </si>
  <si>
    <t>ＳＩＩ</t>
    <phoneticPr fontId="21"/>
  </si>
  <si>
    <t>２.（ア）の内、住所、　　
　（イ）（ウ）（エ）（オ）</t>
    <phoneticPr fontId="21"/>
  </si>
  <si>
    <t>ＳＩＩから国への提供時に匿名加工は行いません。</t>
    <phoneticPr fontId="21"/>
  </si>
  <si>
    <t>２</t>
    <phoneticPr fontId="21"/>
  </si>
  <si>
    <t>個人情報の利用</t>
    <phoneticPr fontId="69"/>
  </si>
  <si>
    <t>13.</t>
    <phoneticPr fontId="71"/>
  </si>
  <si>
    <t>申請実務協力者による申請</t>
    <rPh sb="0" eb="2">
      <t>シンセイ</t>
    </rPh>
    <rPh sb="2" eb="4">
      <t>ジツム</t>
    </rPh>
    <rPh sb="4" eb="7">
      <t>キョウリョクシャ</t>
    </rPh>
    <rPh sb="10" eb="12">
      <t>シンセイ</t>
    </rPh>
    <phoneticPr fontId="69"/>
  </si>
  <si>
    <t>申請実務協力者を介して申請を行う場合、申請実務協力者は申請者に上記誓約事項を説明し、申請者はそれを承知している。</t>
    <rPh sb="0" eb="2">
      <t>シンセイ</t>
    </rPh>
    <rPh sb="2" eb="4">
      <t>ジツム</t>
    </rPh>
    <rPh sb="4" eb="7">
      <t>キョウリョクシャ</t>
    </rPh>
    <rPh sb="8" eb="9">
      <t>カイ</t>
    </rPh>
    <rPh sb="11" eb="13">
      <t>シンセイ</t>
    </rPh>
    <rPh sb="14" eb="15">
      <t>オコナ</t>
    </rPh>
    <rPh sb="16" eb="18">
      <t>バアイ</t>
    </rPh>
    <rPh sb="19" eb="21">
      <t>シンセイ</t>
    </rPh>
    <rPh sb="21" eb="23">
      <t>ジツム</t>
    </rPh>
    <rPh sb="23" eb="26">
      <t>キョウリョクシャ</t>
    </rPh>
    <rPh sb="27" eb="30">
      <t>シンセイシャ</t>
    </rPh>
    <rPh sb="31" eb="33">
      <t>ジョウキ</t>
    </rPh>
    <rPh sb="33" eb="35">
      <t>セイヤク</t>
    </rPh>
    <rPh sb="35" eb="37">
      <t>ジコウ</t>
    </rPh>
    <rPh sb="38" eb="40">
      <t>セツメイ</t>
    </rPh>
    <rPh sb="42" eb="45">
      <t>シンセイシャ</t>
    </rPh>
    <rPh sb="49" eb="51">
      <t>ショウチ</t>
    </rPh>
    <phoneticPr fontId="21"/>
  </si>
  <si>
    <t>代　表　理　事　殿</t>
    <rPh sb="0" eb="1">
      <t>ダイ</t>
    </rPh>
    <rPh sb="2" eb="3">
      <t>ヒョウ</t>
    </rPh>
    <rPh sb="4" eb="5">
      <t>リ</t>
    </rPh>
    <rPh sb="6" eb="7">
      <t>コト</t>
    </rPh>
    <rPh sb="8" eb="9">
      <t>ドノ</t>
    </rPh>
    <phoneticPr fontId="69"/>
  </si>
  <si>
    <t>・住棟を構成する全住戸の外皮性能が断熱等性能等級６相当以上</t>
    <phoneticPr fontId="19"/>
  </si>
  <si>
    <t>自家消費を活用したＥＶ充電設備を共用部に導入する計画</t>
    <rPh sb="0" eb="4">
      <t>ジカショウヒ</t>
    </rPh>
    <rPh sb="5" eb="7">
      <t>カツヨウ</t>
    </rPh>
    <rPh sb="11" eb="15">
      <t>ジュウデンセツビ</t>
    </rPh>
    <rPh sb="16" eb="19">
      <t>キョウヨウブ</t>
    </rPh>
    <rPh sb="20" eb="22">
      <t>ドウニュウ</t>
    </rPh>
    <rPh sb="24" eb="26">
      <t>ケイカク</t>
    </rPh>
    <phoneticPr fontId="19"/>
  </si>
  <si>
    <t>←令和７年度における、蓄電システムの申請可能な導入価格の上限額を表示</t>
    <rPh sb="1" eb="3">
      <t>レイワ</t>
    </rPh>
    <rPh sb="4" eb="6">
      <t>ネンド</t>
    </rPh>
    <rPh sb="11" eb="13">
      <t>チクデン</t>
    </rPh>
    <rPh sb="18" eb="22">
      <t>シンセイカノウ</t>
    </rPh>
    <rPh sb="23" eb="25">
      <t>ドウニュウ</t>
    </rPh>
    <rPh sb="25" eb="27">
      <t>カカク</t>
    </rPh>
    <rPh sb="28" eb="31">
      <t>ジョウゲンガク</t>
    </rPh>
    <rPh sb="32" eb="34">
      <t>ヒョウジ</t>
    </rPh>
    <phoneticPr fontId="71"/>
  </si>
  <si>
    <t>当社（個人である場合は私、団体である場合は当団体）は、「個人情報の取得と利用について」の記載事項に同意している。</t>
    <rPh sb="28" eb="32">
      <t>コジンジョウホウ</t>
    </rPh>
    <rPh sb="33" eb="35">
      <t>シュトク</t>
    </rPh>
    <rPh sb="36" eb="38">
      <t>リヨウ</t>
    </rPh>
    <rPh sb="44" eb="46">
      <t>キサイ</t>
    </rPh>
    <rPh sb="46" eb="48">
      <t>ジコウ</t>
    </rPh>
    <phoneticPr fontId="21"/>
  </si>
  <si>
    <t>申請書の提出後に申請内容に変更が発生した場合には、ＳＩＩに速やかに報告することを了承している。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69"/>
  </si>
  <si>
    <t>一棟売却の予定の有無を選択すること</t>
    <phoneticPr fontId="21"/>
  </si>
  <si>
    <t>・押印不要
・共同申請の場合は、全申請者分を記載すること</t>
    <rPh sb="2" eb="4">
      <t>キョウドウ</t>
    </rPh>
    <rPh sb="4" eb="6">
      <t>シンセイ</t>
    </rPh>
    <rPh sb="7" eb="9">
      <t>バアイ</t>
    </rPh>
    <rPh sb="11" eb="12">
      <t>ゼン</t>
    </rPh>
    <rPh sb="12" eb="15">
      <t>シンセイシャ</t>
    </rPh>
    <rPh sb="15" eb="16">
      <t>ブン</t>
    </rPh>
    <rPh sb="17" eb="19">
      <t>キサイ</t>
    </rPh>
    <phoneticPr fontId="19"/>
  </si>
  <si>
    <t>ＰＤＦ</t>
    <phoneticPr fontId="21"/>
  </si>
  <si>
    <t>ＳＩＩが判断した場合は、当該申請者の申請及び登録を無効とすることができることを理解し、了承している。</t>
    <rPh sb="4" eb="6">
      <t>ハンダン</t>
    </rPh>
    <rPh sb="8" eb="10">
      <t>バアイ</t>
    </rPh>
    <phoneticPr fontId="21"/>
  </si>
  <si>
    <t>ＳＩＩは、国との協議に基づき、本事業を終了、又はその制度内容の変更を行うことができることを承知している。</t>
    <rPh sb="15" eb="16">
      <t>ホン</t>
    </rPh>
    <rPh sb="16" eb="18">
      <t>ジギョウ</t>
    </rPh>
    <phoneticPr fontId="69"/>
  </si>
  <si>
    <t>２.（ア）の内、市区町村までの住所、
　　（イ）（ウ）（エ）（オ）</t>
    <phoneticPr fontId="21"/>
  </si>
  <si>
    <t>・内外の経済的社会的環境に応じた安定的
  かつ適切なエネルギー需給構造の構築に
  対する学術・研究・調査・商品／
　サービス開発等
・住宅・建築物における省エネルギー化、
  脱炭素化を支援し、２０５０年カーボン
  ニュートラル達成に向けた学術・研究・
  調査・商品／サービス開発等</t>
    <phoneticPr fontId="21"/>
  </si>
  <si>
    <t>万が一、違反する行為が発生した場合は、ＳＩＩの指示に従い申請の取下げを行うことに同意している。</t>
    <phoneticPr fontId="21"/>
  </si>
  <si>
    <t>(ウ)	国の機関又は地方公共団体又はその委託を受けたものが法令の定める事務を遂行することに対して協力する必要がある場合</t>
    <phoneticPr fontId="71"/>
  </si>
  <si>
    <t>⑦追加補助設備に係る書類</t>
    <rPh sb="1" eb="7">
      <t>ツイカホジョセツビ</t>
    </rPh>
    <rPh sb="8" eb="9">
      <t>カカワ</t>
    </rPh>
    <rPh sb="10" eb="12">
      <t>ショルイ</t>
    </rPh>
    <phoneticPr fontId="71"/>
  </si>
  <si>
    <t>◆本シートでは役員名簿のみ直接入力すること</t>
    <rPh sb="1" eb="2">
      <t>ホン</t>
    </rPh>
    <rPh sb="7" eb="9">
      <t>ヤクイン</t>
    </rPh>
    <rPh sb="9" eb="11">
      <t>メイボ</t>
    </rPh>
    <rPh sb="13" eb="15">
      <t>チョクセツ</t>
    </rPh>
    <rPh sb="15" eb="17">
      <t>ニュウリョク</t>
    </rPh>
    <phoneticPr fontId="19"/>
  </si>
  <si>
    <t>◆オレンジ色のセルに必要事項を入力すること（自動反映箇所のセルは白色）</t>
    <rPh sb="5" eb="6">
      <t>イロ</t>
    </rPh>
    <rPh sb="10" eb="12">
      <t>ヒツヨウ</t>
    </rPh>
    <rPh sb="12" eb="14">
      <t>ジコウ</t>
    </rPh>
    <rPh sb="15" eb="17">
      <t>ニュウリョク</t>
    </rPh>
    <phoneticPr fontId="19"/>
  </si>
  <si>
    <t>◆本シートは入力は全て自動転記のため、表示内容を確認すること</t>
    <rPh sb="1" eb="2">
      <t>ホン</t>
    </rPh>
    <rPh sb="6" eb="8">
      <t>ニュウリョク</t>
    </rPh>
    <rPh sb="9" eb="10">
      <t>スベ</t>
    </rPh>
    <rPh sb="11" eb="13">
      <t>ジドウ</t>
    </rPh>
    <rPh sb="13" eb="15">
      <t>テンキ</t>
    </rPh>
    <rPh sb="19" eb="21">
      <t>ヒョウジ</t>
    </rPh>
    <rPh sb="21" eb="23">
      <t>ナイヨウ</t>
    </rPh>
    <rPh sb="24" eb="26">
      <t>カクニン</t>
    </rPh>
    <phoneticPr fontId="20"/>
  </si>
  <si>
    <t>以下要件を満たした建築計画であり、ハイグレード仕様で申請する。</t>
    <rPh sb="0" eb="2">
      <t>イカ</t>
    </rPh>
    <rPh sb="2" eb="4">
      <t>ヨウケン</t>
    </rPh>
    <rPh sb="5" eb="6">
      <t>ミ</t>
    </rPh>
    <rPh sb="23" eb="25">
      <t>シヨウ</t>
    </rPh>
    <rPh sb="26" eb="28">
      <t>シンセイ</t>
    </rPh>
    <phoneticPr fontId="19"/>
  </si>
  <si>
    <t>国</t>
    <rPh sb="0" eb="1">
      <t>クニ</t>
    </rPh>
    <phoneticPr fontId="21"/>
  </si>
  <si>
    <t>本事業の申請状況・効果分析、外皮性能・省エネ・省ＣＯ２効果等の分析、製品・サービス等の研究開発、その他省エネ・省ＣＯ２に資する調査・研究</t>
    <phoneticPr fontId="21"/>
  </si>
  <si>
    <t>情報提供前に提供先の会社名、連絡先を取得した上で、利用目的を明示し、同意を取得した方のみに提供する。</t>
    <phoneticPr fontId="21"/>
  </si>
  <si>
    <t>学校法人、行政機関、研究開発を業とする法人・研究者</t>
    <phoneticPr fontId="21"/>
  </si>
  <si>
    <t>１．</t>
    <phoneticPr fontId="69"/>
  </si>
  <si>
    <t>２．</t>
    <phoneticPr fontId="69"/>
  </si>
  <si>
    <t>３．</t>
    <phoneticPr fontId="69"/>
  </si>
  <si>
    <t>４．</t>
    <phoneticPr fontId="69"/>
  </si>
  <si>
    <t>５．</t>
    <phoneticPr fontId="69"/>
  </si>
  <si>
    <t>６．</t>
    <phoneticPr fontId="69"/>
  </si>
  <si>
    <t>７．</t>
    <phoneticPr fontId="69"/>
  </si>
  <si>
    <t>８．</t>
    <phoneticPr fontId="69"/>
  </si>
  <si>
    <t>９．</t>
    <phoneticPr fontId="69"/>
  </si>
  <si>
    <t>適切なエネルギー需給構造の構築を図ること、及び住宅・建築物における脱炭素化を支援し、もって２０５０年までのカーボンニュートラル達成に</t>
    <rPh sb="26" eb="29">
      <t>ケンチクブツ</t>
    </rPh>
    <phoneticPr fontId="69"/>
  </si>
  <si>
    <t>向けて脱炭素社会の構築を推進することを目的として、「２．」に記載する情報を、個人が特定できないよう匿名加工を行った上で、</t>
    <phoneticPr fontId="69"/>
  </si>
  <si>
    <t>提供する場合があります。</t>
    <phoneticPr fontId="21"/>
  </si>
  <si>
    <t>←「戸あたり補助額の上限」を超えた場合に調整額を入力すること</t>
    <rPh sb="2" eb="3">
      <t>コ</t>
    </rPh>
    <rPh sb="6" eb="8">
      <t>ホジョ</t>
    </rPh>
    <rPh sb="8" eb="9">
      <t>ガク</t>
    </rPh>
    <rPh sb="10" eb="12">
      <t>ジョウゲン</t>
    </rPh>
    <rPh sb="14" eb="15">
      <t>コ</t>
    </rPh>
    <rPh sb="17" eb="19">
      <t>バアイ</t>
    </rPh>
    <rPh sb="20" eb="22">
      <t>チョウセイ</t>
    </rPh>
    <rPh sb="22" eb="23">
      <t>ガク</t>
    </rPh>
    <rPh sb="24" eb="26">
      <t>ニュウリョク</t>
    </rPh>
    <phoneticPr fontId="20"/>
  </si>
  <si>
    <t>補助対象経費の合計</t>
    <rPh sb="0" eb="2">
      <t>ホジョ</t>
    </rPh>
    <rPh sb="2" eb="4">
      <t>タイショウ</t>
    </rPh>
    <rPh sb="4" eb="6">
      <t>ケイヒ</t>
    </rPh>
    <rPh sb="7" eb="9">
      <t>ゴウケイ</t>
    </rPh>
    <phoneticPr fontId="69"/>
  </si>
  <si>
    <t>②＋③</t>
    <phoneticPr fontId="71"/>
  </si>
  <si>
    <t>公表・登録されているＶ２H充放電設備の
補助金交付上限額を入力</t>
    <rPh sb="13" eb="16">
      <t>ジュウホウデン</t>
    </rPh>
    <rPh sb="29" eb="31">
      <t>ニュウリョク</t>
    </rPh>
    <phoneticPr fontId="21"/>
  </si>
  <si>
    <t>公表・登録されているＥＶ充電設備の
補助金交付上限額を入力</t>
    <rPh sb="27" eb="29">
      <t>ニュウリョク</t>
    </rPh>
    <phoneticPr fontId="21"/>
  </si>
  <si>
    <t>⑫</t>
    <phoneticPr fontId="21"/>
  </si>
  <si>
    <t>⑭</t>
    <phoneticPr fontId="69"/>
  </si>
  <si>
    <t>住戸の位置属性</t>
    <rPh sb="0" eb="2">
      <t>ジュウコ</t>
    </rPh>
    <rPh sb="3" eb="5">
      <t>イチ</t>
    </rPh>
    <phoneticPr fontId="21"/>
  </si>
  <si>
    <t>住戸の
外皮平均
熱貫流率
（ＵＡ値）</t>
    <phoneticPr fontId="71"/>
  </si>
  <si>
    <t>住戸の床面積（㎡）</t>
    <rPh sb="0" eb="2">
      <t>ジュウコ</t>
    </rPh>
    <phoneticPr fontId="21"/>
  </si>
  <si>
    <t>ひらがなで入力することること</t>
    <rPh sb="5" eb="7">
      <t>ニュウリョク</t>
    </rPh>
    <phoneticPr fontId="19"/>
  </si>
  <si>
    <t>取得した住戸ＢＥＬＳの表示有無（一部住戸の表示でも可）</t>
    <phoneticPr fontId="19"/>
  </si>
  <si>
    <t>合計（円）</t>
    <phoneticPr fontId="21"/>
  </si>
  <si>
    <t>Ｖ２Ｈ充放電設備</t>
    <phoneticPr fontId="19"/>
  </si>
  <si>
    <t>補助率</t>
    <rPh sb="0" eb="3">
      <t>ホジョリツ</t>
    </rPh>
    <phoneticPr fontId="69"/>
  </si>
  <si>
    <t>公表・登録されているＥＶ充電設備の
補助金交付上限額の目的地・基礎補助率を入力</t>
    <rPh sb="27" eb="30">
      <t>モクテキチ</t>
    </rPh>
    <rPh sb="31" eb="33">
      <t>キソ</t>
    </rPh>
    <rPh sb="35" eb="36">
      <t>リツ</t>
    </rPh>
    <rPh sb="37" eb="39">
      <t>ニュウリョク</t>
    </rPh>
    <phoneticPr fontId="21"/>
  </si>
  <si>
    <t>⑪</t>
    <phoneticPr fontId="69"/>
  </si>
  <si>
    <t>公表・登録されているＶ２Ｈ充放電設備の
補助金交付上限額の補助率を入力</t>
    <rPh sb="31" eb="32">
      <t>リツ</t>
    </rPh>
    <rPh sb="33" eb="35">
      <t>ニュウリョク</t>
    </rPh>
    <phoneticPr fontId="21"/>
  </si>
  <si>
    <t>⑩</t>
    <phoneticPr fontId="21"/>
  </si>
  <si>
    <t>⑬</t>
    <phoneticPr fontId="21"/>
  </si>
  <si>
    <t>⑮</t>
    <phoneticPr fontId="69"/>
  </si>
  <si>
    <t>⑨×１／３　千円未満切捨　自動表示</t>
    <phoneticPr fontId="71"/>
  </si>
  <si>
    <t>補助金額</t>
    <rPh sb="0" eb="3">
      <t>ホジョキン</t>
    </rPh>
    <phoneticPr fontId="69"/>
  </si>
  <si>
    <t>⑫×①（共用部の台数）</t>
    <rPh sb="4" eb="7">
      <t>キョウヨウブ</t>
    </rPh>
    <rPh sb="8" eb="10">
      <t>ダイスウ</t>
    </rPh>
    <phoneticPr fontId="21"/>
  </si>
  <si>
    <t>⑬＋⑭</t>
    <phoneticPr fontId="21"/>
  </si>
  <si>
    <t>消費税を除いた金額を入力すること</t>
    <phoneticPr fontId="21"/>
  </si>
  <si>
    <t>１／２</t>
    <phoneticPr fontId="21"/>
  </si>
  <si>
    <t>１／３</t>
    <phoneticPr fontId="21"/>
  </si>
  <si>
    <t>受益権譲渡の予定の有無を選択すること</t>
    <phoneticPr fontId="21"/>
  </si>
  <si>
    <t>・補助対象となる設備の詳細は、
　よくあるご質問より確認すること
・ＥＣＨＯＮＥＴ Ｌｉｔｅ規格の認証
　登録番号を取得しているもの</t>
    <phoneticPr fontId="21"/>
  </si>
  <si>
    <t>通風経路の確保</t>
    <phoneticPr fontId="19"/>
  </si>
  <si>
    <t>効果的な日射遮蔽</t>
    <phoneticPr fontId="19"/>
  </si>
  <si>
    <t>屋根の遮熱</t>
    <rPh sb="0" eb="2">
      <t>ヤネ</t>
    </rPh>
    <rPh sb="3" eb="5">
      <t>シャネツ</t>
    </rPh>
    <phoneticPr fontId="19"/>
  </si>
  <si>
    <t>①　申請者概要</t>
    <rPh sb="2" eb="4">
      <t>シンセイ</t>
    </rPh>
    <rPh sb="4" eb="5">
      <t>シャ</t>
    </rPh>
    <phoneticPr fontId="20"/>
  </si>
  <si>
    <t>②　ＺＥＨデベロッパー</t>
    <phoneticPr fontId="19"/>
  </si>
  <si>
    <t>③　建物概要</t>
    <rPh sb="2" eb="4">
      <t>タテモノ</t>
    </rPh>
    <rPh sb="4" eb="6">
      <t>ガイヨウ</t>
    </rPh>
    <phoneticPr fontId="20"/>
  </si>
  <si>
    <t>④　建物性能</t>
    <rPh sb="2" eb="4">
      <t>タテモノ</t>
    </rPh>
    <rPh sb="4" eb="6">
      <t>セイノウ</t>
    </rPh>
    <phoneticPr fontId="20"/>
  </si>
  <si>
    <t>⑤　一次エネルギー計算</t>
    <rPh sb="2" eb="4">
      <t>イチジ</t>
    </rPh>
    <rPh sb="9" eb="11">
      <t>ケイサン</t>
    </rPh>
    <phoneticPr fontId="20"/>
  </si>
  <si>
    <t>⑥　ハイグレード仕様</t>
    <rPh sb="8" eb="10">
      <t>シヨウ</t>
    </rPh>
    <phoneticPr fontId="19"/>
  </si>
  <si>
    <t>⑦　エネルギー管理体制</t>
    <rPh sb="7" eb="9">
      <t>カンリ</t>
    </rPh>
    <rPh sb="9" eb="11">
      <t>タイセイ</t>
    </rPh>
    <phoneticPr fontId="20"/>
  </si>
  <si>
    <t>⑧　建築物木材利用促進協定について（公募要領Ｐ３１⑧を参照）</t>
    <rPh sb="2" eb="4">
      <t>ケンチク</t>
    </rPh>
    <rPh sb="4" eb="5">
      <t>ブツ</t>
    </rPh>
    <rPh sb="5" eb="7">
      <t>モクザイ</t>
    </rPh>
    <rPh sb="7" eb="9">
      <t>リヨウ</t>
    </rPh>
    <rPh sb="9" eb="11">
      <t>ソクシン</t>
    </rPh>
    <rPh sb="11" eb="13">
      <t>キョウテイ</t>
    </rPh>
    <rPh sb="18" eb="22">
      <t>コウボヨウリョウ</t>
    </rPh>
    <rPh sb="27" eb="29">
      <t>サンショウ</t>
    </rPh>
    <phoneticPr fontId="20"/>
  </si>
  <si>
    <t>⑨　再生可能エネルギーの自家消費の活用</t>
    <rPh sb="2" eb="4">
      <t>サイセイ</t>
    </rPh>
    <rPh sb="4" eb="6">
      <t>カノウ</t>
    </rPh>
    <rPh sb="12" eb="16">
      <t>ジカショウヒ</t>
    </rPh>
    <rPh sb="17" eb="19">
      <t>カツヨウ</t>
    </rPh>
    <phoneticPr fontId="20"/>
  </si>
  <si>
    <t>⑩　普及促進に向けた広報計画の積極度</t>
    <rPh sb="2" eb="4">
      <t>フキュウ</t>
    </rPh>
    <rPh sb="4" eb="6">
      <t>ソクシン</t>
    </rPh>
    <rPh sb="7" eb="8">
      <t>ム</t>
    </rPh>
    <rPh sb="10" eb="12">
      <t>コウホウ</t>
    </rPh>
    <rPh sb="12" eb="14">
      <t>ケイカク</t>
    </rPh>
    <rPh sb="15" eb="17">
      <t>セッキョク</t>
    </rPh>
    <rPh sb="17" eb="18">
      <t>ド</t>
    </rPh>
    <phoneticPr fontId="20"/>
  </si>
  <si>
    <t>⑪　ＺＥＨ-Ｍの実現に資する導入設備等</t>
    <rPh sb="8" eb="10">
      <t>ジツゲン</t>
    </rPh>
    <rPh sb="11" eb="12">
      <t>シ</t>
    </rPh>
    <rPh sb="14" eb="16">
      <t>ドウニュウ</t>
    </rPh>
    <rPh sb="16" eb="18">
      <t>セツビ</t>
    </rPh>
    <rPh sb="18" eb="19">
      <t>ナド</t>
    </rPh>
    <phoneticPr fontId="20"/>
  </si>
  <si>
    <t>項目名</t>
    <rPh sb="0" eb="2">
      <t>コウモク</t>
    </rPh>
    <rPh sb="2" eb="3">
      <t>メイ</t>
    </rPh>
    <phoneticPr fontId="21"/>
  </si>
  <si>
    <t>書式</t>
    <rPh sb="0" eb="2">
      <t>ショシキ</t>
    </rPh>
    <phoneticPr fontId="21"/>
  </si>
  <si>
    <t>補助対象となる設備の詳細は、
よくあるご質問より確認すること</t>
    <phoneticPr fontId="21"/>
  </si>
  <si>
    <t>緑化による日射遮蔽</t>
  </si>
  <si>
    <t>◆補助対象設備を赤でマーキングすること</t>
    <phoneticPr fontId="19"/>
  </si>
  <si>
    <t>調整額</t>
    <phoneticPr fontId="21"/>
  </si>
  <si>
    <t>（ⅱ）「クリーンエネルギー自動車の普及促進に向けた
　　　充電・充てんインフラ等導入促進補助金」において
　　　登録・公表されている補助金交付上限額をもとに算出した額</t>
    <rPh sb="13" eb="16">
      <t>ジドウシャ</t>
    </rPh>
    <rPh sb="17" eb="19">
      <t>フキュウ</t>
    </rPh>
    <rPh sb="19" eb="21">
      <t>ソクシン</t>
    </rPh>
    <rPh sb="22" eb="23">
      <t>ム</t>
    </rPh>
    <rPh sb="62" eb="65">
      <t>ホジョキン</t>
    </rPh>
    <rPh sb="65" eb="67">
      <t>コウフ</t>
    </rPh>
    <rPh sb="67" eb="70">
      <t>ジョウゲンガク</t>
    </rPh>
    <rPh sb="74" eb="76">
      <t>サンシュツ</t>
    </rPh>
    <rPh sb="78" eb="79">
      <t>ガク</t>
    </rPh>
    <phoneticPr fontId="21"/>
  </si>
  <si>
    <t>⑤、⑩、⑪のいずれか低い金額</t>
    <phoneticPr fontId="71"/>
  </si>
  <si>
    <t>⑫×①（専有部の台数）</t>
    <rPh sb="4" eb="7">
      <t>センユウブ</t>
    </rPh>
    <rPh sb="8" eb="10">
      <t>ダイスウ</t>
    </rPh>
    <phoneticPr fontId="21"/>
  </si>
  <si>
    <t>（ⅱ）「クリーンエネルギー自動車の普及促進に向けた
　　　充電・充てんインフラ等導入促進補助金」において
　　　登録・公表されている補助金交付上限額をもとに算出した額</t>
    <rPh sb="13" eb="16">
      <t>ジドウシャ</t>
    </rPh>
    <rPh sb="17" eb="19">
      <t>フキュウ</t>
    </rPh>
    <rPh sb="19" eb="21">
      <t>ソクシン</t>
    </rPh>
    <rPh sb="22" eb="23">
      <t>ム</t>
    </rPh>
    <rPh sb="66" eb="69">
      <t>ホジョキン</t>
    </rPh>
    <rPh sb="69" eb="71">
      <t>コウフ</t>
    </rPh>
    <rPh sb="71" eb="74">
      <t>ジョウゲンガク</t>
    </rPh>
    <rPh sb="78" eb="80">
      <t>サンシュツ</t>
    </rPh>
    <rPh sb="82" eb="83">
      <t>ガク</t>
    </rPh>
    <phoneticPr fontId="21"/>
  </si>
  <si>
    <t>私は、補助金の交付の申請を一般社団法人環境共創イニシアチブ（以下、「ＳＩＩ」という。）に提出するにあたって、
また、補助事業の実施期間内及び完了後においては、下記の事項について誓約します。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69"/>
  </si>
  <si>
    <t>令和７年度二酸化炭素排出抑制対策事業費等補助金（戸建住宅ネット・ゼロ・エネルギー・ハウス（ＺＥＨ）化等支援事業</t>
    <phoneticPr fontId="69"/>
  </si>
  <si>
    <t>及び集合住宅の省ＣＯ２化促進事業）（以下、「本事業」という。）の交付規程及び公募要領の内容を全て承知の上で、</t>
    <phoneticPr fontId="21"/>
  </si>
  <si>
    <t>申請者、申請の手続きの委任を受ける者（以下、「申請実務協力者」という。）の役割及び要件等について確認し、了承している。</t>
    <phoneticPr fontId="21"/>
  </si>
  <si>
    <t>原則、交付決定通知書を受領する前に本事業に着手した場合には、補助金の交付対象とならないことを了承している。</t>
    <rPh sb="3" eb="5">
      <t>コウフ</t>
    </rPh>
    <rPh sb="5" eb="7">
      <t>ケッテイ</t>
    </rPh>
    <rPh sb="7" eb="10">
      <t>ツウチショ</t>
    </rPh>
    <rPh sb="11" eb="13">
      <t>ジュリョウ</t>
    </rPh>
    <rPh sb="15" eb="16">
      <t>マエ</t>
    </rPh>
    <rPh sb="17" eb="20">
      <t>ホンジギョウ</t>
    </rPh>
    <phoneticPr fontId="69"/>
  </si>
  <si>
    <t>申請者、又は申請実務協力者がＳＩＩに連絡することを怠ったことにより、事業の不履行等が生じ審査が継続できないと</t>
    <rPh sb="0" eb="3">
      <t>シンセイシャ</t>
    </rPh>
    <rPh sb="4" eb="5">
      <t>マタ</t>
    </rPh>
    <rPh sb="6" eb="8">
      <t>シンセイ</t>
    </rPh>
    <rPh sb="8" eb="10">
      <t>ジツム</t>
    </rPh>
    <rPh sb="10" eb="13">
      <t>キョウリョクシャ</t>
    </rPh>
    <rPh sb="18" eb="20">
      <t>レンラク</t>
    </rPh>
    <rPh sb="25" eb="26">
      <t>オコタ</t>
    </rPh>
    <rPh sb="34" eb="36">
      <t>ジギョウ</t>
    </rPh>
    <rPh sb="37" eb="41">
      <t>フリコウナド</t>
    </rPh>
    <rPh sb="42" eb="43">
      <t>ショウ</t>
    </rPh>
    <rPh sb="44" eb="46">
      <t>シンサ</t>
    </rPh>
    <rPh sb="47" eb="49">
      <t>ケイゾク</t>
    </rPh>
    <phoneticPr fontId="69"/>
  </si>
  <si>
    <t>　　私は、補助金の交付の申請を一般社団法人環境共創イニシアチブに提出するにあたって、また、補助事業の実施期間内及び完了後においては、
　下記の事項について同意します。</t>
    <phoneticPr fontId="21"/>
  </si>
  <si>
    <t>一般社団法人環境共創イニシアチブ（以下、「ＳＩＩ」という。）は執行する令和７年度二酸化炭素排出抑制対策事業費等補助金</t>
    <phoneticPr fontId="69"/>
  </si>
  <si>
    <t>（以下、「本事業」という。）の実施のため、以下「２．」に記載する情報を本事業の実施期間にわたり取得します。</t>
    <phoneticPr fontId="71"/>
  </si>
  <si>
    <t>ＳＩＩは、「２．」で取得した情報を以下の目的で利用します。</t>
    <rPh sb="10" eb="12">
      <t>シュトク</t>
    </rPh>
    <rPh sb="14" eb="16">
      <t>ジョウホウ</t>
    </rPh>
    <rPh sb="17" eb="19">
      <t>イカ</t>
    </rPh>
    <rPh sb="20" eb="22">
      <t>モクテキ</t>
    </rPh>
    <rPh sb="23" eb="25">
      <t>リヨウ</t>
    </rPh>
    <phoneticPr fontId="71"/>
  </si>
  <si>
    <t>(ア)	本事業の審査、管理、連絡、事業進捗状況の把握等</t>
    <phoneticPr fontId="71"/>
  </si>
  <si>
    <t>(ウ)	ＳＩＩの各種情報案内、アンケート・調査等の実施</t>
    <phoneticPr fontId="21"/>
  </si>
  <si>
    <t>本事業では、ＳＩＩから直接又はＺＥＨ　Ｗｅｂ等で外部の研究機関等に対して、内外の経済的社会的環境に応じた安定的かつ</t>
    <phoneticPr fontId="69"/>
  </si>
  <si>
    <t>個人情報の提出がされない場合、利用目的を遂行できないことがあります。</t>
    <rPh sb="0" eb="2">
      <t>コジン</t>
    </rPh>
    <rPh sb="2" eb="4">
      <t>ジョウホウ</t>
    </rPh>
    <rPh sb="5" eb="7">
      <t>テイシュツ</t>
    </rPh>
    <rPh sb="12" eb="14">
      <t>バアイ</t>
    </rPh>
    <rPh sb="15" eb="17">
      <t>リヨウ</t>
    </rPh>
    <rPh sb="17" eb="19">
      <t>モクテキ</t>
    </rPh>
    <rPh sb="20" eb="22">
      <t>スイコウ</t>
    </rPh>
    <phoneticPr fontId="69"/>
  </si>
  <si>
    <t>「２．」で取得した情報を、個人情報に関する機密保持契約を締結している業務委託会社へ、利用目的の達成に必要な範囲で委託</t>
    <rPh sb="5" eb="7">
      <t>シュトク</t>
    </rPh>
    <rPh sb="9" eb="11">
      <t>ジョウホウ</t>
    </rPh>
    <rPh sb="13" eb="15">
      <t>コジン</t>
    </rPh>
    <rPh sb="15" eb="17">
      <t>ジョウホウ</t>
    </rPh>
    <rPh sb="18" eb="19">
      <t>カン</t>
    </rPh>
    <rPh sb="21" eb="23">
      <t>キミツ</t>
    </rPh>
    <rPh sb="23" eb="25">
      <t>ホジ</t>
    </rPh>
    <rPh sb="25" eb="27">
      <t>ケイヤク</t>
    </rPh>
    <rPh sb="28" eb="30">
      <t>テイケツ</t>
    </rPh>
    <rPh sb="34" eb="36">
      <t>ギョウム</t>
    </rPh>
    <rPh sb="36" eb="38">
      <t>イタク</t>
    </rPh>
    <rPh sb="38" eb="40">
      <t>ガイシャ</t>
    </rPh>
    <rPh sb="42" eb="44">
      <t>リヨウ</t>
    </rPh>
    <rPh sb="44" eb="46">
      <t>モクテキ</t>
    </rPh>
    <rPh sb="47" eb="49">
      <t>タッセイ</t>
    </rPh>
    <rPh sb="50" eb="52">
      <t>ヒツヨウ</t>
    </rPh>
    <rPh sb="53" eb="55">
      <t>ハンイ</t>
    </rPh>
    <rPh sb="56" eb="58">
      <t>イタク</t>
    </rPh>
    <phoneticPr fontId="69"/>
  </si>
  <si>
    <t>することがあります。委託会社に対しては、適切な取扱い及び保護を行います。</t>
    <rPh sb="26" eb="27">
      <t>オヨ</t>
    </rPh>
    <phoneticPr fontId="71"/>
  </si>
  <si>
    <t>第三者への提供の停止等に誠実に対応します。手続きは下記の相談窓口までご連絡ください。請求内容を確認のうえ、対応します。</t>
    <phoneticPr fontId="69"/>
  </si>
  <si>
    <t>上記を同意した上で署名します。</t>
    <rPh sb="3" eb="5">
      <t>ドウイ</t>
    </rPh>
    <rPh sb="7" eb="8">
      <t>ウエ</t>
    </rPh>
    <phoneticPr fontId="69"/>
  </si>
  <si>
    <t>※1　「８．」に示すＳＩＩ外部委託先は除きます。</t>
    <phoneticPr fontId="71"/>
  </si>
  <si>
    <t>・住棟の再生可能エネルギー等を除く一次エネルギー消費量削減率が３０％以上</t>
    <rPh sb="1" eb="3">
      <t>ジュウトウ</t>
    </rPh>
    <rPh sb="4" eb="6">
      <t>サイセイ</t>
    </rPh>
    <rPh sb="6" eb="8">
      <t>カノウ</t>
    </rPh>
    <rPh sb="13" eb="14">
      <t>ナド</t>
    </rPh>
    <rPh sb="15" eb="16">
      <t>ノゾ</t>
    </rPh>
    <rPh sb="17" eb="19">
      <t>イチジ</t>
    </rPh>
    <rPh sb="24" eb="27">
      <t>ショウヒリョウ</t>
    </rPh>
    <rPh sb="27" eb="29">
      <t>サクゲン</t>
    </rPh>
    <rPh sb="29" eb="30">
      <t>リツ</t>
    </rPh>
    <rPh sb="34" eb="36">
      <t>イジョウ</t>
    </rPh>
    <phoneticPr fontId="19"/>
  </si>
  <si>
    <t>令和７年度　高層ＺＥＨ－Ｍ支援事業　　交付申請書情報入力シート</t>
    <rPh sb="0" eb="2">
      <t>レイワ</t>
    </rPh>
    <rPh sb="3" eb="5">
      <t>ネンド</t>
    </rPh>
    <rPh sb="6" eb="7">
      <t>コウ</t>
    </rPh>
    <rPh sb="13" eb="15">
      <t>シエン</t>
    </rPh>
    <rPh sb="15" eb="17">
      <t>ジギョウ</t>
    </rPh>
    <rPh sb="19" eb="21">
      <t>コウフ</t>
    </rPh>
    <rPh sb="21" eb="24">
      <t>シンセイショ</t>
    </rPh>
    <rPh sb="24" eb="26">
      <t>ジョウホウ</t>
    </rPh>
    <rPh sb="26" eb="28">
      <t>ニュウリョク</t>
    </rPh>
    <phoneticPr fontId="20"/>
  </si>
  <si>
    <t>・最終年度（及び中間年度）の事業完了日は当該年度の１月２４日まで</t>
    <rPh sb="1" eb="5">
      <t>サイシュウネンド</t>
    </rPh>
    <rPh sb="6" eb="7">
      <t>オヨ</t>
    </rPh>
    <rPh sb="8" eb="10">
      <t>チュウカン</t>
    </rPh>
    <rPh sb="10" eb="12">
      <t>ネンド</t>
    </rPh>
    <rPh sb="14" eb="16">
      <t>ジギョウ</t>
    </rPh>
    <rPh sb="16" eb="19">
      <t>カンリョウビ</t>
    </rPh>
    <rPh sb="20" eb="24">
      <t>トウガイネンド</t>
    </rPh>
    <phoneticPr fontId="21"/>
  </si>
  <si>
    <t>ＥＶ充電設備又はＶ２Ｈ充放電設備カタログ</t>
    <rPh sb="6" eb="7">
      <t>マタ</t>
    </rPh>
    <phoneticPr fontId="21"/>
  </si>
  <si>
    <t>・ＥＶ充電設備又はＶ２Ｈ充放電設備を導入する場合は
　提出すること
・補助対象となる設備のカタログ又Ｗｅｂカタログの表紙と
  該当設備が記載されているページ
・カタログには、該当設備が記載されたページに付箋を貼り、
  型番に蛍光ペン等でマークを入れること</t>
    <rPh sb="7" eb="8">
      <t>マタ</t>
    </rPh>
    <phoneticPr fontId="21"/>
  </si>
  <si>
    <t>ＥＶ充電設備又はＶ２Ｈ充放電設備見積明細</t>
    <rPh sb="6" eb="7">
      <t>マタ</t>
    </rPh>
    <phoneticPr fontId="21"/>
  </si>
  <si>
    <t>・ＥＶ充電設備、Ｖ２Ｈ充放電設備、ＣＬＴ、
　地中熱ヒートポンプ・システム、ＰＶＴシステム、
  又は液体集熱式太陽熱利用システムを導入する場合は
  提出すること
・補助対象となる建材又は設備について設置場所を
  記入すること
・ＥＶ充電設備、Ｖ２Ｈ充放電設備については、補助対象
　建築物の配線取出ボックスから補助対象設備までの
　配線を明記すること</t>
    <rPh sb="3" eb="5">
      <t>ジュウデン</t>
    </rPh>
    <rPh sb="5" eb="7">
      <t>セツビ</t>
    </rPh>
    <rPh sb="11" eb="14">
      <t>ジュウホウデン</t>
    </rPh>
    <rPh sb="14" eb="16">
      <t>セツビ</t>
    </rPh>
    <rPh sb="84" eb="86">
      <t>ホジョ</t>
    </rPh>
    <rPh sb="86" eb="88">
      <t>タイショウ</t>
    </rPh>
    <rPh sb="91" eb="93">
      <t>ケンザイ</t>
    </rPh>
    <rPh sb="93" eb="94">
      <t>マタ</t>
    </rPh>
    <rPh sb="95" eb="97">
      <t>セツビ</t>
    </rPh>
    <rPh sb="101" eb="103">
      <t>セッチ</t>
    </rPh>
    <rPh sb="103" eb="105">
      <t>バショ</t>
    </rPh>
    <rPh sb="109" eb="111">
      <t>キニュウ</t>
    </rPh>
    <rPh sb="119" eb="121">
      <t>ジュウデン</t>
    </rPh>
    <rPh sb="121" eb="123">
      <t>セツビ</t>
    </rPh>
    <rPh sb="127" eb="130">
      <t>ジュウホウデン</t>
    </rPh>
    <rPh sb="130" eb="132">
      <t>セツビ</t>
    </rPh>
    <rPh sb="138" eb="140">
      <t>ホジョ</t>
    </rPh>
    <rPh sb="140" eb="142">
      <t>タイショウ</t>
    </rPh>
    <rPh sb="144" eb="147">
      <t>ケンチクブツ</t>
    </rPh>
    <rPh sb="148" eb="150">
      <t>ハイセン</t>
    </rPh>
    <rPh sb="150" eb="152">
      <t>トリダ</t>
    </rPh>
    <rPh sb="158" eb="160">
      <t>ホジョ</t>
    </rPh>
    <rPh sb="160" eb="162">
      <t>タイショウ</t>
    </rPh>
    <rPh sb="162" eb="164">
      <t>セツビ</t>
    </rPh>
    <rPh sb="169" eb="171">
      <t>ハイセン</t>
    </rPh>
    <rPh sb="172" eb="174">
      <t>メイキ</t>
    </rPh>
    <phoneticPr fontId="71"/>
  </si>
  <si>
    <t>・ＣＬＴ、地中熱ヒートポンプ・システム、ＰＶＴシステム、
  又は液体集熱式太陽熱利用システムを導入する場合は
  提出すること
・導入する建材又は設備の部材名、メーカー、数量、単位を
  記入すること</t>
    <rPh sb="66" eb="68">
      <t>ドウニュウ</t>
    </rPh>
    <rPh sb="70" eb="72">
      <t>ケンザイ</t>
    </rPh>
    <rPh sb="72" eb="73">
      <t>マタ</t>
    </rPh>
    <rPh sb="74" eb="76">
      <t>セツビ</t>
    </rPh>
    <rPh sb="77" eb="79">
      <t>ブザイ</t>
    </rPh>
    <rPh sb="79" eb="80">
      <t>メイ</t>
    </rPh>
    <rPh sb="86" eb="88">
      <t>スウリョウ</t>
    </rPh>
    <rPh sb="89" eb="91">
      <t>タンイ</t>
    </rPh>
    <rPh sb="95" eb="97">
      <t>キニュウ</t>
    </rPh>
    <phoneticPr fontId="71"/>
  </si>
  <si>
    <t>・ＣＬＴ、地中熱ヒートポンプ・システム、ＰＶＴシステム、
  又は液体集熱式太陽熱利用システムを導入する場合は
  提出すること
・イラストや構成図等を用いて、システム全体を表現すること</t>
    <rPh sb="71" eb="74">
      <t>コウセイズ</t>
    </rPh>
    <rPh sb="74" eb="75">
      <t>トウ</t>
    </rPh>
    <rPh sb="76" eb="77">
      <t>モチ</t>
    </rPh>
    <rPh sb="84" eb="86">
      <t>ゼンタイ</t>
    </rPh>
    <rPh sb="87" eb="89">
      <t>ヒョウゲン</t>
    </rPh>
    <phoneticPr fontId="21"/>
  </si>
  <si>
    <t>・蓄電システム、ＥＶ充電設備、Ｖ２Ｈ充放電設備、
ＰＶＴシステム、又は液体集熱式太陽熱利用システムを
リース契約する場合は提出すること
・リースの期間は原則法定耐用年数以上とすること</t>
    <rPh sb="10" eb="12">
      <t>ジュウデン</t>
    </rPh>
    <rPh sb="12" eb="14">
      <t>セツビ</t>
    </rPh>
    <rPh sb="18" eb="21">
      <t>ジュウホウデン</t>
    </rPh>
    <rPh sb="33" eb="34">
      <t>マタ</t>
    </rPh>
    <rPh sb="35" eb="37">
      <t>エキタイ</t>
    </rPh>
    <rPh sb="37" eb="40">
      <t>シュウネツシキ</t>
    </rPh>
    <rPh sb="40" eb="43">
      <t>タイヨウネツ</t>
    </rPh>
    <rPh sb="43" eb="45">
      <t>リヨウ</t>
    </rPh>
    <rPh sb="54" eb="56">
      <t>ケイヤク</t>
    </rPh>
    <rPh sb="58" eb="60">
      <t>バアイ</t>
    </rPh>
    <rPh sb="61" eb="63">
      <t>テイシュツ</t>
    </rPh>
    <phoneticPr fontId="71"/>
  </si>
  <si>
    <t>・発行から３ヶ月以内のもの
・個人等の場合は公的機関発行の本人確認ができる書類
　（運転免許証の写し等）を提出すること
・共同申請の場合は全申請者分提出すること</t>
    <phoneticPr fontId="19"/>
  </si>
  <si>
    <t>１．全体概要</t>
    <phoneticPr fontId="21"/>
  </si>
  <si>
    <t>２．補助事業概要図</t>
    <rPh sb="2" eb="4">
      <t>ホジョ</t>
    </rPh>
    <rPh sb="4" eb="6">
      <t>ジギョウ</t>
    </rPh>
    <rPh sb="6" eb="9">
      <t>ガイヨウズ</t>
    </rPh>
    <phoneticPr fontId="21"/>
  </si>
  <si>
    <t>３．住戸情報入力</t>
    <rPh sb="2" eb="4">
      <t>ジュウコ</t>
    </rPh>
    <rPh sb="4" eb="6">
      <t>ジョウホウ</t>
    </rPh>
    <rPh sb="6" eb="8">
      <t>ニュウリョク</t>
    </rPh>
    <phoneticPr fontId="21"/>
  </si>
  <si>
    <t>４．補助対象経費総括表（まとめ）</t>
    <rPh sb="2" eb="4">
      <t>ホジョ</t>
    </rPh>
    <rPh sb="4" eb="6">
      <t>タイショウ</t>
    </rPh>
    <rPh sb="6" eb="8">
      <t>ケイヒ</t>
    </rPh>
    <rPh sb="8" eb="11">
      <t>ソウカツヒョウ</t>
    </rPh>
    <phoneticPr fontId="19"/>
  </si>
  <si>
    <t>５-１～４．補助対象経費総括表（１年目）（２年目）（３年目）（４年目）</t>
    <phoneticPr fontId="21"/>
  </si>
  <si>
    <t>６-１～４．共用部定額単価算出シート
（１年目）（２年目）（３年目）（４年目）</t>
    <rPh sb="21" eb="23">
      <t>ネンメ</t>
    </rPh>
    <rPh sb="26" eb="28">
      <t>ネンメ</t>
    </rPh>
    <rPh sb="31" eb="33">
      <t>ネンメ</t>
    </rPh>
    <rPh sb="36" eb="38">
      <t>ネンメ</t>
    </rPh>
    <phoneticPr fontId="21"/>
  </si>
  <si>
    <t>７．共用部空調設備費用算出シート</t>
    <phoneticPr fontId="21"/>
  </si>
  <si>
    <t>８-１～４．費用明細書（共用部）
（１年目）（２年目）（３年目）（４年目）</t>
    <rPh sb="6" eb="8">
      <t>ヒヨウ</t>
    </rPh>
    <rPh sb="8" eb="10">
      <t>メイサイ</t>
    </rPh>
    <rPh sb="10" eb="11">
      <t>ショ</t>
    </rPh>
    <rPh sb="19" eb="21">
      <t>ネンメ</t>
    </rPh>
    <rPh sb="24" eb="26">
      <t>ネンメ</t>
    </rPh>
    <rPh sb="29" eb="31">
      <t>ネンメ</t>
    </rPh>
    <rPh sb="34" eb="36">
      <t>ネンメ</t>
    </rPh>
    <phoneticPr fontId="21"/>
  </si>
  <si>
    <t>９．パネルラジエーター設備費用算出シート</t>
    <phoneticPr fontId="21"/>
  </si>
  <si>
    <t>１０．蓄電システム補助対象経費算出シート（共用部）</t>
    <rPh sb="3" eb="5">
      <t>チクデン</t>
    </rPh>
    <rPh sb="9" eb="15">
      <t>ホジョタイショウケイヒ</t>
    </rPh>
    <rPh sb="15" eb="17">
      <t>サンシュツ</t>
    </rPh>
    <rPh sb="21" eb="24">
      <t>キョウヨウブ</t>
    </rPh>
    <phoneticPr fontId="19"/>
  </si>
  <si>
    <t>１１．ＭＥＭＳ補助対象経費算出シート</t>
    <rPh sb="7" eb="13">
      <t>ホジョタイショウケイヒ</t>
    </rPh>
    <rPh sb="13" eb="15">
      <t>サンシュツ</t>
    </rPh>
    <phoneticPr fontId="21"/>
  </si>
  <si>
    <t>　　１２．追加補助対象となる設備等の補助金額集計表</t>
    <phoneticPr fontId="21"/>
  </si>
  <si>
    <t>　　１３．蓄電システム明細（専有部）</t>
    <rPh sb="5" eb="7">
      <t>チクデン</t>
    </rPh>
    <rPh sb="11" eb="13">
      <t>メイサイ</t>
    </rPh>
    <rPh sb="14" eb="17">
      <t>センユウブ</t>
    </rPh>
    <phoneticPr fontId="19"/>
  </si>
  <si>
    <t>　　１４．水害等の災害時の電源確保に配慮した蓄電システム導入計画</t>
    <rPh sb="5" eb="8">
      <t>スイガイトウ</t>
    </rPh>
    <rPh sb="9" eb="12">
      <t>サイガイジ</t>
    </rPh>
    <rPh sb="13" eb="17">
      <t>デンゲンカクホ</t>
    </rPh>
    <rPh sb="18" eb="20">
      <t>ハイリョ</t>
    </rPh>
    <rPh sb="22" eb="24">
      <t>チクデン</t>
    </rPh>
    <rPh sb="28" eb="32">
      <t>ドウニュウケイカク</t>
    </rPh>
    <phoneticPr fontId="21"/>
  </si>
  <si>
    <t>　　１５．ＥＶ充電設備補助金算出シート</t>
    <rPh sb="11" eb="16">
      <t>ホジョキンサンシュツ</t>
    </rPh>
    <phoneticPr fontId="21"/>
  </si>
  <si>
    <t>　　１７．ＣＬＴ明細</t>
    <phoneticPr fontId="21"/>
  </si>
  <si>
    <t>　　１８．地中熱ヒートポンプ・システム明細</t>
    <phoneticPr fontId="21"/>
  </si>
  <si>
    <t>　　１９．ＰＶＴシステム明細</t>
    <phoneticPr fontId="21"/>
  </si>
  <si>
    <t>　　２０．液体集熱式太陽熱利用システム明細</t>
    <phoneticPr fontId="21"/>
  </si>
  <si>
    <t>２１．工程表</t>
    <rPh sb="5" eb="6">
      <t>ヒョウ</t>
    </rPh>
    <phoneticPr fontId="21"/>
  </si>
  <si>
    <t>デコ活宣言・デコ活応援団参画</t>
    <rPh sb="2" eb="3">
      <t>カツ</t>
    </rPh>
    <rPh sb="3" eb="5">
      <t>センゲン</t>
    </rPh>
    <rPh sb="8" eb="9">
      <t>カツ</t>
    </rPh>
    <rPh sb="9" eb="12">
      <t>オウエンダン</t>
    </rPh>
    <rPh sb="12" eb="14">
      <t>サンカク</t>
    </rPh>
    <phoneticPr fontId="20"/>
  </si>
  <si>
    <r>
      <t>「デコ活宣言・デコ活応援団参画」の趣旨に賛同、登録した上でプルダウンから「</t>
    </r>
    <r>
      <rPr>
        <sz val="14"/>
        <rFont val="Segoe UI Symbol"/>
        <family val="3"/>
      </rPr>
      <t>☑</t>
    </r>
    <r>
      <rPr>
        <sz val="14"/>
        <rFont val="Yu Gothic UI"/>
        <family val="3"/>
        <charset val="128"/>
      </rPr>
      <t>」を選択すること</t>
    </r>
    <phoneticPr fontId="21"/>
  </si>
  <si>
    <t>５．申請実務協力者（申請窓口を担当する者が申請者以外にいる場合）</t>
    <rPh sb="2" eb="9">
      <t>シンセイジツムキョウリョクシャ</t>
    </rPh>
    <rPh sb="10" eb="14">
      <t>シンセイマドクチ</t>
    </rPh>
    <rPh sb="15" eb="17">
      <t>タントウ</t>
    </rPh>
    <rPh sb="19" eb="20">
      <t>モノ</t>
    </rPh>
    <rPh sb="21" eb="26">
      <t>シンセイシャイガイ</t>
    </rPh>
    <rPh sb="29" eb="31">
      <t>バアイ</t>
    </rPh>
    <phoneticPr fontId="20"/>
  </si>
  <si>
    <t>公募要領Ｐ６３「申請実務協力者」を参照し、対象の場合に限り入力すること（ZEHデベロッパー登録名称と一致させること）</t>
    <rPh sb="0" eb="2">
      <t>コウボ</t>
    </rPh>
    <rPh sb="2" eb="4">
      <t>ヨウリョウ</t>
    </rPh>
    <rPh sb="8" eb="10">
      <t>シンセイ</t>
    </rPh>
    <rPh sb="10" eb="12">
      <t>ジツム</t>
    </rPh>
    <rPh sb="12" eb="15">
      <t>キョウリョクシャ</t>
    </rPh>
    <rPh sb="17" eb="19">
      <t>サンショウ</t>
    </rPh>
    <rPh sb="21" eb="23">
      <t>タイショウ</t>
    </rPh>
    <rPh sb="24" eb="26">
      <t>バアイ</t>
    </rPh>
    <rPh sb="27" eb="28">
      <t>カギ</t>
    </rPh>
    <rPh sb="29" eb="31">
      <t>ニュウリョク</t>
    </rPh>
    <rPh sb="45" eb="49">
      <t>トウロクメイショウ</t>
    </rPh>
    <rPh sb="50" eb="52">
      <t>イッチ</t>
    </rPh>
    <phoneticPr fontId="71"/>
  </si>
  <si>
    <t>６．他の補助金に関する事項</t>
    <rPh sb="2" eb="3">
      <t>ホカ</t>
    </rPh>
    <rPh sb="4" eb="7">
      <t>ホジョキン</t>
    </rPh>
    <rPh sb="8" eb="9">
      <t>カン</t>
    </rPh>
    <rPh sb="11" eb="13">
      <t>ジコウ</t>
    </rPh>
    <phoneticPr fontId="20"/>
  </si>
  <si>
    <t>７．資金調達計画</t>
    <rPh sb="2" eb="4">
      <t>シキン</t>
    </rPh>
    <rPh sb="4" eb="6">
      <t>チョウタツ</t>
    </rPh>
    <rPh sb="6" eb="8">
      <t>ケイカク</t>
    </rPh>
    <phoneticPr fontId="20"/>
  </si>
  <si>
    <t>８．事業に係る設計者等情報</t>
    <phoneticPr fontId="20"/>
  </si>
  <si>
    <t>９．屋上利用状況（資料提出不要）</t>
    <rPh sb="2" eb="4">
      <t>オクジョウ</t>
    </rPh>
    <rPh sb="4" eb="8">
      <t>リヨウジョウキョウ</t>
    </rPh>
    <rPh sb="9" eb="15">
      <t>シリョウテイシュツフヨウ</t>
    </rPh>
    <phoneticPr fontId="20"/>
  </si>
  <si>
    <t>１０．確認事項</t>
    <rPh sb="3" eb="5">
      <t>カクニン</t>
    </rPh>
    <rPh sb="5" eb="7">
      <t>ジコウ</t>
    </rPh>
    <phoneticPr fontId="20"/>
  </si>
  <si>
    <t>補助対象建築物建設予定地の
適合要件</t>
    <rPh sb="0" eb="7">
      <t>ホジョタイショウケンチクブツ</t>
    </rPh>
    <rPh sb="7" eb="12">
      <t>ケンセツヨテイチ</t>
    </rPh>
    <rPh sb="14" eb="16">
      <t>テキゴウ</t>
    </rPh>
    <rPh sb="16" eb="18">
      <t>ヨウケン</t>
    </rPh>
    <phoneticPr fontId="21"/>
  </si>
  <si>
    <t>補助対象建築物の建設予定地は、以下の要件に全て適合している。</t>
    <rPh sb="0" eb="7">
      <t>ホジョタイショウケンチクブツ</t>
    </rPh>
    <rPh sb="8" eb="12">
      <t>ケンセツヨテイ</t>
    </rPh>
    <rPh sb="12" eb="13">
      <t>チ</t>
    </rPh>
    <rPh sb="15" eb="17">
      <t>イカ</t>
    </rPh>
    <rPh sb="18" eb="20">
      <t>ヨウケン</t>
    </rPh>
    <rPh sb="21" eb="22">
      <t>スベ</t>
    </rPh>
    <rPh sb="23" eb="25">
      <t>テキゴウ</t>
    </rPh>
    <phoneticPr fontId="21"/>
  </si>
  <si>
    <r>
      <t>要件を確認し、</t>
    </r>
    <r>
      <rPr>
        <sz val="14"/>
        <color theme="1"/>
        <rFont val="Segoe UI Symbol"/>
        <family val="2"/>
      </rPr>
      <t>☑</t>
    </r>
    <r>
      <rPr>
        <sz val="14"/>
        <color theme="1"/>
        <rFont val="Yu Gothic UI"/>
        <family val="2"/>
        <charset val="128"/>
      </rPr>
      <t>を選択すること</t>
    </r>
    <rPh sb="0" eb="2">
      <t>ヨウケン</t>
    </rPh>
    <rPh sb="3" eb="5">
      <t>カクニン</t>
    </rPh>
    <rPh sb="9" eb="11">
      <t>センタク</t>
    </rPh>
    <phoneticPr fontId="21"/>
  </si>
  <si>
    <r>
      <t>・ 土砂災害特別警戒区域</t>
    </r>
    <r>
      <rPr>
        <vertAlign val="superscript"/>
        <sz val="14"/>
        <color theme="1"/>
        <rFont val="Yu Gothic UI"/>
        <family val="3"/>
        <charset val="128"/>
      </rPr>
      <t>※１</t>
    </r>
    <r>
      <rPr>
        <sz val="14"/>
        <color theme="1"/>
        <rFont val="Yu Gothic UI"/>
        <family val="2"/>
        <charset val="128"/>
      </rPr>
      <t>又は災害危険区域</t>
    </r>
    <r>
      <rPr>
        <vertAlign val="superscript"/>
        <sz val="14"/>
        <color theme="1"/>
        <rFont val="Yu Gothic UI"/>
        <family val="3"/>
        <charset val="128"/>
      </rPr>
      <t xml:space="preserve">※２ </t>
    </r>
    <r>
      <rPr>
        <sz val="14"/>
        <color theme="1"/>
        <rFont val="Yu Gothic UI"/>
        <family val="2"/>
        <charset val="128"/>
      </rPr>
      <t>（急傾斜地崩壊危険区域</t>
    </r>
    <r>
      <rPr>
        <vertAlign val="superscript"/>
        <sz val="14"/>
        <color theme="1"/>
        <rFont val="Yu Gothic UI"/>
        <family val="3"/>
        <charset val="128"/>
      </rPr>
      <t>※３</t>
    </r>
    <r>
      <rPr>
        <sz val="14"/>
        <color theme="1"/>
        <rFont val="Yu Gothic UI"/>
        <family val="2"/>
        <charset val="128"/>
      </rPr>
      <t>又は地すべり防止区域</t>
    </r>
    <r>
      <rPr>
        <vertAlign val="superscript"/>
        <sz val="14"/>
        <color theme="1"/>
        <rFont val="Yu Gothic UI"/>
        <family val="3"/>
        <charset val="128"/>
      </rPr>
      <t>※４</t>
    </r>
    <r>
      <rPr>
        <sz val="14"/>
        <color theme="1"/>
        <rFont val="Yu Gothic UI"/>
        <family val="2"/>
        <charset val="128"/>
      </rPr>
      <t>と
　重複する区域に限る。）に該当しないこと。
・ 都市再生特別措置法（平成１４ 年法律第２２ 号）第８８条第５項の規定により、当該住宅に係る届出を
　した者が同条第３項の規定による勧告に従わなかった旨が公表されているものではないこと。
・ 市街化調整区域</t>
    </r>
    <r>
      <rPr>
        <vertAlign val="superscript"/>
        <sz val="14"/>
        <color theme="1"/>
        <rFont val="Yu Gothic UI"/>
        <family val="3"/>
        <charset val="128"/>
      </rPr>
      <t>※５</t>
    </r>
    <r>
      <rPr>
        <sz val="14"/>
        <color theme="1"/>
        <rFont val="Yu Gothic UI"/>
        <family val="2"/>
        <charset val="128"/>
      </rPr>
      <t>であって土砂災害警戒区域</t>
    </r>
    <r>
      <rPr>
        <vertAlign val="superscript"/>
        <sz val="14"/>
        <color theme="1"/>
        <rFont val="Yu Gothic UI"/>
        <family val="3"/>
        <charset val="128"/>
      </rPr>
      <t>※６</t>
    </r>
    <r>
      <rPr>
        <sz val="14"/>
        <color theme="1"/>
        <rFont val="Yu Gothic UI"/>
        <family val="2"/>
        <charset val="128"/>
      </rPr>
      <t>又は浸水想定区域</t>
    </r>
    <r>
      <rPr>
        <vertAlign val="superscript"/>
        <sz val="14"/>
        <color theme="1"/>
        <rFont val="Yu Gothic UI"/>
        <family val="3"/>
        <charset val="128"/>
      </rPr>
      <t>※７</t>
    </r>
    <r>
      <rPr>
        <sz val="14"/>
        <color theme="1"/>
        <rFont val="Yu Gothic UI"/>
        <family val="2"/>
        <charset val="128"/>
      </rPr>
      <t>に該当する区域に該当しないこと。
※１ 土砂災害警戒区域等における土砂災害防止対策の推進に関する法律（平成１２年法律第５７号）
　　 第９条第１項の規定に基づく土砂災害特別警戒区域をいう。
※２ 建築基準法（昭和２５年法律第２０１号）第３９条第１項に規定する災害危険区域をいう。
※３ 急傾斜地の崩壊による災害の防止に関する法律（昭和４４年法律第５７号）第３条第１項に規定する
　　 急傾斜地崩壊危険区域をいう。
※４ 地すべり等防止法（昭和３３年法律第３０号）第３条第１項に規定する地すべり防止区域をいう。
※５ 都市計画法（昭和４３年法律第１００号）第７条第１項に規定する市街化調整区域をいう。
※６ 土砂災害警戒区域等における土砂災害防止対策の推進に関する法律（平成１２年法律第５７号）
　　 第７条第１項の規定に基づく土砂災害警戒区域をいう。
※７ 水防法（昭和２４年法律第１９３号）第１４条第１項若しくは第２項の規定に基づく洪水浸水想定区域
　　 又は同法第１４条の３第１項に規定する高潮浸水想定区域における浸水想定高さ３m以上の区域をいう。</t>
    </r>
    <phoneticPr fontId="21"/>
  </si>
  <si>
    <t>一棟売却（分譲以外）</t>
    <rPh sb="0" eb="4">
      <t>イットウバイキャク</t>
    </rPh>
    <rPh sb="5" eb="7">
      <t>ブンジョウ</t>
    </rPh>
    <rPh sb="7" eb="9">
      <t>イガイ</t>
    </rPh>
    <phoneticPr fontId="21"/>
  </si>
  <si>
    <t>受益権譲渡（分譲以外）</t>
    <rPh sb="0" eb="3">
      <t>ジュエキケン</t>
    </rPh>
    <rPh sb="3" eb="5">
      <t>ジョウト</t>
    </rPh>
    <rPh sb="6" eb="8">
      <t>ブンジョウ</t>
    </rPh>
    <rPh sb="8" eb="10">
      <t>イガイ</t>
    </rPh>
    <phoneticPr fontId="21"/>
  </si>
  <si>
    <t>有り</t>
    <rPh sb="0" eb="1">
      <t>ア</t>
    </rPh>
    <phoneticPr fontId="19"/>
  </si>
  <si>
    <t>無し</t>
    <rPh sb="0" eb="1">
      <t>ナシ</t>
    </rPh>
    <phoneticPr fontId="19"/>
  </si>
  <si>
    <t>１．全体概要</t>
    <rPh sb="2" eb="4">
      <t>ゼンタイ</t>
    </rPh>
    <rPh sb="4" eb="6">
      <t>ガイヨウ</t>
    </rPh>
    <phoneticPr fontId="19"/>
  </si>
  <si>
    <r>
      <t>２．補助事業概要図</t>
    </r>
    <r>
      <rPr>
        <sz val="16"/>
        <rFont val="ＭＳ 明朝"/>
        <family val="1"/>
        <charset val="128"/>
      </rPr>
      <t>（イラスト、設備図等を用いて事業内容を表現する）</t>
    </r>
    <rPh sb="2" eb="4">
      <t>ホジョ</t>
    </rPh>
    <rPh sb="4" eb="6">
      <t>ジギョウ</t>
    </rPh>
    <rPh sb="6" eb="8">
      <t>ガイヨウ</t>
    </rPh>
    <rPh sb="8" eb="9">
      <t>ズ</t>
    </rPh>
    <rPh sb="15" eb="17">
      <t>セツビ</t>
    </rPh>
    <rPh sb="23" eb="25">
      <t>ジギョウ</t>
    </rPh>
    <rPh sb="25" eb="27">
      <t>ナイヨウ</t>
    </rPh>
    <phoneticPr fontId="20"/>
  </si>
  <si>
    <t>３．住戸情報入力</t>
    <rPh sb="2" eb="4">
      <t>ジュウコ</t>
    </rPh>
    <rPh sb="4" eb="6">
      <t>ジョウホウ</t>
    </rPh>
    <rPh sb="6" eb="8">
      <t>ニュウリョク</t>
    </rPh>
    <phoneticPr fontId="69"/>
  </si>
  <si>
    <t>４．補助対象経費総括表（まとめ）</t>
    <rPh sb="2" eb="4">
      <t>ホジョ</t>
    </rPh>
    <rPh sb="4" eb="6">
      <t>タイショウ</t>
    </rPh>
    <rPh sb="6" eb="8">
      <t>ケイヒ</t>
    </rPh>
    <rPh sb="8" eb="11">
      <t>ソウカツヒョウ</t>
    </rPh>
    <phoneticPr fontId="20"/>
  </si>
  <si>
    <t>５-１．補助対象経費総括表</t>
    <rPh sb="4" eb="6">
      <t>ホジョ</t>
    </rPh>
    <rPh sb="6" eb="8">
      <t>タイショウ</t>
    </rPh>
    <rPh sb="8" eb="10">
      <t>ケイヒ</t>
    </rPh>
    <rPh sb="10" eb="13">
      <t>ソウカツヒョウ</t>
    </rPh>
    <phoneticPr fontId="20"/>
  </si>
  <si>
    <t>５-２．補助対象経費総括表</t>
    <rPh sb="4" eb="6">
      <t>ホジョ</t>
    </rPh>
    <rPh sb="6" eb="8">
      <t>タイショウ</t>
    </rPh>
    <rPh sb="8" eb="10">
      <t>ケイヒ</t>
    </rPh>
    <rPh sb="10" eb="13">
      <t>ソウカツヒョウ</t>
    </rPh>
    <phoneticPr fontId="20"/>
  </si>
  <si>
    <t>５-３．補助対象経費総括表</t>
    <rPh sb="4" eb="6">
      <t>ホジョ</t>
    </rPh>
    <rPh sb="6" eb="8">
      <t>タイショウ</t>
    </rPh>
    <rPh sb="8" eb="10">
      <t>ケイヒ</t>
    </rPh>
    <rPh sb="10" eb="13">
      <t>ソウカツヒョウ</t>
    </rPh>
    <phoneticPr fontId="20"/>
  </si>
  <si>
    <t>５-４．補助対象経費総括表</t>
    <rPh sb="4" eb="6">
      <t>ホジョ</t>
    </rPh>
    <rPh sb="6" eb="8">
      <t>タイショウ</t>
    </rPh>
    <rPh sb="8" eb="10">
      <t>ケイヒ</t>
    </rPh>
    <rPh sb="10" eb="13">
      <t>ソウカツヒョウ</t>
    </rPh>
    <phoneticPr fontId="20"/>
  </si>
  <si>
    <t>６-１.共用部定額単価算出シート</t>
    <rPh sb="4" eb="7">
      <t>キョウヨウブ</t>
    </rPh>
    <rPh sb="7" eb="9">
      <t>テイガク</t>
    </rPh>
    <rPh sb="9" eb="11">
      <t>タンカ</t>
    </rPh>
    <rPh sb="11" eb="13">
      <t>サンシュツ</t>
    </rPh>
    <phoneticPr fontId="71"/>
  </si>
  <si>
    <t>６-２.共用部定額単価算出シート</t>
    <rPh sb="4" eb="7">
      <t>キョウヨウブ</t>
    </rPh>
    <rPh sb="7" eb="9">
      <t>テイガク</t>
    </rPh>
    <rPh sb="9" eb="11">
      <t>タンカ</t>
    </rPh>
    <rPh sb="11" eb="13">
      <t>サンシュツ</t>
    </rPh>
    <phoneticPr fontId="71"/>
  </si>
  <si>
    <t>６-３.共用部定額単価算出シート</t>
    <rPh sb="4" eb="7">
      <t>キョウヨウブ</t>
    </rPh>
    <rPh sb="7" eb="9">
      <t>テイガク</t>
    </rPh>
    <rPh sb="9" eb="11">
      <t>タンカ</t>
    </rPh>
    <rPh sb="11" eb="13">
      <t>サンシュツ</t>
    </rPh>
    <phoneticPr fontId="71"/>
  </si>
  <si>
    <t>６-４.共用部定額単価算出シート</t>
    <rPh sb="4" eb="7">
      <t>キョウヨウブ</t>
    </rPh>
    <rPh sb="7" eb="9">
      <t>テイガク</t>
    </rPh>
    <rPh sb="9" eb="11">
      <t>タンカ</t>
    </rPh>
    <rPh sb="11" eb="13">
      <t>サンシュツ</t>
    </rPh>
    <phoneticPr fontId="71"/>
  </si>
  <si>
    <t>７．共用部空調設備費用算出シート（マルチエアコン・パッケージエアコン用）</t>
    <rPh sb="2" eb="5">
      <t>キョウヨウブ</t>
    </rPh>
    <rPh sb="5" eb="7">
      <t>クウチョウ</t>
    </rPh>
    <rPh sb="7" eb="9">
      <t>セツビ</t>
    </rPh>
    <rPh sb="9" eb="11">
      <t>ヒヨウ</t>
    </rPh>
    <rPh sb="11" eb="13">
      <t>サンシュツ</t>
    </rPh>
    <rPh sb="34" eb="35">
      <t>ヨウ</t>
    </rPh>
    <phoneticPr fontId="71"/>
  </si>
  <si>
    <t>８-１．費用明細書　（共用部）</t>
    <rPh sb="4" eb="6">
      <t>ヒヨウ</t>
    </rPh>
    <rPh sb="6" eb="9">
      <t>メイサイショ</t>
    </rPh>
    <rPh sb="11" eb="13">
      <t>キョウヨウ</t>
    </rPh>
    <rPh sb="13" eb="14">
      <t>ブ</t>
    </rPh>
    <phoneticPr fontId="71"/>
  </si>
  <si>
    <t>８-２．費用明細書　（共用部）</t>
    <rPh sb="4" eb="6">
      <t>ヒヨウ</t>
    </rPh>
    <rPh sb="6" eb="9">
      <t>メイサイショ</t>
    </rPh>
    <rPh sb="11" eb="13">
      <t>キョウヨウ</t>
    </rPh>
    <rPh sb="13" eb="14">
      <t>ブ</t>
    </rPh>
    <phoneticPr fontId="71"/>
  </si>
  <si>
    <t>８-３．費用明細書　（共用部）</t>
    <rPh sb="4" eb="6">
      <t>ヒヨウ</t>
    </rPh>
    <rPh sb="6" eb="9">
      <t>メイサイショ</t>
    </rPh>
    <rPh sb="11" eb="13">
      <t>キョウヨウ</t>
    </rPh>
    <rPh sb="13" eb="14">
      <t>ブ</t>
    </rPh>
    <phoneticPr fontId="71"/>
  </si>
  <si>
    <t>８-４．費用明細書　（共用部）</t>
    <rPh sb="4" eb="6">
      <t>ヒヨウ</t>
    </rPh>
    <rPh sb="6" eb="9">
      <t>メイサイショ</t>
    </rPh>
    <rPh sb="11" eb="13">
      <t>キョウヨウ</t>
    </rPh>
    <rPh sb="13" eb="14">
      <t>ブ</t>
    </rPh>
    <phoneticPr fontId="71"/>
  </si>
  <si>
    <t>９.パネルラジエーター設備費用算出シート</t>
    <rPh sb="11" eb="13">
      <t>セツビ</t>
    </rPh>
    <rPh sb="13" eb="15">
      <t>ヒヨウ</t>
    </rPh>
    <rPh sb="15" eb="17">
      <t>サンシュツ</t>
    </rPh>
    <phoneticPr fontId="71"/>
  </si>
  <si>
    <t>１０．蓄電システム　補助対象経費算出シート（共用部）</t>
    <rPh sb="22" eb="25">
      <t>キョウヨウブ</t>
    </rPh>
    <phoneticPr fontId="71"/>
  </si>
  <si>
    <t>１１．MEMS　補助対象経費算出シート</t>
    <rPh sb="10" eb="12">
      <t>タイショウ</t>
    </rPh>
    <rPh sb="12" eb="14">
      <t>ケイヒ</t>
    </rPh>
    <phoneticPr fontId="71"/>
  </si>
  <si>
    <t>１２．追加補助対象となる設備等の補助金額集計表</t>
    <rPh sb="3" eb="5">
      <t>ツイカ</t>
    </rPh>
    <rPh sb="5" eb="7">
      <t>ホジョ</t>
    </rPh>
    <rPh sb="7" eb="9">
      <t>タイショウ</t>
    </rPh>
    <rPh sb="12" eb="14">
      <t>セツビ</t>
    </rPh>
    <rPh sb="14" eb="15">
      <t>トウ</t>
    </rPh>
    <rPh sb="16" eb="20">
      <t>ホジョキンガク</t>
    </rPh>
    <rPh sb="20" eb="22">
      <t>シュウケイ</t>
    </rPh>
    <rPh sb="22" eb="23">
      <t>ヒョウ</t>
    </rPh>
    <phoneticPr fontId="71"/>
  </si>
  <si>
    <t>１３．蓄電システム明細</t>
    <phoneticPr fontId="71"/>
  </si>
  <si>
    <t>１４．水害等の災害時の電源確保に配慮した蓄電システム導入計画の詳細</t>
    <rPh sb="3" eb="5">
      <t>スイガイ</t>
    </rPh>
    <rPh sb="5" eb="6">
      <t>トウ</t>
    </rPh>
    <rPh sb="7" eb="9">
      <t>サイガイ</t>
    </rPh>
    <rPh sb="9" eb="10">
      <t>ジ</t>
    </rPh>
    <rPh sb="11" eb="13">
      <t>デンゲン</t>
    </rPh>
    <rPh sb="13" eb="15">
      <t>カクホ</t>
    </rPh>
    <rPh sb="16" eb="18">
      <t>ハイリョ</t>
    </rPh>
    <rPh sb="20" eb="22">
      <t>チクデン</t>
    </rPh>
    <rPh sb="26" eb="28">
      <t>ドウニュウ</t>
    </rPh>
    <rPh sb="28" eb="30">
      <t>ケイカク</t>
    </rPh>
    <rPh sb="31" eb="33">
      <t>ショウサイ</t>
    </rPh>
    <phoneticPr fontId="69"/>
  </si>
  <si>
    <t>１５．ＥＶ充電設備補助金算出シート</t>
    <phoneticPr fontId="71"/>
  </si>
  <si>
    <t>１６．Ｖ２Ｈ充放電設備補助金算出シート</t>
    <phoneticPr fontId="71"/>
  </si>
  <si>
    <t>１７．ＣＬＴ明細</t>
    <phoneticPr fontId="71"/>
  </si>
  <si>
    <t>１８．地中熱ヒートポンプ・システム明細</t>
    <rPh sb="17" eb="19">
      <t>メイサイ</t>
    </rPh>
    <phoneticPr fontId="71"/>
  </si>
  <si>
    <t>１９．ＰＶＴシステム（太陽光発電パネルと太陽熱集熱器が一体となったもの）明細</t>
    <rPh sb="36" eb="38">
      <t>メイサイ</t>
    </rPh>
    <phoneticPr fontId="71"/>
  </si>
  <si>
    <t>２０．液体集熱式太陽熱利用システム明細</t>
    <rPh sb="17" eb="19">
      <t>メイサイ</t>
    </rPh>
    <phoneticPr fontId="71"/>
  </si>
  <si>
    <t>２１．工程表</t>
    <rPh sb="3" eb="6">
      <t>コウテイヒョウ</t>
    </rPh>
    <phoneticPr fontId="20"/>
  </si>
  <si>
    <t>該当設備を導入、又は補助金の加算を受ける場合は
提出すること</t>
    <rPh sb="0" eb="2">
      <t>ガイトウ</t>
    </rPh>
    <rPh sb="2" eb="4">
      <t>セツビ</t>
    </rPh>
    <rPh sb="5" eb="7">
      <t>ドウニュウ</t>
    </rPh>
    <rPh sb="8" eb="9">
      <t>マタ</t>
    </rPh>
    <rPh sb="10" eb="13">
      <t>ホジョキン</t>
    </rPh>
    <rPh sb="14" eb="16">
      <t>カサン</t>
    </rPh>
    <rPh sb="17" eb="18">
      <t>ウ</t>
    </rPh>
    <rPh sb="20" eb="22">
      <t>バアイ</t>
    </rPh>
    <rPh sb="24" eb="26">
      <t>テイシュツ</t>
    </rPh>
    <phoneticPr fontId="21"/>
  </si>
  <si>
    <t>共同申請の場合は全申請者分
（個人事業主の場合は確定申告書類の写し）</t>
    <rPh sb="0" eb="4">
      <t>キョウドウシンセイ</t>
    </rPh>
    <rPh sb="5" eb="7">
      <t>バアイ</t>
    </rPh>
    <rPh sb="8" eb="9">
      <t>ゼン</t>
    </rPh>
    <rPh sb="9" eb="12">
      <t>シンセイシャ</t>
    </rPh>
    <rPh sb="12" eb="13">
      <t>ブン</t>
    </rPh>
    <rPh sb="15" eb="17">
      <t>コジン</t>
    </rPh>
    <rPh sb="17" eb="19">
      <t>ジギョウ</t>
    </rPh>
    <rPh sb="19" eb="20">
      <t>ヌシ</t>
    </rPh>
    <rPh sb="21" eb="23">
      <t>バアイ</t>
    </rPh>
    <rPh sb="24" eb="26">
      <t>カクテイ</t>
    </rPh>
    <rPh sb="26" eb="28">
      <t>シンコク</t>
    </rPh>
    <rPh sb="28" eb="30">
      <t>ショルイ</t>
    </rPh>
    <rPh sb="31" eb="32">
      <t>ウツ</t>
    </rPh>
    <phoneticPr fontId="71"/>
  </si>
  <si>
    <t>土地登記簿謄本（登記情報提供サービスで取得した情報の提出も可）</t>
    <phoneticPr fontId="21"/>
  </si>
  <si>
    <t>発行日から３ヶ月以内のもの
※交付申請時に未登記の場合は以下を提出すること
　・現在の土地所有者の確認ができる書類
　・今後該当の土地が申請者の所有になることが
　  確認できる書類（購入契約書の写し等）
　・未登記の旨と取得時期を説明した紙面を添付すること</t>
    <rPh sb="0" eb="3">
      <t>ハッコウビ</t>
    </rPh>
    <rPh sb="7" eb="8">
      <t>ゲツ</t>
    </rPh>
    <rPh sb="8" eb="10">
      <t>イナイ</t>
    </rPh>
    <rPh sb="15" eb="20">
      <t>コウフシンセイジ</t>
    </rPh>
    <rPh sb="21" eb="24">
      <t>ミトウキ</t>
    </rPh>
    <rPh sb="25" eb="27">
      <t>バアイ</t>
    </rPh>
    <rPh sb="28" eb="30">
      <t>イカ</t>
    </rPh>
    <rPh sb="31" eb="33">
      <t>テイシュツ</t>
    </rPh>
    <rPh sb="40" eb="42">
      <t>ゲンザイ</t>
    </rPh>
    <rPh sb="43" eb="48">
      <t>トチショユウシャ</t>
    </rPh>
    <rPh sb="49" eb="51">
      <t>カクニン</t>
    </rPh>
    <rPh sb="55" eb="57">
      <t>ショルイ</t>
    </rPh>
    <rPh sb="60" eb="62">
      <t>コンゴ</t>
    </rPh>
    <rPh sb="62" eb="64">
      <t>ガイトウ</t>
    </rPh>
    <rPh sb="65" eb="67">
      <t>トチ</t>
    </rPh>
    <rPh sb="68" eb="71">
      <t>シンセイシャ</t>
    </rPh>
    <rPh sb="72" eb="74">
      <t>ショユウ</t>
    </rPh>
    <rPh sb="84" eb="86">
      <t>カクニン</t>
    </rPh>
    <rPh sb="90" eb="91">
      <t>ルイ</t>
    </rPh>
    <rPh sb="105" eb="108">
      <t>ミトウキ</t>
    </rPh>
    <rPh sb="109" eb="110">
      <t>ムネ</t>
    </rPh>
    <rPh sb="111" eb="113">
      <t>シュトク</t>
    </rPh>
    <rPh sb="113" eb="115">
      <t>ジキ</t>
    </rPh>
    <rPh sb="116" eb="118">
      <t>セツメイ</t>
    </rPh>
    <rPh sb="120" eb="121">
      <t>メン</t>
    </rPh>
    <rPh sb="122" eb="124">
      <t>テンプ</t>
    </rPh>
    <phoneticPr fontId="19"/>
  </si>
  <si>
    <t>法人申請で土地が賃貸の場合は提出必須</t>
    <rPh sb="0" eb="4">
      <t>ホウジンシンセイ</t>
    </rPh>
    <rPh sb="5" eb="7">
      <t>トチ</t>
    </rPh>
    <rPh sb="8" eb="10">
      <t>チンタイ</t>
    </rPh>
    <rPh sb="11" eb="13">
      <t>バアイ</t>
    </rPh>
    <rPh sb="14" eb="16">
      <t>テイシュツ</t>
    </rPh>
    <rPh sb="16" eb="18">
      <t>ヒッス</t>
    </rPh>
    <phoneticPr fontId="19"/>
  </si>
  <si>
    <t>・設備工事ごとに編集しカラーで作成すること
（例）空調設備・機器表・設備設置図
・平面図に部屋番号を記入すること
・補助対象設備を平面図に明記すること
・建物立面図には太陽光搭載屋根面に太陽光パネルの
  容量を明記する、もしくはパネル割付図を提出すること</t>
    <rPh sb="1" eb="3">
      <t>セツビ</t>
    </rPh>
    <rPh sb="3" eb="5">
      <t>コウジ</t>
    </rPh>
    <rPh sb="8" eb="10">
      <t>ヘンシュウ</t>
    </rPh>
    <rPh sb="15" eb="17">
      <t>サクセイ</t>
    </rPh>
    <rPh sb="23" eb="24">
      <t>レイ</t>
    </rPh>
    <rPh sb="25" eb="27">
      <t>クウチョウ</t>
    </rPh>
    <rPh sb="27" eb="29">
      <t>セツビ</t>
    </rPh>
    <rPh sb="30" eb="33">
      <t>キキヒョウ</t>
    </rPh>
    <rPh sb="34" eb="36">
      <t>セツビ</t>
    </rPh>
    <rPh sb="36" eb="39">
      <t>セッチズ</t>
    </rPh>
    <rPh sb="41" eb="44">
      <t>ヘイメンズ</t>
    </rPh>
    <rPh sb="45" eb="49">
      <t>ヘヤバンゴウ</t>
    </rPh>
    <rPh sb="50" eb="52">
      <t>キニュウ</t>
    </rPh>
    <rPh sb="58" eb="64">
      <t>ホジョタイショウセツビ</t>
    </rPh>
    <rPh sb="65" eb="68">
      <t>ヘイメンズ</t>
    </rPh>
    <rPh sb="69" eb="71">
      <t>メイキ</t>
    </rPh>
    <rPh sb="77" eb="79">
      <t>タテモノ</t>
    </rPh>
    <rPh sb="79" eb="82">
      <t>リツメンズ</t>
    </rPh>
    <rPh sb="84" eb="87">
      <t>タイヨウコウ</t>
    </rPh>
    <rPh sb="87" eb="89">
      <t>トウサイ</t>
    </rPh>
    <rPh sb="89" eb="92">
      <t>ヤネメン</t>
    </rPh>
    <rPh sb="93" eb="96">
      <t>タイヨウコウ</t>
    </rPh>
    <rPh sb="103" eb="105">
      <t>ヨウリョウ</t>
    </rPh>
    <rPh sb="106" eb="108">
      <t>メイキ</t>
    </rPh>
    <rPh sb="118" eb="121">
      <t>ワリツケズ</t>
    </rPh>
    <rPh sb="122" eb="124">
      <t>テイシュツ</t>
    </rPh>
    <phoneticPr fontId="19"/>
  </si>
  <si>
    <t>⑧商業登記簿等／本人確認書類</t>
    <rPh sb="1" eb="3">
      <t>ショウギョウ</t>
    </rPh>
    <rPh sb="3" eb="6">
      <t>トウキボ</t>
    </rPh>
    <rPh sb="6" eb="7">
      <t>トウ</t>
    </rPh>
    <rPh sb="8" eb="14">
      <t>ホンニンカクニンショルイ</t>
    </rPh>
    <phoneticPr fontId="19"/>
  </si>
  <si>
    <t>現在事項全部証明書（登記情報提供サービスで取得した情報の提出も可）</t>
    <rPh sb="0" eb="2">
      <t>ゲンザイ</t>
    </rPh>
    <rPh sb="2" eb="4">
      <t>ジコウ</t>
    </rPh>
    <rPh sb="4" eb="6">
      <t>ゼンブ</t>
    </rPh>
    <rPh sb="6" eb="9">
      <t>ショウメイショ</t>
    </rPh>
    <rPh sb="10" eb="12">
      <t>トウキ</t>
    </rPh>
    <rPh sb="12" eb="14">
      <t>ジョウホウ</t>
    </rPh>
    <rPh sb="14" eb="16">
      <t>テイキョウ</t>
    </rPh>
    <rPh sb="21" eb="23">
      <t>シュトク</t>
    </rPh>
    <rPh sb="25" eb="27">
      <t>ジョウホウ</t>
    </rPh>
    <rPh sb="28" eb="30">
      <t>テイシュツ</t>
    </rPh>
    <rPh sb="31" eb="32">
      <t>カ</t>
    </rPh>
    <phoneticPr fontId="19"/>
  </si>
  <si>
    <t>⑨委任状</t>
    <rPh sb="1" eb="4">
      <t>イニンジョウ</t>
    </rPh>
    <phoneticPr fontId="21"/>
  </si>
  <si>
    <t>指定された書式に記名・押印の上、ＰＤＦファイルで
提出すること</t>
    <rPh sb="0" eb="2">
      <t>シテイ</t>
    </rPh>
    <rPh sb="5" eb="7">
      <t>ショシキ</t>
    </rPh>
    <rPh sb="8" eb="10">
      <t>キメイ</t>
    </rPh>
    <rPh sb="11" eb="13">
      <t>オウイン</t>
    </rPh>
    <rPh sb="14" eb="15">
      <t>ウエ</t>
    </rPh>
    <rPh sb="25" eb="27">
      <t>テイシュツ</t>
    </rPh>
    <phoneticPr fontId="21"/>
  </si>
  <si>
    <t>⑩その他</t>
    <phoneticPr fontId="21"/>
  </si>
  <si>
    <t>　二酸化炭素排出抑制対策事業費等補助金（戸建住宅ネット・ゼロ・エネルギー・ハウス（ＺＥＨ）化等支援事業及び集合住宅の省ＣＯ２化促進事業）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ネット･ゼロ･エネルギー･ハウス（ＺＥＨ）化等支援事業及び集合住宅の省ＣＯ２化促進事業）交付要綱（令和７年４月１４日環地温発第２５０４１４２号）及び交付規程の定めるところに従うことを承知の上、申請します。</t>
    <phoneticPr fontId="20"/>
  </si>
  <si>
    <t>←４.補助対象経費総括表（まとめ）から反映</t>
    <rPh sb="3" eb="9">
      <t>ホジョタイショウケイヒ</t>
    </rPh>
    <rPh sb="9" eb="12">
      <t>ソウカツヒョウ</t>
    </rPh>
    <rPh sb="19" eb="21">
      <t>ハンエイ</t>
    </rPh>
    <phoneticPr fontId="20"/>
  </si>
  <si>
    <t>https://zehweb.jp/privacy/</t>
    <phoneticPr fontId="21"/>
  </si>
  <si>
    <t>補助対象事業の費用対効果に伴う補助額の上限額</t>
    <rPh sb="17" eb="18">
      <t>ガク</t>
    </rPh>
    <phoneticPr fontId="20"/>
  </si>
  <si>
    <t>補助対象事業の費用対効果に伴う補助額の上限確認</t>
    <rPh sb="0" eb="2">
      <t>ホジョ</t>
    </rPh>
    <rPh sb="2" eb="4">
      <t>タイショウ</t>
    </rPh>
    <rPh sb="4" eb="6">
      <t>ジギョウ</t>
    </rPh>
    <rPh sb="7" eb="12">
      <t>ヒヨウタイコウカ</t>
    </rPh>
    <rPh sb="13" eb="14">
      <t>トモナ</t>
    </rPh>
    <rPh sb="15" eb="17">
      <t>ホジョ</t>
    </rPh>
    <rPh sb="17" eb="18">
      <t>ガク</t>
    </rPh>
    <rPh sb="19" eb="21">
      <t>ジョウゲン</t>
    </rPh>
    <rPh sb="21" eb="23">
      <t>カクニン</t>
    </rPh>
    <phoneticPr fontId="20"/>
  </si>
  <si>
    <t>「３.住戸情報入力」から自動転記（検算すること）</t>
    <phoneticPr fontId="19"/>
  </si>
  <si>
    <t>◆公募要領Ｐ２４～２５共用部の定額単価表を基に入力すること</t>
    <rPh sb="1" eb="5">
      <t>コウボヨウリョウ</t>
    </rPh>
    <rPh sb="11" eb="14">
      <t>キョウヨウブ</t>
    </rPh>
    <rPh sb="15" eb="20">
      <t>テイガクタンカヒョウ</t>
    </rPh>
    <rPh sb="21" eb="22">
      <t>モト</t>
    </rPh>
    <rPh sb="23" eb="25">
      <t>ニュウリョク</t>
    </rPh>
    <phoneticPr fontId="21"/>
  </si>
  <si>
    <t>←加算する場合は「１４．水害等の災害時の電源確保に配慮した蓄電システム導入計画の詳細」</t>
    <rPh sb="1" eb="3">
      <t>カサン</t>
    </rPh>
    <rPh sb="5" eb="7">
      <t>バアイ</t>
    </rPh>
    <phoneticPr fontId="71"/>
  </si>
  <si>
    <t>（⑥÷⑦）＋（⑧×３）</t>
    <phoneticPr fontId="71"/>
  </si>
  <si>
    <r>
      <t>法人申請の場合、商業登記簿の記載と一致させること（</t>
    </r>
    <r>
      <rPr>
        <sz val="14"/>
        <color rgb="FFFF0000"/>
        <rFont val="Yu Gothic UI"/>
        <family val="3"/>
        <charset val="128"/>
      </rPr>
      <t>個人申請者は入力不要）</t>
    </r>
    <r>
      <rPr>
        <sz val="14"/>
        <color theme="1"/>
        <rFont val="Yu Gothic UI"/>
        <family val="2"/>
        <charset val="128"/>
      </rPr>
      <t xml:space="preserve">
</t>
    </r>
    <r>
      <rPr>
        <sz val="14"/>
        <color rgb="FFFF0000"/>
        <rFont val="Yu Gothic UI"/>
        <family val="3"/>
        <charset val="128"/>
      </rPr>
      <t>（社内役職（社長等）は入力不要）</t>
    </r>
    <rPh sb="0" eb="2">
      <t>ホウジン</t>
    </rPh>
    <rPh sb="2" eb="4">
      <t>シンセイ</t>
    </rPh>
    <rPh sb="5" eb="7">
      <t>バアイ</t>
    </rPh>
    <rPh sb="25" eb="27">
      <t>コジン</t>
    </rPh>
    <rPh sb="27" eb="30">
      <t>シンセイシャ</t>
    </rPh>
    <rPh sb="31" eb="33">
      <t>ニュウリョク</t>
    </rPh>
    <rPh sb="33" eb="35">
      <t>フヨウ</t>
    </rPh>
    <phoneticPr fontId="19"/>
  </si>
  <si>
    <r>
      <t>氏と名を分けてひらがなで入力すること</t>
    </r>
    <r>
      <rPr>
        <sz val="14"/>
        <color rgb="FFFF0000"/>
        <rFont val="Yu Gothic UI"/>
        <family val="3"/>
        <charset val="128"/>
      </rPr>
      <t>（個人申請は入力不要）</t>
    </r>
    <rPh sb="0" eb="1">
      <t>シ</t>
    </rPh>
    <rPh sb="2" eb="3">
      <t>メイ</t>
    </rPh>
    <rPh sb="4" eb="5">
      <t>ワ</t>
    </rPh>
    <rPh sb="12" eb="14">
      <t>ニュウリョク</t>
    </rPh>
    <rPh sb="19" eb="21">
      <t>コジン</t>
    </rPh>
    <rPh sb="21" eb="23">
      <t>シンセイ</t>
    </rPh>
    <rPh sb="24" eb="28">
      <t>ニュウリョクフヨウ</t>
    </rPh>
    <phoneticPr fontId="19"/>
  </si>
  <si>
    <r>
      <t>該当する申請区分を選択し、</t>
    </r>
    <r>
      <rPr>
        <sz val="14"/>
        <color rgb="FFFF0000"/>
        <rFont val="Yu Gothic UI"/>
        <family val="3"/>
        <charset val="128"/>
      </rPr>
      <t>グレー表示されたセルについては入力不要</t>
    </r>
    <rPh sb="0" eb="2">
      <t>ガイトウ</t>
    </rPh>
    <rPh sb="4" eb="6">
      <t>シンセイ</t>
    </rPh>
    <rPh sb="6" eb="8">
      <t>クブン</t>
    </rPh>
    <rPh sb="9" eb="11">
      <t>センタク</t>
    </rPh>
    <rPh sb="16" eb="18">
      <t>ヒョウジ</t>
    </rPh>
    <rPh sb="28" eb="30">
      <t>ニュウリョク</t>
    </rPh>
    <rPh sb="30" eb="32">
      <t>フヨウ</t>
    </rPh>
    <phoneticPr fontId="21"/>
  </si>
  <si>
    <r>
      <t>商業登記簿の記載と一致させること（氏と名を分けて入力すること）</t>
    </r>
    <r>
      <rPr>
        <sz val="14"/>
        <color rgb="FFFF0000"/>
        <rFont val="Yu Gothic UI"/>
        <family val="3"/>
        <charset val="128"/>
      </rPr>
      <t>（個人申請は入力不要）</t>
    </r>
    <rPh sb="17" eb="18">
      <t>シ</t>
    </rPh>
    <rPh sb="19" eb="20">
      <t>メイ</t>
    </rPh>
    <rPh sb="21" eb="22">
      <t>ワ</t>
    </rPh>
    <rPh sb="24" eb="26">
      <t>ニュウリョク</t>
    </rPh>
    <rPh sb="32" eb="36">
      <t>コジンシンセイ</t>
    </rPh>
    <rPh sb="37" eb="41">
      <t>ニュウリョクフヨウ</t>
    </rPh>
    <phoneticPr fontId="19"/>
  </si>
  <si>
    <t>追加補助設備</t>
    <rPh sb="0" eb="2">
      <t>ツイカ</t>
    </rPh>
    <rPh sb="2" eb="4">
      <t>ホジョ</t>
    </rPh>
    <rPh sb="4" eb="6">
      <t>セツビ</t>
    </rPh>
    <phoneticPr fontId="21"/>
  </si>
  <si>
    <t>令和７年度　高層ＺＥＨ－Ｍ支援事業</t>
    <rPh sb="6" eb="7">
      <t>コウ</t>
    </rPh>
    <phoneticPr fontId="20"/>
  </si>
  <si>
    <t>各種書類は不備のないよう、申請者自身でよく確認し、提出すること</t>
    <rPh sb="13" eb="15">
      <t>シンセイ</t>
    </rPh>
    <rPh sb="15" eb="16">
      <t>シャ</t>
    </rPh>
    <phoneticPr fontId="20"/>
  </si>
  <si>
    <t>本シートにない情報は、各種申請様式に直接入力すること</t>
    <phoneticPr fontId="21"/>
  </si>
  <si>
    <t>←（注１）、（注２）の内容をよく確認の上、商業登記簿に記載されている全ての役員を入力すること</t>
    <rPh sb="2" eb="3">
      <t>チュウ</t>
    </rPh>
    <rPh sb="7" eb="8">
      <t>チュウ</t>
    </rPh>
    <rPh sb="11" eb="13">
      <t>ナイヨウ</t>
    </rPh>
    <rPh sb="16" eb="18">
      <t>カクニン</t>
    </rPh>
    <rPh sb="19" eb="20">
      <t>ウエ</t>
    </rPh>
    <rPh sb="21" eb="23">
      <t>ショウギョウ</t>
    </rPh>
    <rPh sb="23" eb="26">
      <t>トウキボ</t>
    </rPh>
    <rPh sb="27" eb="29">
      <t>キサイ</t>
    </rPh>
    <rPh sb="34" eb="35">
      <t>スベ</t>
    </rPh>
    <rPh sb="37" eb="39">
      <t>ヤクイン</t>
    </rPh>
    <rPh sb="40" eb="42">
      <t>ニュウリョク</t>
    </rPh>
    <phoneticPr fontId="19"/>
  </si>
  <si>
    <t>◆入力ルールを設定されている個所については、ルールに基づいて入力すること</t>
    <rPh sb="1" eb="3">
      <t>ニュウリョク</t>
    </rPh>
    <rPh sb="7" eb="9">
      <t>セッテイ</t>
    </rPh>
    <rPh sb="14" eb="16">
      <t>カショ</t>
    </rPh>
    <rPh sb="26" eb="27">
      <t>モト</t>
    </rPh>
    <rPh sb="30" eb="32">
      <t>ニュウリョク</t>
    </rPh>
    <phoneticPr fontId="20"/>
  </si>
  <si>
    <t>再生可能エネルギー等を除く一次エネルギー消費量削減率</t>
    <rPh sb="0" eb="2">
      <t>サイセイ</t>
    </rPh>
    <rPh sb="2" eb="4">
      <t>カノウ</t>
    </rPh>
    <rPh sb="9" eb="10">
      <t>ナド</t>
    </rPh>
    <rPh sb="11" eb="12">
      <t>ノゾ</t>
    </rPh>
    <rPh sb="13" eb="15">
      <t>イチジ</t>
    </rPh>
    <rPh sb="20" eb="22">
      <t>ショウヒ</t>
    </rPh>
    <rPh sb="22" eb="23">
      <t>リョウ</t>
    </rPh>
    <rPh sb="23" eb="25">
      <t>サクゲン</t>
    </rPh>
    <rPh sb="25" eb="26">
      <t>リツ</t>
    </rPh>
    <phoneticPr fontId="19"/>
  </si>
  <si>
    <t>再生可能エネルギー等を含む一次エネルギー消費量削減率</t>
    <rPh sb="0" eb="2">
      <t>サイセイ</t>
    </rPh>
    <rPh sb="2" eb="4">
      <t>カノウ</t>
    </rPh>
    <rPh sb="9" eb="10">
      <t>ナド</t>
    </rPh>
    <rPh sb="11" eb="12">
      <t>フク</t>
    </rPh>
    <rPh sb="13" eb="15">
      <t>イチジ</t>
    </rPh>
    <rPh sb="20" eb="22">
      <t>ショウヒ</t>
    </rPh>
    <rPh sb="22" eb="23">
      <t>リョウ</t>
    </rPh>
    <rPh sb="23" eb="25">
      <t>サクゲン</t>
    </rPh>
    <rPh sb="25" eb="26">
      <t>リツ</t>
    </rPh>
    <phoneticPr fontId="19"/>
  </si>
  <si>
    <t>Ｌ</t>
    <phoneticPr fontId="21"/>
  </si>
  <si>
    <t>（Ｌ）＝（J）＋（K）</t>
    <phoneticPr fontId="20"/>
  </si>
  <si>
    <t>◆金額は全て税抜・小数点以下切り捨てとすること</t>
    <rPh sb="1" eb="3">
      <t>キンガク</t>
    </rPh>
    <rPh sb="4" eb="5">
      <t>スベ</t>
    </rPh>
    <rPh sb="6" eb="7">
      <t>ゼイ</t>
    </rPh>
    <rPh sb="7" eb="8">
      <t>ヌ</t>
    </rPh>
    <rPh sb="9" eb="11">
      <t>ショウスウ</t>
    </rPh>
    <rPh sb="11" eb="12">
      <t>テン</t>
    </rPh>
    <rPh sb="12" eb="14">
      <t>イカ</t>
    </rPh>
    <rPh sb="14" eb="15">
      <t>キ</t>
    </rPh>
    <rPh sb="16" eb="17">
      <t>ス</t>
    </rPh>
    <phoneticPr fontId="69"/>
  </si>
  <si>
    <t>　　１６．Ｖ２Ｈ充放電設備補助金算出シート</t>
    <rPh sb="13" eb="18">
      <t>ホジョキンサンシュツ</t>
    </rPh>
    <phoneticPr fontId="21"/>
  </si>
  <si>
    <t>直近１期分の財務諸表・決算単身表（単独決算）等の写し</t>
    <rPh sb="0" eb="2">
      <t>チョッキン</t>
    </rPh>
    <rPh sb="3" eb="4">
      <t>キ</t>
    </rPh>
    <rPh sb="4" eb="5">
      <t>ブン</t>
    </rPh>
    <rPh sb="6" eb="8">
      <t>ザイム</t>
    </rPh>
    <rPh sb="8" eb="10">
      <t>ショヒョウ</t>
    </rPh>
    <rPh sb="11" eb="13">
      <t>ケッサン</t>
    </rPh>
    <rPh sb="13" eb="15">
      <t>タンシン</t>
    </rPh>
    <rPh sb="15" eb="16">
      <t>ヒョウ</t>
    </rPh>
    <rPh sb="17" eb="19">
      <t>タンドク</t>
    </rPh>
    <rPh sb="19" eb="21">
      <t>ケッサン</t>
    </rPh>
    <rPh sb="22" eb="23">
      <t>トウ</t>
    </rPh>
    <rPh sb="24" eb="25">
      <t>ウツ</t>
    </rPh>
    <phoneticPr fontId="19"/>
  </si>
  <si>
    <t>・ＥＶ充電設備又はＶ２Ｈ充放電設備を導入する場合は
  提出すること
・充電設備本体の価格が確認できること
・本体及び据付け工事が確認できること
・見積書は宛先、発行元、発行日が確認できること</t>
    <rPh sb="5" eb="7">
      <t>セツビ</t>
    </rPh>
    <rPh sb="7" eb="8">
      <t>マタ</t>
    </rPh>
    <rPh sb="55" eb="57">
      <t>ホンタイ</t>
    </rPh>
    <rPh sb="57" eb="58">
      <t>オヨ</t>
    </rPh>
    <rPh sb="59" eb="61">
      <t>スエツケ</t>
    </rPh>
    <rPh sb="62" eb="64">
      <t>コウジ</t>
    </rPh>
    <rPh sb="65" eb="67">
      <t>カクニン</t>
    </rPh>
    <phoneticPr fontId="71"/>
  </si>
  <si>
    <t>Ｖ２Ｈ充放電設備</t>
    <phoneticPr fontId="21"/>
  </si>
  <si>
    <t>ＣＬＴ</t>
    <phoneticPr fontId="21"/>
  </si>
  <si>
    <t>※補助金の額≦46.81×年間一次エネルギー消費削減量となるように</t>
    <phoneticPr fontId="20"/>
  </si>
  <si>
    <t xml:space="preserve"> 「１．全体概要」の⑤一次エネルギー計算を見直すこと</t>
    <phoneticPr fontId="20"/>
  </si>
  <si>
    <t>令和
７年度</t>
    <phoneticPr fontId="21"/>
  </si>
  <si>
    <t>「住戸情報入力」から自動転記（検算すること）</t>
    <phoneticPr fontId="19"/>
  </si>
  <si>
    <t>「住戸情報入力」から自動転記（検算すること）</t>
    <rPh sb="3" eb="5">
      <t>ジョウホウ</t>
    </rPh>
    <rPh sb="5" eb="7">
      <t>ニュウリョク</t>
    </rPh>
    <rPh sb="10" eb="12">
      <t>ジドウ</t>
    </rPh>
    <rPh sb="12" eb="14">
      <t>テンキ</t>
    </rPh>
    <rPh sb="15" eb="17">
      <t>ケンザン</t>
    </rPh>
    <phoneticPr fontId="19"/>
  </si>
  <si>
    <t>⑤の金額を「共用部定額単価算出シート」の導入する年度の「４）共用部定額単価算出表 合計」欄に入力すること</t>
    <rPh sb="6" eb="9">
      <t>キョウヨウブ</t>
    </rPh>
    <rPh sb="9" eb="13">
      <t>テイガクタンカ</t>
    </rPh>
    <rPh sb="13" eb="15">
      <t>サンシュツ</t>
    </rPh>
    <rPh sb="20" eb="22">
      <t>ドウニュウ</t>
    </rPh>
    <rPh sb="24" eb="26">
      <t>ネンド</t>
    </rPh>
    <rPh sb="46" eb="48">
      <t>ニュウリョク</t>
    </rPh>
    <phoneticPr fontId="21"/>
  </si>
  <si>
    <t>③の金額を「共用部定額単価算出シート」の導入する年度の「４）共用部定額単価算出表 合計」欄に入力すること</t>
    <rPh sb="6" eb="9">
      <t>キョウヨウブ</t>
    </rPh>
    <rPh sb="9" eb="13">
      <t>テイガクタンカ</t>
    </rPh>
    <rPh sb="13" eb="15">
      <t>サンシュツ</t>
    </rPh>
    <rPh sb="20" eb="22">
      <t>ドウニュウ</t>
    </rPh>
    <rPh sb="24" eb="26">
      <t>ネンド</t>
    </rPh>
    <rPh sb="46" eb="48">
      <t>ニュウリョク</t>
    </rPh>
    <phoneticPr fontId="21"/>
  </si>
  <si>
    <t>「住戸情報入力」から自動転記（検算すること）</t>
    <rPh sb="1" eb="7">
      <t>ジュウコジョウホウニュウリョク</t>
    </rPh>
    <phoneticPr fontId="21"/>
  </si>
  <si>
    <t>「ＰＶＴシステム明細」から自動転記（検算すること）</t>
    <phoneticPr fontId="21"/>
  </si>
  <si>
    <t>「液体集熱式太陽熱利用システム明細」から
自動転記（検算すること）</t>
    <phoneticPr fontId="21"/>
  </si>
  <si>
    <t>「全体概要」で設置場所を選択した上で「ＥＶ充電設備補助金算出シート」と「Ｖ２Ｈ充放電設備補助金算出シート」で算出した台数と補助金額を手入力すること</t>
    <rPh sb="7" eb="9">
      <t>セッチ</t>
    </rPh>
    <rPh sb="9" eb="11">
      <t>バショ</t>
    </rPh>
    <rPh sb="12" eb="14">
      <t>センタク</t>
    </rPh>
    <rPh sb="16" eb="17">
      <t>ウエ</t>
    </rPh>
    <rPh sb="54" eb="56">
      <t>サンシュツ</t>
    </rPh>
    <rPh sb="63" eb="65">
      <t>キンガク</t>
    </rPh>
    <rPh sb="66" eb="69">
      <t>テニュウリョク</t>
    </rPh>
    <phoneticPr fontId="21"/>
  </si>
  <si>
    <t>「ＣＬＴ明細」から自動転記（検算すること）</t>
    <phoneticPr fontId="21"/>
  </si>
  <si>
    <t>戸数は「住戸情報入力」から自動転記（検算すること）
補助金額は「蓄電システム明細（専有部）」で算出した金額を手入力すること</t>
    <rPh sb="0" eb="2">
      <t>コスウ</t>
    </rPh>
    <rPh sb="4" eb="6">
      <t>ジュウコ</t>
    </rPh>
    <rPh sb="6" eb="8">
      <t>ジョウホウ</t>
    </rPh>
    <rPh sb="8" eb="9">
      <t>ニュウ</t>
    </rPh>
    <rPh sb="9" eb="10">
      <t>リョク</t>
    </rPh>
    <rPh sb="26" eb="30">
      <t>ホジョキンガク</t>
    </rPh>
    <rPh sb="47" eb="49">
      <t>サンシュツ</t>
    </rPh>
    <rPh sb="51" eb="53">
      <t>キンガク</t>
    </rPh>
    <rPh sb="54" eb="57">
      <t>テニュウリョク</t>
    </rPh>
    <phoneticPr fontId="21"/>
  </si>
  <si>
    <t>「全体概要」で設置場所を選択した上で「ＥＶ充電設備補助金算出シート」と「Ｖ２Ｈ充放電設備補助金算出シート」で算出した台数と補助金額を手入力すること</t>
    <rPh sb="1" eb="3">
      <t>ゼンタイ</t>
    </rPh>
    <rPh sb="6" eb="8">
      <t>セッチ</t>
    </rPh>
    <rPh sb="8" eb="10">
      <t>バショ</t>
    </rPh>
    <rPh sb="11" eb="13">
      <t>センタク</t>
    </rPh>
    <rPh sb="15" eb="16">
      <t>ウエ</t>
    </rPh>
    <rPh sb="53" eb="55">
      <t>サンシュツ</t>
    </rPh>
    <rPh sb="62" eb="64">
      <t>キンガク</t>
    </rPh>
    <rPh sb="65" eb="68">
      <t>テニュウリョク</t>
    </rPh>
    <phoneticPr fontId="21"/>
  </si>
  <si>
    <t>共用部に導入する場合、⑬の金額を「追加補助対象となる設備等の補助金額集計表」I列に入力すること</t>
    <rPh sb="0" eb="3">
      <t>キョウヨウブ</t>
    </rPh>
    <rPh sb="4" eb="6">
      <t>ドウニュウ</t>
    </rPh>
    <rPh sb="8" eb="10">
      <t>バアイ</t>
    </rPh>
    <rPh sb="13" eb="15">
      <t>キンガク</t>
    </rPh>
    <phoneticPr fontId="21"/>
  </si>
  <si>
    <t>専有部に導入する場合、「住戸情報入力」AX列の導入する住戸に⑫の金額×住戸毎の設置台数の合計金額を入力すること</t>
    <rPh sb="0" eb="3">
      <t>センユウブ</t>
    </rPh>
    <rPh sb="4" eb="6">
      <t>ドウニュウ</t>
    </rPh>
    <rPh sb="8" eb="10">
      <t>バアイ</t>
    </rPh>
    <phoneticPr fontId="21"/>
  </si>
  <si>
    <t>共用部に導入する場合、⑫の金額を「追加補助対象となる設備等の補助金額集計表」I列に入力すること</t>
    <rPh sb="0" eb="3">
      <t>キョウヨウブ</t>
    </rPh>
    <rPh sb="4" eb="6">
      <t>ドウニュウ</t>
    </rPh>
    <rPh sb="8" eb="10">
      <t>バアイ</t>
    </rPh>
    <rPh sb="13" eb="15">
      <t>キンガク</t>
    </rPh>
    <phoneticPr fontId="21"/>
  </si>
  <si>
    <t>戸あたりの上限額を超えています。上限額との差額が「０円」になるように、各年度から調整（入力箇所はピンクのセル）してください。
←</t>
    <rPh sb="0" eb="1">
      <t>コ</t>
    </rPh>
    <rPh sb="5" eb="8">
      <t>ジョウゲンガク</t>
    </rPh>
    <rPh sb="9" eb="10">
      <t>コ</t>
    </rPh>
    <rPh sb="16" eb="19">
      <t>ジョウゲンガク</t>
    </rPh>
    <rPh sb="21" eb="23">
      <t>サガク</t>
    </rPh>
    <rPh sb="26" eb="27">
      <t>エン</t>
    </rPh>
    <rPh sb="35" eb="38">
      <t>カクネンド</t>
    </rPh>
    <rPh sb="40" eb="42">
      <t>チョウセイ</t>
    </rPh>
    <rPh sb="43" eb="45">
      <t>ニュウリョク</t>
    </rPh>
    <rPh sb="45" eb="47">
      <t>カショ</t>
    </rPh>
    <phoneticPr fontId="20"/>
  </si>
  <si>
    <t>■一次公募
・令和７年度のみ事業の場合（単年度） ：交付決定日～２０２６年１月２４日（土）まで
・令和８年度以降も継続して実施する場合（複数年度）
ａ）１年目がＢＥＬＳ取得のみの場合  ：交付決定日～２０２６年１月３１日（土）まで
ｂ）１年目から工事を行う場合 　　　   ：交付決定日～２０２６年１月２４日（土）まで
■二次公募
交付決定～２０２６年　１月３１日（土）まで</t>
    <rPh sb="163" eb="165">
      <t>コウボ</t>
    </rPh>
    <phoneticPr fontId="21"/>
  </si>
  <si>
    <t>事業完了日から３０日以内又は以下のいずれか早い日まで
■一次公募
・令和７年度のみ事業の場合（単年度）　：２０２６年１月３０日（金）まで
・令和８年度以降も継続して実施する場合（複数年度）
ａ）１年目がＢＥＬＳ取得のみの場合　 ：２０２６年２月６日（金）まで
ｂ）１年目から工事を行う場合　　　 　 ：２０２６年１月３０日（金）まで　
■二次公募
２０２６年２月６日（金）まで</t>
    <rPh sb="0" eb="2">
      <t>ジギョウ</t>
    </rPh>
    <rPh sb="2" eb="5">
      <t>カンリョウビ</t>
    </rPh>
    <rPh sb="9" eb="10">
      <t>ニチ</t>
    </rPh>
    <rPh sb="10" eb="12">
      <t>イナイ</t>
    </rPh>
    <rPh sb="12" eb="13">
      <t>マタ</t>
    </rPh>
    <rPh sb="14" eb="16">
      <t>イカ</t>
    </rPh>
    <rPh sb="21" eb="22">
      <t>ハヤ</t>
    </rPh>
    <rPh sb="23" eb="24">
      <t>ヒ</t>
    </rPh>
    <rPh sb="30" eb="32">
      <t>コウボ</t>
    </rPh>
    <rPh sb="171" eb="173">
      <t>コウボ</t>
    </rPh>
    <phoneticPr fontId="21"/>
  </si>
  <si>
    <t>完了実績報告書
提出予定日</t>
    <rPh sb="0" eb="2">
      <t>カンリョウ</t>
    </rPh>
    <rPh sb="2" eb="4">
      <t>ジッセキ</t>
    </rPh>
    <rPh sb="4" eb="6">
      <t>ホウコク</t>
    </rPh>
    <rPh sb="6" eb="7">
      <t>ショ</t>
    </rPh>
    <rPh sb="8" eb="10">
      <t>テイシュツ</t>
    </rPh>
    <rPh sb="10" eb="12">
      <t>ヨテイ</t>
    </rPh>
    <rPh sb="12" eb="13">
      <t>ビ</t>
    </rPh>
    <phoneticPr fontId="20"/>
  </si>
  <si>
    <t>←共同申請者２がいる場合、左端の「＋」ボタンを押下し、申請者情報を出現させる</t>
  </si>
  <si>
    <t>←共同申請者２がいる場合、左端の「＋」ボタンを押下し、申請者情報を出現させる</t>
    <rPh sb="1" eb="3">
      <t>キョウドウ</t>
    </rPh>
    <rPh sb="3" eb="5">
      <t>シンセイ</t>
    </rPh>
    <rPh sb="5" eb="6">
      <t>シャ</t>
    </rPh>
    <rPh sb="10" eb="12">
      <t>バアイ</t>
    </rPh>
    <rPh sb="27" eb="30">
      <t>シンセイシャ</t>
    </rPh>
    <rPh sb="30" eb="32">
      <t>ジョウホウ</t>
    </rPh>
    <phoneticPr fontId="71"/>
  </si>
  <si>
    <t>←共同申請者３がいる場合、左端の「＋」ボタンを押下し、申請者情報を出現させる</t>
    <rPh sb="1" eb="3">
      <t>キョウドウ</t>
    </rPh>
    <rPh sb="3" eb="5">
      <t>シンセイ</t>
    </rPh>
    <rPh sb="5" eb="6">
      <t>シャ</t>
    </rPh>
    <rPh sb="10" eb="12">
      <t>バアイ</t>
    </rPh>
    <rPh sb="27" eb="30">
      <t>シンセイシャ</t>
    </rPh>
    <rPh sb="30" eb="32">
      <t>ジョウホウ</t>
    </rPh>
    <phoneticPr fontId="71"/>
  </si>
  <si>
    <t>←共同申請者４がいる場合、左端の「＋」ボタンを押下し、申請者情報を出現させる</t>
    <rPh sb="1" eb="3">
      <t>キョウドウ</t>
    </rPh>
    <rPh sb="3" eb="5">
      <t>シンセイ</t>
    </rPh>
    <rPh sb="5" eb="6">
      <t>シャ</t>
    </rPh>
    <rPh sb="10" eb="12">
      <t>バアイ</t>
    </rPh>
    <rPh sb="27" eb="30">
      <t>シンセイシャ</t>
    </rPh>
    <rPh sb="30" eb="32">
      <t>ジョウホウ</t>
    </rPh>
    <phoneticPr fontId="71"/>
  </si>
  <si>
    <t>←共同申請者２がいる場合、左の「＋」ボタンを押下し入力欄を出現させ、以下の役員名簿に入力すること</t>
    <rPh sb="1" eb="3">
      <t>キョウドウ</t>
    </rPh>
    <rPh sb="3" eb="6">
      <t>シンセイシャ</t>
    </rPh>
    <rPh sb="10" eb="12">
      <t>バアイ</t>
    </rPh>
    <rPh sb="13" eb="14">
      <t>ヒダリ</t>
    </rPh>
    <rPh sb="22" eb="24">
      <t>オウカ</t>
    </rPh>
    <rPh sb="25" eb="27">
      <t>ニュウリョク</t>
    </rPh>
    <rPh sb="27" eb="28">
      <t>ラン</t>
    </rPh>
    <rPh sb="29" eb="31">
      <t>シュツゲン</t>
    </rPh>
    <phoneticPr fontId="19"/>
  </si>
  <si>
    <t>←共同申請者３がいる場合、左の「＋」ボタンを押下し入力欄を出現させ、以下の役員名簿に入力すること</t>
    <rPh sb="1" eb="3">
      <t>キョウドウ</t>
    </rPh>
    <rPh sb="3" eb="6">
      <t>シンセイシャ</t>
    </rPh>
    <rPh sb="10" eb="12">
      <t>バアイ</t>
    </rPh>
    <rPh sb="13" eb="14">
      <t>ヒダリ</t>
    </rPh>
    <rPh sb="22" eb="24">
      <t>オウカ</t>
    </rPh>
    <rPh sb="25" eb="27">
      <t>ニュウリョク</t>
    </rPh>
    <rPh sb="27" eb="28">
      <t>ラン</t>
    </rPh>
    <rPh sb="29" eb="31">
      <t>シュツゲン</t>
    </rPh>
    <phoneticPr fontId="19"/>
  </si>
  <si>
    <t>←共同申請者４がいる場合、左の「＋」ボタンを押下し入力欄を出現させ、以下の役員名簿に入力すること</t>
    <rPh sb="1" eb="3">
      <t>キョウドウ</t>
    </rPh>
    <rPh sb="3" eb="6">
      <t>シンセイシャ</t>
    </rPh>
    <rPh sb="10" eb="12">
      <t>バアイ</t>
    </rPh>
    <rPh sb="13" eb="14">
      <t>ヒダリ</t>
    </rPh>
    <rPh sb="22" eb="24">
      <t>オウカ</t>
    </rPh>
    <rPh sb="25" eb="27">
      <t>ニュウリョク</t>
    </rPh>
    <rPh sb="27" eb="28">
      <t>ラン</t>
    </rPh>
    <rPh sb="29" eb="31">
      <t>シュツゲン</t>
    </rPh>
    <phoneticPr fontId="19"/>
  </si>
  <si>
    <t>←共同申請者３がいる場合、左端の「＋」ボタンを押下し、申請者情報を出現させる</t>
    <phoneticPr fontId="21"/>
  </si>
  <si>
    <t>←共同申請者４がいる場合、左端の「＋」ボタンを押下し、申請者情報を出現させる</t>
    <phoneticPr fontId="21"/>
  </si>
  <si>
    <t>実施する場合は
チェックをすること</t>
    <rPh sb="0" eb="2">
      <t>ジッシ</t>
    </rPh>
    <rPh sb="4" eb="6">
      <t>バアイ</t>
    </rPh>
    <phoneticPr fontId="19"/>
  </si>
  <si>
    <t>□</t>
    <phoneticPr fontId="19"/>
  </si>
  <si>
    <t>ＥＶ充電設備</t>
    <phoneticPr fontId="19"/>
  </si>
  <si>
    <t>自家消費を活用した蓄電システムを専有部、又は共用部に導入する計画</t>
    <rPh sb="0" eb="4">
      <t>ジカショウヒ</t>
    </rPh>
    <rPh sb="5" eb="7">
      <t>カツヨウ</t>
    </rPh>
    <rPh sb="9" eb="11">
      <t>チクデン</t>
    </rPh>
    <rPh sb="16" eb="19">
      <t>センユウブ</t>
    </rPh>
    <rPh sb="20" eb="21">
      <t>マタ</t>
    </rPh>
    <rPh sb="22" eb="25">
      <t>キョウヨウブ</t>
    </rPh>
    <rPh sb="26" eb="28">
      <t>ドウニュウ</t>
    </rPh>
    <rPh sb="30" eb="32">
      <t>ケイカク</t>
    </rPh>
    <phoneticPr fontId="19"/>
  </si>
  <si>
    <t>自家消費を活用したＶ２Ｈ充放電設備を専有部、又は共用部に導入する計画</t>
    <rPh sb="12" eb="15">
      <t>ジュウホウデン</t>
    </rPh>
    <rPh sb="22" eb="23">
      <t>マタ</t>
    </rPh>
    <phoneticPr fontId="19"/>
  </si>
  <si>
    <t>令和７年度
二酸化炭素排出抑制対策事業費等補助金
（戸建住宅ネット・ゼロ・エネルギー・ハウス（ＺＥＨ）化等支援事業
及び集合住宅の省ＣＯ２化促進事業）</t>
    <phoneticPr fontId="20"/>
  </si>
  <si>
    <t>書類の不備、不足、誤りがあり、審査の継続が困難であるとＳＩＩが判断した際は、申請書類の不受理や不採択になる場合があるので注意すること</t>
    <phoneticPr fontId="20"/>
  </si>
  <si>
    <r>
      <t>法人申請の場合、商業登記簿の記載と一致させること</t>
    </r>
    <r>
      <rPr>
        <sz val="14"/>
        <color rgb="FFFF0000"/>
        <rFont val="Yu Gothic UI"/>
        <family val="3"/>
        <charset val="128"/>
      </rPr>
      <t>（個人申請者は入力不要）</t>
    </r>
    <r>
      <rPr>
        <sz val="14"/>
        <color theme="1"/>
        <rFont val="Yu Gothic UI"/>
        <family val="2"/>
        <charset val="128"/>
      </rPr>
      <t xml:space="preserve">
</t>
    </r>
    <r>
      <rPr>
        <sz val="14"/>
        <color rgb="FFFF0000"/>
        <rFont val="Yu Gothic UI"/>
        <family val="3"/>
        <charset val="128"/>
      </rPr>
      <t>（社内役職（社長等）は入力不要）</t>
    </r>
    <rPh sb="0" eb="2">
      <t>ホウジン</t>
    </rPh>
    <rPh sb="2" eb="4">
      <t>シンセイ</t>
    </rPh>
    <rPh sb="5" eb="7">
      <t>バアイ</t>
    </rPh>
    <rPh sb="25" eb="27">
      <t>コジン</t>
    </rPh>
    <rPh sb="27" eb="30">
      <t>シンセイシャ</t>
    </rPh>
    <rPh sb="31" eb="33">
      <t>ニュウリョク</t>
    </rPh>
    <rPh sb="33" eb="35">
      <t>フヨウ</t>
    </rPh>
    <phoneticPr fontId="19"/>
  </si>
  <si>
    <t>補助
対象</t>
    <rPh sb="0" eb="2">
      <t>ホジョ</t>
    </rPh>
    <rPh sb="3" eb="5">
      <t>タイショウ</t>
    </rPh>
    <phoneticPr fontId="20"/>
  </si>
  <si>
    <t>←公募要領Ｐ１５　２－１３「補助率及び補助金額の上限」のとおり、</t>
    <rPh sb="16" eb="17">
      <t>リツ</t>
    </rPh>
    <rPh sb="17" eb="18">
      <t>オヨ</t>
    </rPh>
    <rPh sb="19" eb="21">
      <t>ホジョ</t>
    </rPh>
    <phoneticPr fontId="20"/>
  </si>
  <si>
    <t>←公募要領Ｐ１５　２－１３「補助率及び補助金額の上限」のとおり、３億円／年とする</t>
    <rPh sb="16" eb="17">
      <t>リツ</t>
    </rPh>
    <rPh sb="17" eb="18">
      <t>オヨ</t>
    </rPh>
    <rPh sb="19" eb="21">
      <t>ホジョ</t>
    </rPh>
    <rPh sb="21" eb="23">
      <t>キンガク</t>
    </rPh>
    <rPh sb="33" eb="35">
      <t>オクエン</t>
    </rPh>
    <rPh sb="36" eb="37">
      <t>ネン</t>
    </rPh>
    <phoneticPr fontId="20"/>
  </si>
  <si>
    <t>※3　蓄電システムを複数種設置した際は、このシートをコピーし、Ⅰ．１）～５）まで入力し、
　　　 自動表示された５）の算出額④を当欄に入力すること。</t>
    <rPh sb="3" eb="5">
      <t>チクデン</t>
    </rPh>
    <rPh sb="10" eb="12">
      <t>フクスウ</t>
    </rPh>
    <rPh sb="12" eb="13">
      <t>シュ</t>
    </rPh>
    <rPh sb="13" eb="15">
      <t>セッチ</t>
    </rPh>
    <rPh sb="17" eb="18">
      <t>サイ</t>
    </rPh>
    <rPh sb="40" eb="42">
      <t>ニュウリョク</t>
    </rPh>
    <rPh sb="49" eb="51">
      <t>ジドウ</t>
    </rPh>
    <rPh sb="51" eb="53">
      <t>ヒョウジ</t>
    </rPh>
    <rPh sb="59" eb="62">
      <t>サンシュツガク</t>
    </rPh>
    <rPh sb="64" eb="65">
      <t>トウ</t>
    </rPh>
    <rPh sb="65" eb="66">
      <t>ラン</t>
    </rPh>
    <rPh sb="67" eb="69">
      <t>ニュウリョク</t>
    </rPh>
    <phoneticPr fontId="71"/>
  </si>
  <si>
    <t>交付申請書を提出する日
・一次公募：２０２５年５月１９日～６月２０日（金）まで
・二次公募：２０２５年９月１日～９月３０日（火）まで</t>
    <rPh sb="13" eb="17">
      <t>イチジコウボ</t>
    </rPh>
    <rPh sb="35" eb="36">
      <t>キン</t>
    </rPh>
    <rPh sb="41" eb="43">
      <t>ニジ</t>
    </rPh>
    <rPh sb="62" eb="63">
      <t>ヒ</t>
    </rPh>
    <phoneticPr fontId="21"/>
  </si>
  <si>
    <t>申請者名（法人申請の場合は法人名、個人申請の場合は氏名）を入力すること</t>
    <rPh sb="0" eb="3">
      <t>シンセイシャ</t>
    </rPh>
    <rPh sb="3" eb="4">
      <t>メイ</t>
    </rPh>
    <rPh sb="5" eb="7">
      <t>ホウジン</t>
    </rPh>
    <rPh sb="7" eb="9">
      <t>シンセイ</t>
    </rPh>
    <rPh sb="10" eb="12">
      <t>バアイ</t>
    </rPh>
    <rPh sb="13" eb="15">
      <t>ホウジン</t>
    </rPh>
    <rPh sb="15" eb="16">
      <t>メイ</t>
    </rPh>
    <rPh sb="17" eb="19">
      <t>コジン</t>
    </rPh>
    <rPh sb="19" eb="21">
      <t>シンセイ</t>
    </rPh>
    <rPh sb="22" eb="24">
      <t>バアイ</t>
    </rPh>
    <rPh sb="25" eb="27">
      <t>シメイ</t>
    </rPh>
    <rPh sb="29" eb="31">
      <t>ニュウリョク</t>
    </rPh>
    <phoneticPr fontId="19"/>
  </si>
  <si>
    <t>再生可能エネルギー等を含む
一次エネルギー消費量削減率（住棟）</t>
    <rPh sb="0" eb="2">
      <t>サイセイ</t>
    </rPh>
    <rPh sb="2" eb="4">
      <t>カノウ</t>
    </rPh>
    <rPh sb="9" eb="10">
      <t>ナド</t>
    </rPh>
    <rPh sb="11" eb="12">
      <t>フク</t>
    </rPh>
    <rPh sb="14" eb="16">
      <t>イチジ</t>
    </rPh>
    <rPh sb="21" eb="23">
      <t>ショウヒ</t>
    </rPh>
    <rPh sb="23" eb="24">
      <t>リョウ</t>
    </rPh>
    <rPh sb="24" eb="26">
      <t>サクゲン</t>
    </rPh>
    <rPh sb="26" eb="27">
      <t>リツ</t>
    </rPh>
    <rPh sb="28" eb="29">
      <t>ジュウ</t>
    </rPh>
    <rPh sb="29" eb="30">
      <t>トウ</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</si>
</sst>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5" formatCode="&quot;¥&quot;#,##0;&quot;¥&quot;\-#,##0"/>
    <numFmt numFmtId="6" formatCode="&quot;¥&quot;#,##0;[Red]&quot;¥&quot;\-#,##0"/>
    <numFmt numFmtId="176" formatCode="000\-0000"/>
    <numFmt numFmtId="177" formatCode="[=1]&quot;単年度事業&quot;;0\ &quot;年度事業（１年目）&quot;"/>
    <numFmt numFmtId="178" formatCode="yyyy\ &quot; 年 &quot;\ m\ &quot; 月 &quot;\ d\ &quot; 日 &quot;"/>
    <numFmt numFmtId="179" formatCode="ggg\ e\ &quot; 年 &quot;\ m\ &quot; 月 &quot;\ d\ &quot; 日 &quot;"/>
    <numFmt numFmtId="180" formatCode="yyyy\ &quot; 年 &quot;\ m\ &quot; 月 &quot;\ d\ &quot; 日&quot;"/>
    <numFmt numFmtId="181" formatCode="#,##0&quot;円&quot;"/>
    <numFmt numFmtId="182" formatCode="&quot;〒&quot;\ 000\ \-\ 0000"/>
    <numFmt numFmtId="183" formatCode="0.00_ "/>
    <numFmt numFmtId="184" formatCode="0.000_ "/>
    <numFmt numFmtId="185" formatCode="#,##0.00_ "/>
    <numFmt numFmtId="186" formatCode="#,##0_ ;[Red]\-#,##0\ "/>
    <numFmt numFmtId="187" formatCode="#,##0.0"/>
    <numFmt numFmtId="188" formatCode="0_ "/>
    <numFmt numFmtId="189" formatCode="General&quot;年目&quot;"/>
    <numFmt numFmtId="190" formatCode="0.00_);[Red]\(0.00\)"/>
    <numFmt numFmtId="191" formatCode="\(@\)"/>
    <numFmt numFmtId="192" formatCode="@&quot;年目&quot;"/>
    <numFmt numFmtId="193" formatCode="\(@&quot;年&quot;&quot;目&quot;\)"/>
    <numFmt numFmtId="194" formatCode="#,##0.0;[Red]\-#,##0.0"/>
    <numFmt numFmtId="195" formatCode="0_);[Red]\(0\)"/>
    <numFmt numFmtId="196" formatCode="0.0"/>
    <numFmt numFmtId="197" formatCode="#,##0;&quot;▲ &quot;#,##0"/>
    <numFmt numFmtId="198" formatCode="#,##0_);[Red]\(#,##0\)"/>
    <numFmt numFmtId="199" formatCode="[DBNum3]00"/>
    <numFmt numFmtId="200" formatCode="yyyy\ &quot; 年   &quot;\ m\ &quot; 月 &quot;"/>
    <numFmt numFmtId="201" formatCode="yyyy/mm/dd"/>
    <numFmt numFmtId="202" formatCode="hh&quot;時&quot;mm&quot;分&quot;"/>
    <numFmt numFmtId="203" formatCode="0.0%"/>
    <numFmt numFmtId="204" formatCode="#,##0.0_ "/>
    <numFmt numFmtId="205" formatCode="#,##0.0000;[Red]\-#,##0.0000"/>
    <numFmt numFmtId="206" formatCode="0.00&quot;㎡未満&quot;"/>
    <numFmt numFmtId="207" formatCode="0.00&quot;㎡以上&quot;"/>
    <numFmt numFmtId="208" formatCode="0&quot;㎜未満&quot;"/>
    <numFmt numFmtId="209" formatCode="0&quot;㎜以上&quot;"/>
    <numFmt numFmtId="210" formatCode="&quot;高さ&quot;0&quot;㎜以下&quot;"/>
    <numFmt numFmtId="211" formatCode="&quot;奥行&quot;0&quot;㎜以上&quot;"/>
    <numFmt numFmtId="212" formatCode="0&quot;台&quot;"/>
    <numFmt numFmtId="213" formatCode="#,##0_ "/>
    <numFmt numFmtId="214" formatCode="#,##0&quot;円/kW&quot;"/>
    <numFmt numFmtId="215" formatCode="\+#,##0&quot;円/台&quot;"/>
    <numFmt numFmtId="216" formatCode="#,##0&quot;円/台&quot;"/>
    <numFmt numFmtId="217" formatCode="#,##0_ ;\-#,##0_ "/>
    <numFmt numFmtId="218" formatCode="#,##0_ ;[Red]\-#,##0_ ;0_ "/>
    <numFmt numFmtId="219" formatCode="0_ ;[Red]\-0_ "/>
    <numFmt numFmtId="220" formatCode="#,##0_ ;[Red]\-#,##0_ "/>
    <numFmt numFmtId="221" formatCode="#,##0.0_ ;[Red]\-#,##0.0_ "/>
    <numFmt numFmtId="222" formatCode="#,##0_ ;&quot;▲ &quot;#,##0_ ;0_ "/>
    <numFmt numFmtId="223" formatCode="#,##0_ ;[Red]\-#,##0_ ;&quot;-&quot;_ ;@_ "/>
    <numFmt numFmtId="224" formatCode="#,##0.00_ ;[Red]\-#,##0.00_ "/>
    <numFmt numFmtId="225" formatCode="yyyy&quot;年&quot;m&quot;月&quot;;@"/>
    <numFmt numFmtId="226" formatCode="#,##0.0_);[Red]\(#,##0.0\)"/>
    <numFmt numFmtId="227" formatCode="#,##0.0_ ;&quot;▲ &quot;#,##0.0_ ;0.0_ "/>
  </numFmts>
  <fonts count="255">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Yu Gothic UI"/>
      <family val="2"/>
      <charset val="128"/>
    </font>
    <font>
      <b/>
      <sz val="15"/>
      <color theme="3"/>
      <name val="Yu Gothic UI"/>
      <family val="2"/>
      <charset val="128"/>
    </font>
    <font>
      <b/>
      <sz val="11"/>
      <color theme="3"/>
      <name val="Yu Gothic UI"/>
      <family val="2"/>
      <charset val="128"/>
    </font>
    <font>
      <sz val="6"/>
      <name val="Yu Gothic UI"/>
      <family val="2"/>
      <charset val="128"/>
    </font>
    <font>
      <b/>
      <sz val="10"/>
      <color theme="1"/>
      <name val="Yu Gothic UI"/>
      <family val="3"/>
      <charset val="128"/>
    </font>
    <font>
      <sz val="12"/>
      <color rgb="FFFFCC99"/>
      <name val="Yu Gothic UI"/>
      <family val="2"/>
      <charset val="128"/>
    </font>
    <font>
      <sz val="10"/>
      <color theme="1"/>
      <name val="Yu Gothic UI"/>
      <family val="2"/>
      <charset val="128"/>
    </font>
    <font>
      <sz val="14"/>
      <color theme="1"/>
      <name val="Yu Gothic UI"/>
      <family val="2"/>
      <charset val="128"/>
    </font>
    <font>
      <b/>
      <sz val="14"/>
      <color rgb="FFFF0000"/>
      <name val="Yu Gothic UI"/>
      <family val="3"/>
      <charset val="128"/>
    </font>
    <font>
      <b/>
      <sz val="14"/>
      <color theme="9" tint="0.59999389629810485"/>
      <name val="Meiryo UI"/>
      <family val="3"/>
      <charset val="128"/>
    </font>
    <font>
      <b/>
      <sz val="14"/>
      <color theme="1" tint="0.14999847407452621"/>
      <name val="Meiryo UI"/>
      <family val="3"/>
      <charset val="128"/>
    </font>
    <font>
      <b/>
      <sz val="14"/>
      <color theme="1"/>
      <name val="Yu Gothic UI"/>
      <family val="3"/>
      <charset val="128"/>
    </font>
    <font>
      <b/>
      <sz val="14"/>
      <name val="Yu Gothic UI"/>
      <family val="3"/>
      <charset val="128"/>
    </font>
    <font>
      <b/>
      <sz val="14"/>
      <color theme="0"/>
      <name val="Yu Gothic UI"/>
      <family val="3"/>
      <charset val="128"/>
    </font>
    <font>
      <sz val="14"/>
      <color rgb="FFFF0000"/>
      <name val="Meiryo UI"/>
      <family val="3"/>
      <charset val="128"/>
    </font>
    <font>
      <sz val="12"/>
      <color rgb="FF808080"/>
      <name val="Yu Gothic UI"/>
      <family val="3"/>
      <charset val="128"/>
    </font>
    <font>
      <sz val="16"/>
      <color theme="1"/>
      <name val="Yu Gothic UI"/>
      <family val="2"/>
      <charset val="128"/>
    </font>
    <font>
      <b/>
      <sz val="16"/>
      <color theme="1"/>
      <name val="Yu Gothic UI"/>
      <family val="3"/>
      <charset val="128"/>
    </font>
    <font>
      <sz val="14"/>
      <color theme="0"/>
      <name val="Yu Gothic UI"/>
      <family val="2"/>
      <charset val="128"/>
    </font>
    <font>
      <sz val="14"/>
      <color theme="0"/>
      <name val="Yu Gothic UI"/>
      <family val="3"/>
      <charset val="128"/>
    </font>
    <font>
      <sz val="16"/>
      <color theme="1"/>
      <name val="ＭＳ 明朝"/>
      <family val="1"/>
      <charset val="128"/>
    </font>
    <font>
      <sz val="14"/>
      <color theme="1"/>
      <name val="ＭＳ 明朝"/>
      <family val="1"/>
      <charset val="128"/>
    </font>
    <font>
      <sz val="36"/>
      <color theme="1"/>
      <name val="ＭＳ 明朝"/>
      <family val="1"/>
      <charset val="128"/>
    </font>
    <font>
      <sz val="22"/>
      <color theme="1"/>
      <name val="ＭＳ 明朝"/>
      <family val="1"/>
      <charset val="128"/>
    </font>
    <font>
      <b/>
      <sz val="14"/>
      <color rgb="FFFFFF00"/>
      <name val="ＭＳ 明朝"/>
      <family val="1"/>
      <charset val="128"/>
    </font>
    <font>
      <sz val="8"/>
      <color theme="1"/>
      <name val="ＭＳ 明朝"/>
      <family val="1"/>
      <charset val="128"/>
    </font>
    <font>
      <sz val="6"/>
      <color theme="1"/>
      <name val="ＭＳ 明朝"/>
      <family val="1"/>
      <charset val="128"/>
    </font>
    <font>
      <sz val="34"/>
      <color theme="1"/>
      <name val="ＭＳ 明朝"/>
      <family val="1"/>
      <charset val="128"/>
    </font>
    <font>
      <sz val="12"/>
      <color theme="1"/>
      <name val="ＭＳ 明朝"/>
      <family val="1"/>
      <charset val="128"/>
    </font>
    <font>
      <sz val="14"/>
      <color theme="0"/>
      <name val="ＭＳ 明朝"/>
      <family val="1"/>
      <charset val="128"/>
    </font>
    <font>
      <sz val="14"/>
      <color theme="1"/>
      <name val="ＭＳ Ｐ明朝"/>
      <family val="1"/>
      <charset val="128"/>
    </font>
    <font>
      <sz val="11"/>
      <name val="ＭＳ Ｐゴシック"/>
      <family val="3"/>
      <charset val="128"/>
    </font>
    <font>
      <sz val="11"/>
      <color indexed="8"/>
      <name val="ＭＳ Ｐゴシック"/>
      <family val="3"/>
      <charset val="128"/>
    </font>
    <font>
      <sz val="11"/>
      <color theme="1"/>
      <name val="游ゴシック"/>
      <family val="2"/>
      <charset val="128"/>
      <scheme val="minor"/>
    </font>
    <font>
      <b/>
      <sz val="16"/>
      <color theme="1"/>
      <name val="ＭＳ 明朝"/>
      <family val="1"/>
      <charset val="128"/>
    </font>
    <font>
      <sz val="18"/>
      <color theme="1"/>
      <name val="ＭＳ 明朝"/>
      <family val="1"/>
      <charset val="128"/>
    </font>
    <font>
      <sz val="10"/>
      <color theme="1"/>
      <name val="ＭＳ 明朝"/>
      <family val="1"/>
      <charset val="128"/>
    </font>
    <font>
      <sz val="24"/>
      <color theme="1"/>
      <name val="ＭＳ 明朝"/>
      <family val="1"/>
      <charset val="128"/>
    </font>
    <font>
      <u/>
      <sz val="14"/>
      <color theme="1"/>
      <name val="ＭＳ 明朝"/>
      <family val="1"/>
      <charset val="128"/>
    </font>
    <font>
      <sz val="9"/>
      <color rgb="FFCCFFFF"/>
      <name val="Yu Gothic UI"/>
      <family val="3"/>
      <charset val="128"/>
    </font>
    <font>
      <b/>
      <sz val="9"/>
      <color rgb="FFCCFFFF"/>
      <name val="Yu Gothic UI"/>
      <family val="3"/>
      <charset val="128"/>
    </font>
    <font>
      <sz val="10"/>
      <color theme="1"/>
      <name val="Yu Gothic UI"/>
      <family val="3"/>
      <charset val="128"/>
    </font>
    <font>
      <sz val="12"/>
      <color theme="1"/>
      <name val="Yu Gothic UI"/>
      <family val="2"/>
      <charset val="128"/>
    </font>
    <font>
      <sz val="12"/>
      <color theme="1"/>
      <name val="Yu Gothic UI"/>
      <family val="3"/>
      <charset val="128"/>
    </font>
    <font>
      <sz val="12"/>
      <color theme="1"/>
      <name val="ＭＳ Ｐ明朝"/>
      <family val="1"/>
      <charset val="128"/>
    </font>
    <font>
      <sz val="14"/>
      <color rgb="FFDDDDDD"/>
      <name val="ＭＳ 明朝"/>
      <family val="1"/>
      <charset val="128"/>
    </font>
    <font>
      <sz val="18"/>
      <color theme="0"/>
      <name val="ＭＳ 明朝"/>
      <family val="1"/>
      <charset val="128"/>
    </font>
    <font>
      <sz val="16"/>
      <name val="ＭＳ 明朝"/>
      <family val="1"/>
      <charset val="128"/>
    </font>
    <font>
      <sz val="11"/>
      <color theme="1"/>
      <name val="ＭＳ Ｐ明朝"/>
      <family val="1"/>
      <charset val="128"/>
    </font>
    <font>
      <sz val="11"/>
      <color theme="1"/>
      <name val="ＭＳ 明朝"/>
      <family val="1"/>
      <charset val="128"/>
    </font>
    <font>
      <u/>
      <sz val="10"/>
      <color theme="1"/>
      <name val="ＭＳ 明朝"/>
      <family val="1"/>
      <charset val="128"/>
    </font>
    <font>
      <sz val="6"/>
      <name val="ＭＳ Ｐゴシック"/>
      <family val="3"/>
      <charset val="128"/>
    </font>
    <font>
      <sz val="9"/>
      <color theme="1"/>
      <name val="ＭＳ Ｐ明朝"/>
      <family val="1"/>
      <charset val="128"/>
    </font>
    <font>
      <sz val="6"/>
      <name val="游ゴシック"/>
      <family val="2"/>
      <charset val="128"/>
      <scheme val="minor"/>
    </font>
    <font>
      <sz val="9"/>
      <color theme="0"/>
      <name val="ＭＳ Ｐ明朝"/>
      <family val="1"/>
      <charset val="128"/>
    </font>
    <font>
      <b/>
      <sz val="16"/>
      <color theme="1"/>
      <name val="ＭＳ Ｐ明朝"/>
      <family val="1"/>
      <charset val="128"/>
    </font>
    <font>
      <sz val="26"/>
      <color theme="1"/>
      <name val="ＭＳ Ｐ明朝"/>
      <family val="1"/>
      <charset val="128"/>
    </font>
    <font>
      <sz val="16"/>
      <color theme="1"/>
      <name val="ＭＳ Ｐ明朝"/>
      <family val="1"/>
      <charset val="128"/>
    </font>
    <font>
      <sz val="18"/>
      <color theme="1"/>
      <name val="ＭＳ Ｐ明朝"/>
      <family val="1"/>
      <charset val="128"/>
    </font>
    <font>
      <sz val="12"/>
      <color indexed="81"/>
      <name val="MS P ゴシック"/>
      <family val="3"/>
      <charset val="128"/>
    </font>
    <font>
      <sz val="14"/>
      <name val="ＭＳ 明朝"/>
      <family val="1"/>
      <charset val="128"/>
    </font>
    <font>
      <sz val="11"/>
      <color theme="1"/>
      <name val="游ゴシック"/>
      <family val="3"/>
      <charset val="128"/>
      <scheme val="minor"/>
    </font>
    <font>
      <sz val="10"/>
      <name val="ＭＳ Ｐ明朝"/>
      <family val="1"/>
      <charset val="128"/>
    </font>
    <font>
      <sz val="10"/>
      <color theme="1"/>
      <name val="游ゴシック"/>
      <family val="2"/>
      <charset val="128"/>
      <scheme val="minor"/>
    </font>
    <font>
      <sz val="6"/>
      <name val="游ゴシック"/>
      <family val="3"/>
      <charset val="128"/>
      <scheme val="minor"/>
    </font>
    <font>
      <b/>
      <sz val="14"/>
      <name val="ＭＳ Ｐ明朝"/>
      <family val="1"/>
      <charset val="128"/>
    </font>
    <font>
      <sz val="12"/>
      <name val="ＭＳ Ｐ明朝"/>
      <family val="1"/>
      <charset val="128"/>
    </font>
    <font>
      <b/>
      <sz val="12"/>
      <name val="ＭＳ Ｐ明朝"/>
      <family val="1"/>
      <charset val="128"/>
    </font>
    <font>
      <sz val="14"/>
      <color rgb="FFFF0000"/>
      <name val="Yu Gothic UI"/>
      <family val="2"/>
      <charset val="128"/>
    </font>
    <font>
      <sz val="14"/>
      <color theme="1"/>
      <name val="Yu Gothic UI"/>
      <family val="3"/>
      <charset val="128"/>
    </font>
    <font>
      <sz val="14"/>
      <name val="ＭＳ Ｐ明朝"/>
      <family val="1"/>
      <charset val="128"/>
    </font>
    <font>
      <sz val="14"/>
      <name val="Yu Gothic UI"/>
      <family val="3"/>
      <charset val="128"/>
    </font>
    <font>
      <sz val="9"/>
      <color theme="1"/>
      <name val="Yu Gothic UI"/>
      <family val="2"/>
      <charset val="128"/>
    </font>
    <font>
      <sz val="12"/>
      <name val="ＭＳ 明朝"/>
      <family val="1"/>
      <charset val="128"/>
    </font>
    <font>
      <sz val="14"/>
      <color rgb="FFFF0000"/>
      <name val="Yu Gothic UI"/>
      <family val="3"/>
      <charset val="128"/>
    </font>
    <font>
      <b/>
      <sz val="8"/>
      <color theme="1"/>
      <name val="Yu Gothic UI"/>
      <family val="3"/>
      <charset val="128"/>
    </font>
    <font>
      <sz val="14"/>
      <name val="Yu Gothic UI"/>
      <family val="2"/>
      <charset val="128"/>
    </font>
    <font>
      <sz val="13"/>
      <name val="ＭＳ Ｐ明朝"/>
      <family val="1"/>
      <charset val="128"/>
    </font>
    <font>
      <sz val="40"/>
      <color theme="1"/>
      <name val="ＭＳ Ｐ明朝"/>
      <family val="1"/>
      <charset val="128"/>
    </font>
    <font>
      <sz val="20"/>
      <name val="ＭＳ Ｐ明朝"/>
      <family val="1"/>
      <charset val="128"/>
    </font>
    <font>
      <sz val="36"/>
      <name val="ＭＳ Ｐ明朝"/>
      <family val="1"/>
      <charset val="128"/>
    </font>
    <font>
      <sz val="20"/>
      <color theme="1"/>
      <name val="ＭＳ Ｐ明朝"/>
      <family val="1"/>
      <charset val="128"/>
    </font>
    <font>
      <sz val="22"/>
      <color rgb="FFFF0000"/>
      <name val="ＭＳ 明朝"/>
      <family val="1"/>
      <charset val="128"/>
    </font>
    <font>
      <b/>
      <sz val="12"/>
      <color indexed="81"/>
      <name val="MS P ゴシック"/>
      <family val="3"/>
      <charset val="128"/>
    </font>
    <font>
      <b/>
      <sz val="14"/>
      <color indexed="81"/>
      <name val="MS P ゴシック"/>
      <family val="3"/>
      <charset val="128"/>
    </font>
    <font>
      <sz val="9"/>
      <color indexed="81"/>
      <name val="MS P ゴシック"/>
      <family val="3"/>
      <charset val="128"/>
    </font>
    <font>
      <b/>
      <sz val="10"/>
      <color rgb="FFFFFF00"/>
      <name val="ＭＳ Ｐゴシック"/>
      <family val="3"/>
      <charset val="128"/>
    </font>
    <font>
      <sz val="12"/>
      <color rgb="FF808080"/>
      <name val="ＭＳ 明朝"/>
      <family val="1"/>
      <charset val="128"/>
    </font>
    <font>
      <sz val="12"/>
      <color theme="0" tint="-0.499984740745262"/>
      <name val="Yu Gothic UI"/>
      <family val="2"/>
      <charset val="128"/>
    </font>
    <font>
      <sz val="10"/>
      <color theme="0" tint="-0.499984740745262"/>
      <name val="ＭＳ Ｐ明朝"/>
      <family val="1"/>
      <charset val="128"/>
    </font>
    <font>
      <sz val="12"/>
      <color theme="0" tint="-0.499984740745262"/>
      <name val="ＭＳ Ｐ明朝"/>
      <family val="1"/>
      <charset val="128"/>
    </font>
    <font>
      <sz val="10"/>
      <color theme="0" tint="-0.499984740745262"/>
      <name val="ＭＳ 明朝"/>
      <family val="1"/>
      <charset val="128"/>
    </font>
    <font>
      <b/>
      <sz val="14"/>
      <color theme="1"/>
      <name val="Meiryo UI"/>
      <family val="3"/>
      <charset val="128"/>
    </font>
    <font>
      <sz val="14"/>
      <color rgb="FFFF0000"/>
      <name val="ＭＳ 明朝"/>
      <family val="1"/>
      <charset val="128"/>
    </font>
    <font>
      <sz val="18"/>
      <name val="ＭＳ 明朝"/>
      <family val="1"/>
      <charset val="128"/>
    </font>
    <font>
      <b/>
      <sz val="16"/>
      <name val="ＭＳ 明朝"/>
      <family val="1"/>
      <charset val="128"/>
    </font>
    <font>
      <sz val="26"/>
      <name val="ＭＳ 明朝"/>
      <family val="1"/>
      <charset val="128"/>
    </font>
    <font>
      <sz val="24"/>
      <name val="ＭＳ 明朝"/>
      <family val="1"/>
      <charset val="128"/>
    </font>
    <font>
      <sz val="6"/>
      <name val="ＭＳ 明朝"/>
      <family val="1"/>
      <charset val="128"/>
    </font>
    <font>
      <sz val="8"/>
      <name val="ＭＳ Ｐゴシック"/>
      <family val="3"/>
      <charset val="128"/>
    </font>
    <font>
      <u/>
      <sz val="14"/>
      <name val="ＭＳ 明朝"/>
      <family val="1"/>
      <charset val="128"/>
    </font>
    <font>
      <sz val="10"/>
      <name val="ＭＳ 明朝"/>
      <family val="1"/>
      <charset val="128"/>
    </font>
    <font>
      <sz val="10.5"/>
      <name val="ＭＳ 明朝"/>
      <family val="1"/>
      <charset val="128"/>
    </font>
    <font>
      <b/>
      <sz val="12"/>
      <color theme="1"/>
      <name val="ＭＳ 明朝"/>
      <family val="1"/>
      <charset val="128"/>
    </font>
    <font>
      <b/>
      <sz val="16"/>
      <color rgb="FFFFFF00"/>
      <name val="HGｺﾞｼｯｸM"/>
      <family val="3"/>
      <charset val="128"/>
    </font>
    <font>
      <sz val="14"/>
      <color theme="1"/>
      <name val="HGｺﾞｼｯｸM"/>
      <family val="3"/>
      <charset val="128"/>
    </font>
    <font>
      <sz val="22"/>
      <color theme="1"/>
      <name val="HGｺﾞｼｯｸM"/>
      <family val="3"/>
      <charset val="128"/>
    </font>
    <font>
      <sz val="24"/>
      <color theme="1"/>
      <name val="HGｺﾞｼｯｸM"/>
      <family val="3"/>
      <charset val="128"/>
    </font>
    <font>
      <b/>
      <sz val="14"/>
      <color rgb="FFFFFF00"/>
      <name val="HGｺﾞｼｯｸM"/>
      <family val="3"/>
      <charset val="128"/>
    </font>
    <font>
      <sz val="12"/>
      <color theme="1"/>
      <name val="HGｺﾞｼｯｸM"/>
      <family val="3"/>
      <charset val="128"/>
    </font>
    <font>
      <sz val="14"/>
      <color theme="0"/>
      <name val="HGｺﾞｼｯｸM"/>
      <family val="3"/>
      <charset val="128"/>
    </font>
    <font>
      <b/>
      <sz val="12"/>
      <color rgb="FFFFFF00"/>
      <name val="HGｺﾞｼｯｸM"/>
      <family val="3"/>
      <charset val="128"/>
    </font>
    <font>
      <b/>
      <sz val="11"/>
      <color rgb="FFFFFF00"/>
      <name val="HGｺﾞｼｯｸM"/>
      <family val="3"/>
      <charset val="128"/>
    </font>
    <font>
      <sz val="11"/>
      <color theme="1"/>
      <name val="HGｺﾞｼｯｸM"/>
      <family val="3"/>
      <charset val="128"/>
    </font>
    <font>
      <sz val="12"/>
      <name val="HGｺﾞｼｯｸM"/>
      <family val="3"/>
      <charset val="128"/>
    </font>
    <font>
      <b/>
      <u/>
      <sz val="14"/>
      <color theme="0"/>
      <name val="ＭＳ 明朝"/>
      <family val="1"/>
      <charset val="128"/>
    </font>
    <font>
      <sz val="14"/>
      <color rgb="FF0000FF"/>
      <name val="Yu Gothic UI"/>
      <family val="3"/>
      <charset val="128"/>
    </font>
    <font>
      <b/>
      <sz val="20"/>
      <name val="ＭＳ Ｐ明朝"/>
      <family val="1"/>
      <charset val="128"/>
    </font>
    <font>
      <b/>
      <sz val="16"/>
      <name val="Yu Gothic UI"/>
      <family val="3"/>
      <charset val="128"/>
    </font>
    <font>
      <sz val="9"/>
      <name val="ＭＳ Ｐゴシック"/>
      <family val="3"/>
      <charset val="128"/>
    </font>
    <font>
      <sz val="13"/>
      <name val="ＭＳ Ｐゴシック"/>
      <family val="3"/>
      <charset val="128"/>
    </font>
    <font>
      <sz val="10"/>
      <name val="ＭＳ Ｐゴシック"/>
      <family val="3"/>
      <charset val="128"/>
    </font>
    <font>
      <sz val="12"/>
      <name val="ＭＳ Ｐゴシック"/>
      <family val="3"/>
      <charset val="128"/>
    </font>
    <font>
      <sz val="9"/>
      <color theme="1"/>
      <name val="ＭＳ Ｐゴシック 本文"/>
      <family val="3"/>
      <charset val="128"/>
    </font>
    <font>
      <sz val="10"/>
      <color indexed="8"/>
      <name val="ＭＳ 明朝"/>
      <family val="1"/>
      <charset val="128"/>
    </font>
    <font>
      <sz val="11"/>
      <color theme="1"/>
      <name val="Meiryo UI"/>
      <family val="3"/>
      <charset val="128"/>
    </font>
    <font>
      <sz val="11"/>
      <name val="ＭＳ Ｐ明朝"/>
      <family val="1"/>
      <charset val="128"/>
    </font>
    <font>
      <sz val="15"/>
      <name val="ＭＳ Ｐ明朝"/>
      <family val="1"/>
      <charset val="128"/>
    </font>
    <font>
      <sz val="11"/>
      <color indexed="8"/>
      <name val="ＭＳ Ｐ明朝"/>
      <family val="1"/>
      <charset val="128"/>
    </font>
    <font>
      <sz val="10"/>
      <color indexed="8"/>
      <name val="ＭＳ Ｐ明朝"/>
      <family val="1"/>
      <charset val="128"/>
    </font>
    <font>
      <sz val="9"/>
      <name val="ＭＳ Ｐ明朝"/>
      <family val="1"/>
      <charset val="128"/>
    </font>
    <font>
      <sz val="9"/>
      <color indexed="8"/>
      <name val="ＭＳ Ｐ明朝"/>
      <family val="1"/>
      <charset val="128"/>
    </font>
    <font>
      <b/>
      <sz val="14"/>
      <color theme="1"/>
      <name val="ＭＳ Ｐ明朝"/>
      <family val="1"/>
      <charset val="128"/>
    </font>
    <font>
      <sz val="24"/>
      <color theme="1"/>
      <name val="ＭＳ Ｐ明朝"/>
      <family val="1"/>
      <charset val="128"/>
    </font>
    <font>
      <u/>
      <sz val="9"/>
      <name val="ＭＳ Ｐ明朝"/>
      <family val="1"/>
      <charset val="128"/>
    </font>
    <font>
      <sz val="10"/>
      <color theme="1"/>
      <name val="ＭＳ Ｐ明朝"/>
      <family val="1"/>
      <charset val="128"/>
    </font>
    <font>
      <sz val="8"/>
      <name val="ＭＳ Ｐ明朝"/>
      <family val="1"/>
      <charset val="128"/>
    </font>
    <font>
      <b/>
      <sz val="11"/>
      <name val="ＭＳ Ｐ明朝"/>
      <family val="1"/>
      <charset val="128"/>
    </font>
    <font>
      <sz val="10"/>
      <color theme="1"/>
      <name val="ＭＳ Ｐゴシック"/>
      <family val="3"/>
      <charset val="128"/>
    </font>
    <font>
      <sz val="10"/>
      <color indexed="8"/>
      <name val="ＭＳ Ｐゴシック"/>
      <family val="3"/>
      <charset val="128"/>
    </font>
    <font>
      <sz val="12"/>
      <color theme="1"/>
      <name val="ＭＳ Ｐゴシック"/>
      <family val="3"/>
      <charset val="128"/>
    </font>
    <font>
      <sz val="15"/>
      <name val="ＭＳ Ｐゴシック"/>
      <family val="3"/>
      <charset val="128"/>
    </font>
    <font>
      <u/>
      <sz val="9"/>
      <name val="ＭＳ Ｐゴシック"/>
      <family val="3"/>
      <charset val="128"/>
    </font>
    <font>
      <b/>
      <u/>
      <sz val="11"/>
      <name val="ＭＳ Ｐ明朝"/>
      <family val="1"/>
      <charset val="128"/>
    </font>
    <font>
      <sz val="9"/>
      <color theme="1" tint="4.9989318521683403E-2"/>
      <name val="ＭＳ Ｐ明朝"/>
      <family val="1"/>
      <charset val="128"/>
    </font>
    <font>
      <sz val="11"/>
      <name val="HGSｺﾞｼｯｸM"/>
      <family val="3"/>
      <charset val="128"/>
    </font>
    <font>
      <u/>
      <sz val="11"/>
      <color indexed="12"/>
      <name val="ＭＳ Ｐゴシック"/>
      <family val="3"/>
      <charset val="128"/>
    </font>
    <font>
      <sz val="11"/>
      <color rgb="FF000000"/>
      <name val="游ゴシック"/>
      <family val="2"/>
      <charset val="128"/>
      <scheme val="minor"/>
    </font>
    <font>
      <sz val="10"/>
      <name val="ＭＳ ゴシック"/>
      <family val="3"/>
      <charset val="128"/>
    </font>
    <font>
      <u/>
      <sz val="11"/>
      <color theme="1"/>
      <name val="ＭＳ Ｐ明朝"/>
      <family val="1"/>
      <charset val="128"/>
    </font>
    <font>
      <sz val="11"/>
      <color theme="1"/>
      <name val="HGPｺﾞｼｯｸM"/>
      <family val="3"/>
      <charset val="128"/>
    </font>
    <font>
      <sz val="16"/>
      <color theme="1"/>
      <name val="Yu Gothic UI"/>
      <family val="3"/>
      <charset val="128"/>
    </font>
    <font>
      <sz val="20"/>
      <color theme="1"/>
      <name val="Yu Gothic UI"/>
      <family val="3"/>
      <charset val="128"/>
    </font>
    <font>
      <sz val="28"/>
      <color theme="1"/>
      <name val="Yu Gothic UI"/>
      <family val="3"/>
      <charset val="128"/>
    </font>
    <font>
      <sz val="11"/>
      <name val="Yu Gothic UI"/>
      <family val="3"/>
      <charset val="128"/>
    </font>
    <font>
      <b/>
      <sz val="11"/>
      <color rgb="FFFFFF00"/>
      <name val="HGPｺﾞｼｯｸM"/>
      <family val="3"/>
      <charset val="128"/>
    </font>
    <font>
      <b/>
      <sz val="11"/>
      <color theme="1"/>
      <name val="HGPｺﾞｼｯｸM"/>
      <family val="3"/>
      <charset val="128"/>
    </font>
    <font>
      <b/>
      <strike/>
      <sz val="11"/>
      <color rgb="FFFFFF00"/>
      <name val="HGPｺﾞｼｯｸM"/>
      <family val="3"/>
      <charset val="128"/>
    </font>
    <font>
      <b/>
      <sz val="14"/>
      <name val="ＭＳ 明朝"/>
      <family val="1"/>
      <charset val="128"/>
    </font>
    <font>
      <b/>
      <sz val="20"/>
      <name val="ＭＳ 明朝"/>
      <family val="1"/>
      <charset val="128"/>
    </font>
    <font>
      <sz val="11"/>
      <name val="ＭＳ 明朝"/>
      <family val="1"/>
      <charset val="128"/>
    </font>
    <font>
      <u/>
      <sz val="11"/>
      <color theme="1"/>
      <name val="ＭＳ 明朝"/>
      <family val="1"/>
      <charset val="128"/>
    </font>
    <font>
      <b/>
      <sz val="11"/>
      <color theme="1"/>
      <name val="ＭＳ 明朝"/>
      <family val="1"/>
      <charset val="128"/>
    </font>
    <font>
      <b/>
      <sz val="12"/>
      <name val="ＭＳ 明朝"/>
      <family val="1"/>
      <charset val="128"/>
    </font>
    <font>
      <b/>
      <sz val="14"/>
      <color rgb="FFFFFF00"/>
      <name val="HGPｺﾞｼｯｸM"/>
      <family val="3"/>
      <charset val="128"/>
    </font>
    <font>
      <sz val="10"/>
      <color theme="1"/>
      <name val="HGPｺﾞｼｯｸM"/>
      <family val="3"/>
      <charset val="128"/>
    </font>
    <font>
      <sz val="8.5"/>
      <name val="ＭＳ Ｐ明朝"/>
      <family val="1"/>
      <charset val="128"/>
    </font>
    <font>
      <u/>
      <sz val="14"/>
      <name val="ＭＳ Ｐ明朝"/>
      <family val="1"/>
      <charset val="128"/>
    </font>
    <font>
      <b/>
      <sz val="9"/>
      <color indexed="81"/>
      <name val="MS P ゴシック"/>
      <family val="3"/>
      <charset val="128"/>
    </font>
    <font>
      <u/>
      <sz val="16"/>
      <color theme="1"/>
      <name val="ＭＳ Ｐ明朝"/>
      <family val="1"/>
      <charset val="128"/>
    </font>
    <font>
      <u/>
      <sz val="12"/>
      <color theme="1"/>
      <name val="ＭＳ Ｐ明朝"/>
      <family val="1"/>
      <charset val="128"/>
    </font>
    <font>
      <u/>
      <sz val="14"/>
      <name val="Yu Gothic UI"/>
      <family val="2"/>
      <charset val="128"/>
    </font>
    <font>
      <b/>
      <sz val="11"/>
      <color rgb="FFFFFF00"/>
      <name val="HGSｺﾞｼｯｸM"/>
      <family val="3"/>
      <charset val="128"/>
    </font>
    <font>
      <b/>
      <sz val="14"/>
      <color rgb="FFFFFF00"/>
      <name val="HGSｺﾞｼｯｸM"/>
      <family val="3"/>
      <charset val="128"/>
    </font>
    <font>
      <b/>
      <sz val="20"/>
      <color theme="1"/>
      <name val="ＭＳ Ｐ明朝"/>
      <family val="1"/>
      <charset val="128"/>
    </font>
    <font>
      <u/>
      <sz val="11"/>
      <color theme="10"/>
      <name val="Yu Gothic UI"/>
      <family val="2"/>
      <charset val="128"/>
    </font>
    <font>
      <u/>
      <sz val="12"/>
      <name val="ＭＳ Ｐ明朝"/>
      <family val="1"/>
      <charset val="128"/>
    </font>
    <font>
      <sz val="9"/>
      <color rgb="FFFF0000"/>
      <name val="ＭＳ Ｐ明朝"/>
      <family val="1"/>
      <charset val="128"/>
    </font>
    <font>
      <b/>
      <u/>
      <sz val="14"/>
      <color rgb="FFFF0000"/>
      <name val="ＭＳ 明朝"/>
      <family val="1"/>
      <charset val="128"/>
    </font>
    <font>
      <sz val="18"/>
      <name val="ＭＳ Ｐ明朝"/>
      <family val="1"/>
      <charset val="128"/>
    </font>
    <font>
      <b/>
      <sz val="16"/>
      <color rgb="FFFFFF00"/>
      <name val="ＭＳ Ｐゴシック"/>
      <family val="3"/>
      <charset val="128"/>
    </font>
    <font>
      <b/>
      <sz val="12"/>
      <color rgb="FFFFFF00"/>
      <name val="ＭＳ Ｐ明朝"/>
      <family val="1"/>
      <charset val="128"/>
    </font>
    <font>
      <sz val="12"/>
      <color rgb="FFFFFF00"/>
      <name val="ＭＳ Ｐ明朝"/>
      <family val="1"/>
      <charset val="128"/>
    </font>
    <font>
      <b/>
      <sz val="12"/>
      <color rgb="FFFFFF00"/>
      <name val="ＭＳ Ｐゴシック"/>
      <family val="3"/>
      <charset val="128"/>
    </font>
    <font>
      <u/>
      <sz val="11"/>
      <color theme="10"/>
      <name val="游ゴシック"/>
      <family val="2"/>
      <charset val="128"/>
      <scheme val="minor"/>
    </font>
    <font>
      <sz val="14"/>
      <color rgb="FF000000"/>
      <name val="Yu Gothic UI"/>
      <family val="3"/>
      <charset val="128"/>
    </font>
    <font>
      <sz val="11"/>
      <color indexed="81"/>
      <name val="MS P ゴシック"/>
      <family val="3"/>
      <charset val="128"/>
    </font>
    <font>
      <sz val="14"/>
      <color theme="1" tint="0.14999847407452621"/>
      <name val="Yu Gothic UI"/>
      <family val="3"/>
      <charset val="128"/>
    </font>
    <font>
      <b/>
      <u/>
      <sz val="8"/>
      <name val="ＭＳ Ｐ明朝"/>
      <family val="1"/>
      <charset val="128"/>
    </font>
    <font>
      <sz val="10"/>
      <color rgb="FFFF0000"/>
      <name val="ＭＳ Ｐ明朝"/>
      <family val="1"/>
      <charset val="128"/>
    </font>
    <font>
      <b/>
      <sz val="11"/>
      <color rgb="FFFF0000"/>
      <name val="ＭＳ Ｐ明朝"/>
      <family val="1"/>
      <charset val="128"/>
    </font>
    <font>
      <b/>
      <sz val="10"/>
      <color rgb="FFFF0000"/>
      <name val="ＭＳ Ｐ明朝"/>
      <family val="1"/>
      <charset val="128"/>
    </font>
    <font>
      <sz val="14"/>
      <color theme="1" tint="0.14999847407452621"/>
      <name val="Meiryo UI"/>
      <family val="3"/>
      <charset val="128"/>
    </font>
    <font>
      <b/>
      <sz val="14"/>
      <color rgb="FFFFCC99"/>
      <name val="Microsoft JhengHei"/>
      <family val="3"/>
    </font>
    <font>
      <b/>
      <sz val="18"/>
      <color rgb="FFFFFF00"/>
      <name val="HGｺﾞｼｯｸM"/>
      <family val="3"/>
      <charset val="128"/>
    </font>
    <font>
      <sz val="18"/>
      <color theme="1"/>
      <name val="HGｺﾞｼｯｸM"/>
      <family val="3"/>
      <charset val="128"/>
    </font>
    <font>
      <b/>
      <sz val="14"/>
      <color theme="1"/>
      <name val="HGｺﾞｼｯｸM"/>
      <family val="3"/>
      <charset val="128"/>
    </font>
    <font>
      <sz val="26"/>
      <color theme="1"/>
      <name val="ＭＳ 明朝"/>
      <family val="1"/>
      <charset val="128"/>
    </font>
    <font>
      <sz val="11"/>
      <name val="HGｺﾞｼｯｸM"/>
      <family val="3"/>
      <charset val="128"/>
    </font>
    <font>
      <sz val="8"/>
      <name val="HGｺﾞｼｯｸM"/>
      <family val="3"/>
      <charset val="128"/>
    </font>
    <font>
      <sz val="10"/>
      <color theme="1"/>
      <name val="HGｺﾞｼｯｸM"/>
      <family val="3"/>
      <charset val="128"/>
    </font>
    <font>
      <sz val="13"/>
      <name val="HGｺﾞｼｯｸM"/>
      <family val="3"/>
      <charset val="128"/>
    </font>
    <font>
      <sz val="10"/>
      <name val="HGｺﾞｼｯｸM"/>
      <family val="3"/>
      <charset val="128"/>
    </font>
    <font>
      <b/>
      <sz val="14"/>
      <color theme="0"/>
      <name val="HGｺﾞｼｯｸM"/>
      <family val="3"/>
      <charset val="128"/>
    </font>
    <font>
      <b/>
      <sz val="16"/>
      <color rgb="FFFF0000"/>
      <name val="HGｺﾞｼｯｸM"/>
      <family val="3"/>
      <charset val="128"/>
    </font>
    <font>
      <sz val="14"/>
      <color rgb="FFFFFF00"/>
      <name val="HGｺﾞｼｯｸM"/>
      <family val="3"/>
      <charset val="128"/>
    </font>
    <font>
      <sz val="7"/>
      <name val="ＭＳ Ｐ明朝"/>
      <family val="1"/>
      <charset val="128"/>
    </font>
    <font>
      <b/>
      <sz val="16"/>
      <name val="ＭＳ Ｐ明朝"/>
      <family val="1"/>
      <charset val="128"/>
    </font>
    <font>
      <sz val="8"/>
      <color rgb="FFFF0000"/>
      <name val="ＭＳ Ｐゴシック"/>
      <family val="3"/>
      <charset val="128"/>
    </font>
    <font>
      <sz val="14"/>
      <name val="HGｺﾞｼｯｸM"/>
      <family val="3"/>
      <charset val="128"/>
    </font>
    <font>
      <sz val="11"/>
      <color theme="1"/>
      <name val="ＭＳ Ｐゴシック"/>
      <family val="3"/>
      <charset val="128"/>
    </font>
    <font>
      <sz val="11"/>
      <name val="HGPｺﾞｼｯｸM"/>
      <family val="3"/>
      <charset val="128"/>
    </font>
    <font>
      <sz val="8"/>
      <name val="游ゴシック Light"/>
      <family val="3"/>
      <charset val="128"/>
    </font>
    <font>
      <sz val="10"/>
      <color indexed="8"/>
      <name val="HGｺﾞｼｯｸM"/>
      <family val="3"/>
      <charset val="128"/>
    </font>
    <font>
      <sz val="8"/>
      <color rgb="FFFFFF00"/>
      <name val="HGｺﾞｼｯｸM"/>
      <family val="3"/>
      <charset val="128"/>
    </font>
    <font>
      <b/>
      <sz val="14"/>
      <color rgb="FFFF0000"/>
      <name val="ＭＳ 明朝"/>
      <family val="1"/>
      <charset val="128"/>
    </font>
    <font>
      <u/>
      <sz val="11"/>
      <color theme="10"/>
      <name val="HGｺﾞｼｯｸM"/>
      <family val="3"/>
      <charset val="128"/>
    </font>
    <font>
      <sz val="14"/>
      <color rgb="FFFF33CC"/>
      <name val="ＭＳ 明朝"/>
      <family val="1"/>
      <charset val="128"/>
    </font>
    <font>
      <sz val="12"/>
      <color theme="0"/>
      <name val="ＭＳ 明朝"/>
      <family val="1"/>
      <charset val="128"/>
    </font>
    <font>
      <sz val="12"/>
      <color rgb="FFFF33CC"/>
      <name val="ＭＳ 明朝"/>
      <family val="1"/>
      <charset val="128"/>
    </font>
    <font>
      <sz val="11"/>
      <color rgb="FFFF33CC"/>
      <name val="ＭＳ Ｐ明朝"/>
      <family val="1"/>
      <charset val="128"/>
    </font>
    <font>
      <b/>
      <sz val="12"/>
      <color rgb="FFFF33CC"/>
      <name val="HGｺﾞｼｯｸM"/>
      <family val="3"/>
      <charset val="128"/>
    </font>
    <font>
      <b/>
      <sz val="12"/>
      <name val="HGｺﾞｼｯｸM"/>
      <family val="3"/>
      <charset val="128"/>
    </font>
    <font>
      <u/>
      <sz val="11"/>
      <name val="Yu Gothic UI"/>
      <family val="2"/>
      <charset val="128"/>
    </font>
    <font>
      <sz val="12"/>
      <name val="ＭＳ ゴシック"/>
      <family val="3"/>
      <charset val="128"/>
    </font>
    <font>
      <b/>
      <sz val="12"/>
      <name val="ＭＳ Ｐゴシック"/>
      <family val="3"/>
      <charset val="128"/>
    </font>
    <font>
      <sz val="11"/>
      <name val="游ゴシック"/>
      <family val="2"/>
      <charset val="128"/>
      <scheme val="minor"/>
    </font>
    <font>
      <sz val="11"/>
      <name val="游ゴシック"/>
      <family val="3"/>
      <charset val="128"/>
      <scheme val="minor"/>
    </font>
    <font>
      <b/>
      <sz val="16"/>
      <name val="ＭＳ Ｐゴシック"/>
      <family val="3"/>
      <charset val="128"/>
    </font>
    <font>
      <b/>
      <sz val="18"/>
      <name val="ＭＳ Ｐ明朝"/>
      <family val="1"/>
      <charset val="128"/>
    </font>
    <font>
      <sz val="14"/>
      <name val="Segoe UI Symbol"/>
      <family val="3"/>
    </font>
    <font>
      <sz val="14"/>
      <color theme="1"/>
      <name val="Segoe UI Symbol"/>
      <family val="2"/>
    </font>
    <font>
      <vertAlign val="superscript"/>
      <sz val="14"/>
      <color theme="1"/>
      <name val="Yu Gothic UI"/>
      <family val="3"/>
      <charset val="128"/>
    </font>
    <font>
      <b/>
      <sz val="11"/>
      <color theme="1"/>
      <name val="ＭＳ Ｐ明朝"/>
      <family val="1"/>
      <charset val="128"/>
    </font>
    <font>
      <u/>
      <sz val="11"/>
      <name val="ＭＳ 明朝"/>
      <family val="1"/>
      <charset val="128"/>
    </font>
    <font>
      <b/>
      <sz val="14"/>
      <color rgb="FFA0A0A0"/>
      <name val="ＭＳ 明朝"/>
      <family val="1"/>
      <charset val="128"/>
    </font>
    <font>
      <b/>
      <u/>
      <sz val="9"/>
      <name val="ＭＳ Ｐ明朝"/>
      <family val="1"/>
      <charset val="128"/>
    </font>
  </fonts>
  <fills count="28">
    <fill>
      <patternFill patternType="none"/>
    </fill>
    <fill>
      <patternFill patternType="gray125"/>
    </fill>
    <fill>
      <patternFill patternType="solid">
        <fgColor rgb="FF99CCFF"/>
        <bgColor indexed="64"/>
      </patternFill>
    </fill>
    <fill>
      <patternFill patternType="solid">
        <fgColor rgb="FFDDDDDD"/>
        <bgColor indexed="64"/>
      </patternFill>
    </fill>
    <fill>
      <patternFill patternType="solid">
        <fgColor rgb="FFCCFFFF"/>
        <bgColor indexed="64"/>
      </patternFill>
    </fill>
    <fill>
      <patternFill patternType="solid">
        <fgColor rgb="FFEAEAEA"/>
        <bgColor indexed="64"/>
      </patternFill>
    </fill>
    <fill>
      <patternFill patternType="solid">
        <fgColor rgb="FF333399"/>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F0F3FA"/>
        <bgColor indexed="64"/>
      </patternFill>
    </fill>
    <fill>
      <patternFill patternType="solid">
        <fgColor theme="5" tint="0.79998168889431442"/>
        <bgColor indexed="64"/>
      </patternFill>
    </fill>
    <fill>
      <patternFill patternType="solid">
        <fgColor rgb="FFD9D9D9"/>
        <bgColor indexed="64"/>
      </patternFill>
    </fill>
    <fill>
      <patternFill patternType="solid">
        <fgColor rgb="FFFFCCFF"/>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0000"/>
        <bgColor indexed="64"/>
      </patternFill>
    </fill>
    <fill>
      <patternFill patternType="solid">
        <fgColor rgb="FFDDEBF7"/>
        <bgColor indexed="64"/>
      </patternFill>
    </fill>
    <fill>
      <patternFill patternType="solid">
        <fgColor rgb="FF66FFFF"/>
        <bgColor indexed="64"/>
      </patternFill>
    </fill>
  </fills>
  <borders count="289">
    <border>
      <left/>
      <right/>
      <top/>
      <bottom/>
      <diagonal/>
    </border>
    <border>
      <left style="thick">
        <color rgb="FFFF0066"/>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theme="0"/>
      </bottom>
      <diagonal/>
    </border>
    <border>
      <left/>
      <right style="thin">
        <color auto="1"/>
      </right>
      <top style="thin">
        <color theme="0"/>
      </top>
      <bottom style="thin">
        <color theme="0"/>
      </bottom>
      <diagonal/>
    </border>
    <border>
      <left/>
      <right style="thin">
        <color auto="1"/>
      </right>
      <top style="thin">
        <color theme="0"/>
      </top>
      <bottom/>
      <diagonal/>
    </border>
    <border>
      <left style="thin">
        <color theme="0"/>
      </left>
      <right style="thin">
        <color theme="0"/>
      </right>
      <top style="thin">
        <color theme="0"/>
      </top>
      <bottom/>
      <diagonal/>
    </border>
    <border>
      <left/>
      <right/>
      <top/>
      <bottom style="dotted">
        <color auto="1"/>
      </bottom>
      <diagonal/>
    </border>
    <border>
      <left/>
      <right style="thin">
        <color theme="0"/>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right/>
      <top/>
      <bottom style="double">
        <color auto="1"/>
      </bottom>
      <diagonal/>
    </border>
    <border>
      <left/>
      <right style="thin">
        <color auto="1"/>
      </right>
      <top/>
      <bottom style="double">
        <color auto="1"/>
      </bottom>
      <diagonal/>
    </border>
    <border>
      <left/>
      <right style="thin">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indexed="64"/>
      </left>
      <right/>
      <top style="medium">
        <color indexed="64"/>
      </top>
      <bottom style="thin">
        <color auto="1"/>
      </bottom>
      <diagonal/>
    </border>
    <border>
      <left/>
      <right style="thin">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right/>
      <top style="double">
        <color auto="1"/>
      </top>
      <bottom style="thin">
        <color indexed="64"/>
      </bottom>
      <diagonal/>
    </border>
    <border>
      <left style="thin">
        <color auto="1"/>
      </left>
      <right style="thin">
        <color auto="1"/>
      </right>
      <top style="thin">
        <color auto="1"/>
      </top>
      <bottom style="double">
        <color indexed="64"/>
      </bottom>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dotted">
        <color auto="1"/>
      </top>
      <bottom style="dotted">
        <color auto="1"/>
      </bottom>
      <diagonal/>
    </border>
    <border>
      <left style="thin">
        <color auto="1"/>
      </left>
      <right/>
      <top style="medium">
        <color indexed="64"/>
      </top>
      <bottom style="double">
        <color auto="1"/>
      </bottom>
      <diagonal/>
    </border>
    <border>
      <left/>
      <right style="medium">
        <color indexed="64"/>
      </right>
      <top/>
      <bottom style="thin">
        <color auto="1"/>
      </bottom>
      <diagonal/>
    </border>
    <border>
      <left/>
      <right style="medium">
        <color indexed="64"/>
      </right>
      <top style="medium">
        <color indexed="64"/>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n">
        <color auto="1"/>
      </left>
      <right/>
      <top/>
      <bottom style="double">
        <color auto="1"/>
      </bottom>
      <diagonal/>
    </border>
    <border>
      <left/>
      <right style="medium">
        <color indexed="64"/>
      </right>
      <top style="double">
        <color indexed="64"/>
      </top>
      <bottom style="medium">
        <color indexed="64"/>
      </bottom>
      <diagonal/>
    </border>
    <border>
      <left style="thin">
        <color auto="1"/>
      </left>
      <right style="thin">
        <color auto="1"/>
      </right>
      <top style="double">
        <color auto="1"/>
      </top>
      <bottom style="thin">
        <color auto="1"/>
      </bottom>
      <diagonal/>
    </border>
    <border>
      <left/>
      <right style="thin">
        <color indexed="64"/>
      </right>
      <top style="double">
        <color indexed="64"/>
      </top>
      <bottom style="thin">
        <color indexed="64"/>
      </bottom>
      <diagonal/>
    </border>
    <border diagonalUp="1">
      <left style="thin">
        <color auto="1"/>
      </left>
      <right/>
      <top style="thin">
        <color auto="1"/>
      </top>
      <bottom style="thin">
        <color auto="1"/>
      </bottom>
      <diagonal style="thin">
        <color theme="0" tint="-0.24994659260841701"/>
      </diagonal>
    </border>
    <border diagonalUp="1">
      <left/>
      <right style="thin">
        <color auto="1"/>
      </right>
      <top style="thin">
        <color auto="1"/>
      </top>
      <bottom style="thin">
        <color auto="1"/>
      </bottom>
      <diagonal style="thin">
        <color theme="0" tint="-0.24994659260841701"/>
      </diagonal>
    </border>
    <border>
      <left style="thin">
        <color indexed="64"/>
      </left>
      <right style="medium">
        <color indexed="64"/>
      </right>
      <top style="double">
        <color indexed="64"/>
      </top>
      <bottom style="medium">
        <color indexed="64"/>
      </bottom>
      <diagonal/>
    </border>
    <border>
      <left style="thin">
        <color auto="1"/>
      </left>
      <right style="thin">
        <color auto="1"/>
      </right>
      <top style="double">
        <color indexed="64"/>
      </top>
      <bottom style="medium">
        <color indexed="64"/>
      </bottom>
      <diagonal/>
    </border>
    <border>
      <left/>
      <right/>
      <top style="double">
        <color auto="1"/>
      </top>
      <bottom style="medium">
        <color indexed="64"/>
      </bottom>
      <diagonal/>
    </border>
    <border>
      <left style="dashed">
        <color indexed="64"/>
      </left>
      <right style="thin">
        <color auto="1"/>
      </right>
      <top style="thin">
        <color auto="1"/>
      </top>
      <bottom style="double">
        <color indexed="64"/>
      </bottom>
      <diagonal/>
    </border>
    <border>
      <left style="dashed">
        <color indexed="64"/>
      </left>
      <right style="thin">
        <color auto="1"/>
      </right>
      <top style="thin">
        <color auto="1"/>
      </top>
      <bottom style="thin">
        <color auto="1"/>
      </bottom>
      <diagonal/>
    </border>
    <border>
      <left style="dashed">
        <color indexed="64"/>
      </left>
      <right style="thin">
        <color auto="1"/>
      </right>
      <top/>
      <bottom/>
      <diagonal/>
    </border>
    <border>
      <left style="dashed">
        <color indexed="64"/>
      </left>
      <right style="thin">
        <color auto="1"/>
      </right>
      <top style="medium">
        <color indexed="64"/>
      </top>
      <bottom style="thin">
        <color indexed="64"/>
      </bottom>
      <diagonal/>
    </border>
    <border>
      <left style="dashed">
        <color indexed="64"/>
      </left>
      <right style="thin">
        <color auto="1"/>
      </right>
      <top/>
      <bottom style="medium">
        <color indexed="64"/>
      </bottom>
      <diagonal/>
    </border>
    <border>
      <left style="dashed">
        <color indexed="64"/>
      </left>
      <right style="thin">
        <color auto="1"/>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1" tint="0.24994659260841701"/>
      </left>
      <right style="medium">
        <color theme="1" tint="0.24994659260841701"/>
      </right>
      <top style="medium">
        <color theme="1" tint="0.24994659260841701"/>
      </top>
      <bottom style="thin">
        <color auto="1"/>
      </bottom>
      <diagonal/>
    </border>
    <border>
      <left style="medium">
        <color theme="1" tint="0.24994659260841701"/>
      </left>
      <right style="medium">
        <color theme="1" tint="0.24994659260841701"/>
      </right>
      <top style="thin">
        <color auto="1"/>
      </top>
      <bottom style="thin">
        <color auto="1"/>
      </bottom>
      <diagonal/>
    </border>
    <border>
      <left style="medium">
        <color theme="1" tint="0.24994659260841701"/>
      </left>
      <right style="medium">
        <color theme="1" tint="0.24994659260841701"/>
      </right>
      <top style="thin">
        <color auto="1"/>
      </top>
      <bottom style="medium">
        <color theme="1" tint="0.24994659260841701"/>
      </bottom>
      <diagonal/>
    </border>
    <border>
      <left style="medium">
        <color theme="1" tint="0.24994659260841701"/>
      </left>
      <right/>
      <top style="medium">
        <color theme="1" tint="0.24994659260841701"/>
      </top>
      <bottom style="thin">
        <color auto="1"/>
      </bottom>
      <diagonal/>
    </border>
    <border>
      <left style="medium">
        <color theme="1" tint="0.24994659260841701"/>
      </left>
      <right/>
      <top style="thin">
        <color auto="1"/>
      </top>
      <bottom style="thin">
        <color auto="1"/>
      </bottom>
      <diagonal/>
    </border>
    <border>
      <left style="medium">
        <color theme="1" tint="0.24994659260841701"/>
      </left>
      <right/>
      <top style="thin">
        <color auto="1"/>
      </top>
      <bottom style="medium">
        <color theme="1" tint="0.24994659260841701"/>
      </bottom>
      <diagonal/>
    </border>
    <border>
      <left style="medium">
        <color theme="1" tint="0.24994659260841701"/>
      </left>
      <right style="thin">
        <color auto="1"/>
      </right>
      <top style="medium">
        <color theme="1" tint="0.24994659260841701"/>
      </top>
      <bottom style="thin">
        <color auto="1"/>
      </bottom>
      <diagonal/>
    </border>
    <border>
      <left style="thin">
        <color auto="1"/>
      </left>
      <right style="medium">
        <color theme="1" tint="0.24994659260841701"/>
      </right>
      <top style="medium">
        <color theme="1" tint="0.24994659260841701"/>
      </top>
      <bottom style="thin">
        <color auto="1"/>
      </bottom>
      <diagonal/>
    </border>
    <border>
      <left style="medium">
        <color theme="1" tint="0.24994659260841701"/>
      </left>
      <right style="thin">
        <color auto="1"/>
      </right>
      <top style="thin">
        <color auto="1"/>
      </top>
      <bottom style="thin">
        <color auto="1"/>
      </bottom>
      <diagonal/>
    </border>
    <border>
      <left style="thin">
        <color auto="1"/>
      </left>
      <right style="medium">
        <color theme="1" tint="0.24994659260841701"/>
      </right>
      <top style="thin">
        <color auto="1"/>
      </top>
      <bottom style="thin">
        <color auto="1"/>
      </bottom>
      <diagonal/>
    </border>
    <border>
      <left style="thin">
        <color auto="1"/>
      </left>
      <right style="thin">
        <color auto="1"/>
      </right>
      <top style="medium">
        <color theme="1" tint="0.24994659260841701"/>
      </top>
      <bottom style="thin">
        <color auto="1"/>
      </bottom>
      <diagonal/>
    </border>
    <border>
      <left style="thin">
        <color auto="1"/>
      </left>
      <right style="thin">
        <color auto="1"/>
      </right>
      <top style="thin">
        <color auto="1"/>
      </top>
      <bottom style="medium">
        <color theme="1" tint="0.24994659260841701"/>
      </bottom>
      <diagonal/>
    </border>
    <border>
      <left style="thin">
        <color auto="1"/>
      </left>
      <right/>
      <top style="medium">
        <color theme="1" tint="0.24994659260841701"/>
      </top>
      <bottom style="thin">
        <color auto="1"/>
      </bottom>
      <diagonal/>
    </border>
    <border>
      <left style="thin">
        <color auto="1"/>
      </left>
      <right/>
      <top style="thin">
        <color auto="1"/>
      </top>
      <bottom style="medium">
        <color theme="1" tint="0.24994659260841701"/>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left style="thin">
        <color theme="0"/>
      </left>
      <right/>
      <top/>
      <bottom/>
      <diagonal/>
    </border>
    <border diagonalUp="1">
      <left style="thin">
        <color auto="1"/>
      </left>
      <right/>
      <top style="thin">
        <color auto="1"/>
      </top>
      <bottom style="double">
        <color indexed="64"/>
      </bottom>
      <diagonal style="hair">
        <color theme="0" tint="-0.24994659260841701"/>
      </diagonal>
    </border>
    <border diagonalUp="1">
      <left/>
      <right/>
      <top style="thin">
        <color auto="1"/>
      </top>
      <bottom style="double">
        <color indexed="64"/>
      </bottom>
      <diagonal style="hair">
        <color theme="0" tint="-0.24994659260841701"/>
      </diagonal>
    </border>
    <border diagonalUp="1">
      <left/>
      <right style="thin">
        <color auto="1"/>
      </right>
      <top style="thin">
        <color auto="1"/>
      </top>
      <bottom style="double">
        <color indexed="64"/>
      </bottom>
      <diagonal style="hair">
        <color theme="0" tint="-0.24994659260841701"/>
      </diagonal>
    </border>
    <border>
      <left style="thin">
        <color indexed="64"/>
      </left>
      <right style="thin">
        <color auto="1"/>
      </right>
      <top style="double">
        <color auto="1"/>
      </top>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medium">
        <color indexed="64"/>
      </left>
      <right style="thin">
        <color auto="1"/>
      </right>
      <top/>
      <bottom style="thin">
        <color auto="1"/>
      </bottom>
      <diagonal/>
    </border>
    <border>
      <left style="thin">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auto="1"/>
      </left>
      <right style="thin">
        <color auto="1"/>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diagonal/>
    </border>
    <border>
      <left style="thin">
        <color auto="1"/>
      </left>
      <right/>
      <top style="medium">
        <color indexed="64"/>
      </top>
      <bottom/>
      <diagonal/>
    </border>
    <border>
      <left style="thin">
        <color auto="1"/>
      </left>
      <right style="medium">
        <color indexed="64"/>
      </right>
      <top/>
      <bottom style="thin">
        <color auto="1"/>
      </bottom>
      <diagonal/>
    </border>
    <border>
      <left style="medium">
        <color theme="0"/>
      </left>
      <right style="medium">
        <color theme="0"/>
      </right>
      <top style="medium">
        <color theme="0"/>
      </top>
      <bottom style="medium">
        <color theme="0"/>
      </bottom>
      <diagonal/>
    </border>
    <border diagonalUp="1">
      <left style="thin">
        <color auto="1"/>
      </left>
      <right style="thin">
        <color indexed="64"/>
      </right>
      <top style="thin">
        <color auto="1"/>
      </top>
      <bottom style="thin">
        <color auto="1"/>
      </bottom>
      <diagonal style="thin">
        <color auto="1"/>
      </diagonal>
    </border>
    <border>
      <left style="thin">
        <color theme="0"/>
      </left>
      <right style="thin">
        <color theme="0"/>
      </right>
      <top/>
      <bottom style="thin">
        <color theme="0"/>
      </bottom>
      <diagonal/>
    </border>
    <border>
      <left style="thin">
        <color indexed="64"/>
      </left>
      <right/>
      <top style="hair">
        <color indexed="64"/>
      </top>
      <bottom/>
      <diagonal/>
    </border>
    <border>
      <left/>
      <right/>
      <top style="hair">
        <color indexed="64"/>
      </top>
      <bottom/>
      <diagonal/>
    </border>
    <border>
      <left style="hair">
        <color indexed="64"/>
      </left>
      <right style="thin">
        <color indexed="64"/>
      </right>
      <top style="hair">
        <color indexed="64"/>
      </top>
      <bottom style="hair">
        <color indexed="64"/>
      </bottom>
      <diagonal/>
    </border>
    <border>
      <left/>
      <right/>
      <top style="medium">
        <color theme="1" tint="0.24994659260841701"/>
      </top>
      <bottom style="thin">
        <color auto="1"/>
      </bottom>
      <diagonal/>
    </border>
    <border>
      <left style="medium">
        <color theme="1" tint="0.24994659260841701"/>
      </left>
      <right/>
      <top/>
      <bottom style="thin">
        <color auto="1"/>
      </bottom>
      <diagonal/>
    </border>
    <border>
      <left/>
      <right style="medium">
        <color theme="1" tint="0.24994659260841701"/>
      </right>
      <top/>
      <bottom style="thin">
        <color auto="1"/>
      </bottom>
      <diagonal/>
    </border>
    <border>
      <left style="medium">
        <color theme="1" tint="0.24994659260841701"/>
      </left>
      <right/>
      <top style="medium">
        <color indexed="64"/>
      </top>
      <bottom/>
      <diagonal/>
    </border>
    <border>
      <left/>
      <right style="medium">
        <color theme="1" tint="0.24994659260841701"/>
      </right>
      <top style="medium">
        <color indexed="64"/>
      </top>
      <bottom/>
      <diagonal/>
    </border>
    <border>
      <left/>
      <right style="medium">
        <color theme="1" tint="0.24994659260841701"/>
      </right>
      <top style="medium">
        <color theme="1" tint="0.24994659260841701"/>
      </top>
      <bottom style="thin">
        <color auto="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style="thin">
        <color theme="1"/>
      </right>
      <top/>
      <bottom style="thin">
        <color indexed="64"/>
      </bottom>
      <diagonal/>
    </border>
    <border>
      <left style="thin">
        <color auto="1"/>
      </left>
      <right style="dotted">
        <color indexed="64"/>
      </right>
      <top style="thin">
        <color auto="1"/>
      </top>
      <bottom style="thin">
        <color auto="1"/>
      </bottom>
      <diagonal/>
    </border>
    <border>
      <left style="medium">
        <color auto="1"/>
      </left>
      <right style="thin">
        <color indexed="64"/>
      </right>
      <top style="medium">
        <color auto="1"/>
      </top>
      <bottom/>
      <diagonal/>
    </border>
    <border>
      <left style="thin">
        <color indexed="64"/>
      </left>
      <right/>
      <top style="medium">
        <color auto="1"/>
      </top>
      <bottom style="hair">
        <color indexed="64"/>
      </bottom>
      <diagonal/>
    </border>
    <border>
      <left/>
      <right/>
      <top style="medium">
        <color auto="1"/>
      </top>
      <bottom style="hair">
        <color indexed="64"/>
      </bottom>
      <diagonal/>
    </border>
    <border>
      <left/>
      <right style="hair">
        <color auto="1"/>
      </right>
      <top style="medium">
        <color auto="1"/>
      </top>
      <bottom style="hair">
        <color indexed="64"/>
      </bottom>
      <diagonal/>
    </border>
    <border>
      <left style="hair">
        <color auto="1"/>
      </left>
      <right style="double">
        <color auto="1"/>
      </right>
      <top style="medium">
        <color auto="1"/>
      </top>
      <bottom/>
      <diagonal/>
    </border>
    <border>
      <left style="double">
        <color auto="1"/>
      </left>
      <right style="medium">
        <color indexed="64"/>
      </right>
      <top style="medium">
        <color indexed="64"/>
      </top>
      <bottom/>
      <diagonal/>
    </border>
    <border>
      <left style="medium">
        <color auto="1"/>
      </left>
      <right style="thin">
        <color indexed="64"/>
      </right>
      <top/>
      <bottom style="double">
        <color indexed="64"/>
      </bottom>
      <diagonal/>
    </border>
    <border>
      <left style="thin">
        <color indexed="64"/>
      </left>
      <right style="hair">
        <color auto="1"/>
      </right>
      <top/>
      <bottom style="double">
        <color indexed="64"/>
      </bottom>
      <diagonal/>
    </border>
    <border>
      <left style="hair">
        <color auto="1"/>
      </left>
      <right style="hair">
        <color auto="1"/>
      </right>
      <top/>
      <bottom style="double">
        <color indexed="64"/>
      </bottom>
      <diagonal/>
    </border>
    <border>
      <left style="hair">
        <color auto="1"/>
      </left>
      <right style="double">
        <color auto="1"/>
      </right>
      <top/>
      <bottom style="double">
        <color indexed="64"/>
      </bottom>
      <diagonal/>
    </border>
    <border>
      <left style="double">
        <color auto="1"/>
      </left>
      <right style="medium">
        <color indexed="64"/>
      </right>
      <top/>
      <bottom style="double">
        <color indexed="64"/>
      </bottom>
      <diagonal/>
    </border>
    <border>
      <left style="medium">
        <color auto="1"/>
      </left>
      <right style="hair">
        <color auto="1"/>
      </right>
      <top style="medium">
        <color auto="1"/>
      </top>
      <bottom style="double">
        <color indexed="64"/>
      </bottom>
      <diagonal/>
    </border>
    <border>
      <left style="hair">
        <color auto="1"/>
      </left>
      <right style="medium">
        <color auto="1"/>
      </right>
      <top style="medium">
        <color auto="1"/>
      </top>
      <bottom style="double">
        <color indexed="64"/>
      </bottom>
      <diagonal/>
    </border>
    <border>
      <left style="medium">
        <color auto="1"/>
      </left>
      <right style="thin">
        <color indexed="64"/>
      </right>
      <top style="double">
        <color indexed="64"/>
      </top>
      <bottom/>
      <diagonal/>
    </border>
    <border>
      <left style="thin">
        <color indexed="64"/>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double">
        <color auto="1"/>
      </left>
      <right style="medium">
        <color indexed="64"/>
      </right>
      <top style="double">
        <color indexed="64"/>
      </top>
      <bottom/>
      <diagonal/>
    </border>
    <border>
      <left style="medium">
        <color auto="1"/>
      </left>
      <right style="hair">
        <color auto="1"/>
      </right>
      <top/>
      <bottom style="hair">
        <color auto="1"/>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double">
        <color auto="1"/>
      </left>
      <right style="medium">
        <color indexed="64"/>
      </right>
      <top/>
      <bottom/>
      <diagonal/>
    </border>
    <border>
      <left style="medium">
        <color auto="1"/>
      </left>
      <right style="hair">
        <color auto="1"/>
      </right>
      <top style="hair">
        <color auto="1"/>
      </top>
      <bottom style="hair">
        <color auto="1"/>
      </bottom>
      <diagonal/>
    </border>
    <border>
      <left style="double">
        <color auto="1"/>
      </left>
      <right style="medium">
        <color indexed="64"/>
      </right>
      <top/>
      <bottom style="thin">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double">
        <color auto="1"/>
      </left>
      <right style="medium">
        <color indexed="64"/>
      </right>
      <top/>
      <bottom style="medium">
        <color indexed="64"/>
      </bottom>
      <diagonal/>
    </border>
    <border>
      <left style="thin">
        <color indexed="64"/>
      </left>
      <right style="thin">
        <color auto="1"/>
      </right>
      <top style="double">
        <color indexed="64"/>
      </top>
      <bottom style="double">
        <color indexed="64"/>
      </bottom>
      <diagonal/>
    </border>
    <border>
      <left style="medium">
        <color auto="1"/>
      </left>
      <right style="hair">
        <color auto="1"/>
      </right>
      <top style="double">
        <color indexed="64"/>
      </top>
      <bottom/>
      <diagonal/>
    </border>
    <border>
      <left style="medium">
        <color auto="1"/>
      </left>
      <right style="hair">
        <color auto="1"/>
      </right>
      <top/>
      <bottom style="thin">
        <color indexed="64"/>
      </bottom>
      <diagonal/>
    </border>
    <border>
      <left style="hair">
        <color auto="1"/>
      </left>
      <right style="medium">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double">
        <color auto="1"/>
      </right>
      <top style="hair">
        <color auto="1"/>
      </top>
      <bottom style="thin">
        <color indexed="64"/>
      </bottom>
      <diagonal/>
    </border>
    <border>
      <left/>
      <right style="hair">
        <color auto="1"/>
      </right>
      <top style="thin">
        <color indexed="64"/>
      </top>
      <bottom style="medium">
        <color auto="1"/>
      </bottom>
      <diagonal/>
    </border>
    <border>
      <left style="hair">
        <color auto="1"/>
      </left>
      <right style="medium">
        <color auto="1"/>
      </right>
      <top/>
      <bottom style="medium">
        <color auto="1"/>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auto="1"/>
      </right>
      <top style="hair">
        <color auto="1"/>
      </top>
      <bottom/>
      <diagonal/>
    </border>
    <border>
      <left style="medium">
        <color indexed="64"/>
      </left>
      <right/>
      <top style="double">
        <color indexed="64"/>
      </top>
      <bottom style="thin">
        <color indexed="64"/>
      </bottom>
      <diagonal/>
    </border>
    <border>
      <left style="hair">
        <color auto="1"/>
      </left>
      <right style="thin">
        <color indexed="64"/>
      </right>
      <top style="medium">
        <color auto="1"/>
      </top>
      <bottom/>
      <diagonal/>
    </border>
    <border>
      <left/>
      <right style="medium">
        <color indexed="64"/>
      </right>
      <top style="medium">
        <color indexed="64"/>
      </top>
      <bottom/>
      <diagonal/>
    </border>
    <border>
      <left style="medium">
        <color indexed="64"/>
      </left>
      <right style="medium">
        <color auto="1"/>
      </right>
      <top/>
      <bottom/>
      <diagonal/>
    </border>
    <border>
      <left style="hair">
        <color auto="1"/>
      </left>
      <right style="thin">
        <color indexed="64"/>
      </right>
      <top/>
      <bottom style="double">
        <color indexed="64"/>
      </bottom>
      <diagonal/>
    </border>
    <border>
      <left/>
      <right style="medium">
        <color indexed="64"/>
      </right>
      <top/>
      <bottom style="double">
        <color indexed="64"/>
      </bottom>
      <diagonal/>
    </border>
    <border>
      <left style="hair">
        <color auto="1"/>
      </left>
      <right style="thin">
        <color indexed="64"/>
      </right>
      <top/>
      <bottom style="hair">
        <color auto="1"/>
      </bottom>
      <diagonal/>
    </border>
    <border>
      <left/>
      <right style="thin">
        <color indexed="64"/>
      </right>
      <top style="double">
        <color indexed="64"/>
      </top>
      <bottom/>
      <diagonal/>
    </border>
    <border>
      <left style="thin">
        <color indexed="64"/>
      </left>
      <right style="hair">
        <color auto="1"/>
      </right>
      <top style="hair">
        <color auto="1"/>
      </top>
      <bottom style="double">
        <color indexed="64"/>
      </bottom>
      <diagonal/>
    </border>
    <border>
      <left style="hair">
        <color auto="1"/>
      </left>
      <right style="hair">
        <color auto="1"/>
      </right>
      <top style="hair">
        <color auto="1"/>
      </top>
      <bottom style="double">
        <color indexed="64"/>
      </bottom>
      <diagonal/>
    </border>
    <border>
      <left style="hair">
        <color auto="1"/>
      </left>
      <right style="thin">
        <color indexed="64"/>
      </right>
      <top style="hair">
        <color auto="1"/>
      </top>
      <bottom style="double">
        <color indexed="64"/>
      </bottom>
      <diagonal/>
    </border>
    <border>
      <left style="medium">
        <color auto="1"/>
      </left>
      <right style="hair">
        <color auto="1"/>
      </right>
      <top/>
      <bottom/>
      <diagonal/>
    </border>
    <border>
      <left style="hair">
        <color auto="1"/>
      </left>
      <right style="medium">
        <color auto="1"/>
      </right>
      <top/>
      <bottom/>
      <diagonal/>
    </border>
    <border>
      <left style="medium">
        <color indexed="64"/>
      </left>
      <right/>
      <top style="double">
        <color indexed="64"/>
      </top>
      <bottom/>
      <diagonal/>
    </border>
    <border>
      <left/>
      <right style="hair">
        <color auto="1"/>
      </right>
      <top/>
      <bottom style="hair">
        <color indexed="64"/>
      </bottom>
      <diagonal/>
    </border>
    <border>
      <left style="medium">
        <color auto="1"/>
      </left>
      <right style="hair">
        <color auto="1"/>
      </right>
      <top/>
      <bottom style="medium">
        <color indexed="64"/>
      </bottom>
      <diagonal/>
    </border>
    <border>
      <left style="hair">
        <color auto="1"/>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auto="1"/>
      </left>
      <right/>
      <top style="medium">
        <color indexed="64"/>
      </top>
      <bottom/>
      <diagonal/>
    </border>
    <border>
      <left style="double">
        <color auto="1"/>
      </left>
      <right/>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style="hair">
        <color indexed="64"/>
      </top>
      <bottom/>
      <diagonal/>
    </border>
    <border>
      <left style="thin">
        <color indexed="64"/>
      </left>
      <right style="hair">
        <color auto="1"/>
      </right>
      <top style="double">
        <color indexed="64"/>
      </top>
      <bottom/>
      <diagonal/>
    </border>
    <border>
      <left style="thin">
        <color indexed="64"/>
      </left>
      <right style="hair">
        <color auto="1"/>
      </right>
      <top/>
      <bottom/>
      <diagonal/>
    </border>
    <border>
      <left style="thin">
        <color indexed="64"/>
      </left>
      <right style="hair">
        <color auto="1"/>
      </right>
      <top/>
      <bottom style="thin">
        <color indexed="64"/>
      </bottom>
      <diagonal/>
    </border>
    <border>
      <left style="thin">
        <color theme="0"/>
      </left>
      <right style="thin">
        <color theme="0"/>
      </right>
      <top/>
      <bottom/>
      <diagonal/>
    </border>
    <border>
      <left/>
      <right style="thin">
        <color theme="0"/>
      </right>
      <top style="thin">
        <color theme="0"/>
      </top>
      <bottom/>
      <diagonal/>
    </border>
    <border>
      <left style="hair">
        <color indexed="64"/>
      </left>
      <right/>
      <top style="hair">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bottom style="thin">
        <color indexed="64"/>
      </bottom>
      <diagonal/>
    </border>
    <border>
      <left style="hair">
        <color indexed="64"/>
      </left>
      <right/>
      <top style="thin">
        <color auto="1"/>
      </top>
      <bottom style="thin">
        <color auto="1"/>
      </bottom>
      <diagonal/>
    </border>
    <border>
      <left/>
      <right style="hair">
        <color indexed="64"/>
      </right>
      <top style="thin">
        <color auto="1"/>
      </top>
      <bottom style="thin">
        <color auto="1"/>
      </bottom>
      <diagonal/>
    </border>
    <border>
      <left style="thin">
        <color indexed="64"/>
      </left>
      <right style="hair">
        <color indexed="64"/>
      </right>
      <top style="thin">
        <color indexed="64"/>
      </top>
      <bottom style="thin">
        <color indexed="64"/>
      </bottom>
      <diagonal/>
    </border>
    <border>
      <left/>
      <right/>
      <top/>
      <bottom style="dotted">
        <color theme="0" tint="-0.14993743705557422"/>
      </bottom>
      <diagonal/>
    </border>
    <border>
      <left/>
      <right/>
      <top style="dotted">
        <color theme="0" tint="-0.14993743705557422"/>
      </top>
      <bottom/>
      <diagonal/>
    </border>
    <border>
      <left style="thin">
        <color indexed="64"/>
      </left>
      <right/>
      <top style="double">
        <color auto="1"/>
      </top>
      <bottom/>
      <diagonal/>
    </border>
    <border>
      <left style="thin">
        <color rgb="FF595959"/>
      </left>
      <right/>
      <top/>
      <bottom style="thin">
        <color rgb="FF595959"/>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diagonalUp="1">
      <left/>
      <right style="thin">
        <color auto="1"/>
      </right>
      <top/>
      <bottom style="double">
        <color indexed="64"/>
      </bottom>
      <diagonal style="hair">
        <color theme="0" tint="-0.24994659260841701"/>
      </diagonal>
    </border>
    <border>
      <left/>
      <right style="medium">
        <color indexed="64"/>
      </right>
      <top style="double">
        <color auto="1"/>
      </top>
      <bottom style="thin">
        <color auto="1"/>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4.9989318521683403E-2"/>
      </left>
      <right/>
      <top style="thin">
        <color theme="0" tint="-0.499984740745262"/>
      </top>
      <bottom style="thin">
        <color theme="0" tint="-0.499984740745262"/>
      </bottom>
      <diagonal/>
    </border>
    <border>
      <left/>
      <right style="thin">
        <color theme="0" tint="-4.9989318521683403E-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medium">
        <color indexed="64"/>
      </right>
      <top style="thin">
        <color indexed="64"/>
      </top>
      <bottom style="medium">
        <color indexed="64"/>
      </bottom>
      <diagonal/>
    </border>
    <border>
      <left/>
      <right/>
      <top/>
      <bottom style="dotted">
        <color theme="1"/>
      </bottom>
      <diagonal/>
    </border>
    <border>
      <left/>
      <right/>
      <top/>
      <bottom style="thin">
        <color theme="0"/>
      </bottom>
      <diagonal/>
    </border>
    <border>
      <left/>
      <right/>
      <top style="thin">
        <color theme="0"/>
      </top>
      <bottom style="thin">
        <color theme="0"/>
      </bottom>
      <diagonal/>
    </border>
    <border>
      <left style="thin">
        <color rgb="FF595959"/>
      </left>
      <right/>
      <top/>
      <bottom/>
      <diagonal/>
    </border>
    <border>
      <left style="thin">
        <color indexed="64"/>
      </left>
      <right style="thin">
        <color indexed="64"/>
      </right>
      <top style="hair">
        <color indexed="64"/>
      </top>
      <bottom style="thin">
        <color theme="0" tint="-0.499984740745262"/>
      </bottom>
      <diagonal/>
    </border>
    <border>
      <left style="thin">
        <color indexed="64"/>
      </left>
      <right/>
      <top style="hair">
        <color indexed="64"/>
      </top>
      <bottom style="thin">
        <color theme="0" tint="-0.499984740745262"/>
      </bottom>
      <diagonal/>
    </border>
    <border>
      <left/>
      <right/>
      <top style="hair">
        <color indexed="64"/>
      </top>
      <bottom style="thin">
        <color theme="0" tint="-0.499984740745262"/>
      </bottom>
      <diagonal/>
    </border>
    <border>
      <left/>
      <right style="thin">
        <color indexed="64"/>
      </right>
      <top style="hair">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auto="1"/>
      </left>
      <right style="thin">
        <color auto="1"/>
      </right>
      <top style="thin">
        <color auto="1"/>
      </top>
      <bottom style="thin">
        <color theme="0" tint="-0.499984740745262"/>
      </bottom>
      <diagonal/>
    </border>
    <border>
      <left style="thin">
        <color auto="1"/>
      </left>
      <right/>
      <top style="thin">
        <color auto="1"/>
      </top>
      <bottom style="thin">
        <color theme="0" tint="-0.499984740745262"/>
      </bottom>
      <diagonal/>
    </border>
    <border>
      <left/>
      <right/>
      <top style="thin">
        <color auto="1"/>
      </top>
      <bottom style="thin">
        <color theme="0" tint="-0.499984740745262"/>
      </bottom>
      <diagonal/>
    </border>
    <border>
      <left/>
      <right style="thin">
        <color auto="1"/>
      </right>
      <top style="thin">
        <color auto="1"/>
      </top>
      <bottom style="thin">
        <color theme="0" tint="-0.499984740745262"/>
      </bottom>
      <diagonal/>
    </border>
    <border>
      <left/>
      <right style="hair">
        <color indexed="64"/>
      </right>
      <top style="hair">
        <color indexed="64"/>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n">
        <color auto="1"/>
      </left>
      <right/>
      <top/>
      <bottom style="thin">
        <color theme="0" tint="-0.499984740745262"/>
      </bottom>
      <diagonal/>
    </border>
    <border>
      <left/>
      <right/>
      <top/>
      <bottom style="thin">
        <color theme="0" tint="-0.499984740745262"/>
      </bottom>
      <diagonal/>
    </border>
    <border>
      <left/>
      <right style="thin">
        <color auto="1"/>
      </right>
      <top/>
      <bottom style="thin">
        <color theme="0" tint="-0.499984740745262"/>
      </bottom>
      <diagonal/>
    </border>
    <border>
      <left style="hair">
        <color indexed="64"/>
      </left>
      <right style="thin">
        <color indexed="64"/>
      </right>
      <top style="hair">
        <color indexed="64"/>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bottom style="thin">
        <color auto="1"/>
      </bottom>
      <diagonal/>
    </border>
  </borders>
  <cellStyleXfs count="2469">
    <xf numFmtId="0" fontId="0" fillId="0" borderId="0">
      <alignment vertical="center"/>
    </xf>
    <xf numFmtId="38" fontId="18" fillId="0" borderId="0" applyFont="0" applyFill="0" applyBorder="0" applyAlignment="0" applyProtection="0">
      <alignment vertical="center"/>
    </xf>
    <xf numFmtId="0" fontId="49" fillId="0" borderId="0"/>
    <xf numFmtId="0" fontId="50" fillId="0" borderId="0">
      <alignment vertical="center"/>
    </xf>
    <xf numFmtId="38" fontId="51" fillId="0" borderId="0" applyFont="0" applyFill="0" applyBorder="0" applyAlignment="0" applyProtection="0">
      <alignment vertical="center"/>
    </xf>
    <xf numFmtId="0" fontId="51" fillId="0" borderId="0">
      <alignment vertical="center"/>
    </xf>
    <xf numFmtId="0" fontId="79" fillId="0" borderId="0">
      <alignment vertical="center"/>
    </xf>
    <xf numFmtId="38" fontId="79" fillId="0" borderId="0" applyFont="0" applyFill="0" applyBorder="0" applyAlignment="0" applyProtection="0">
      <alignment vertical="center"/>
    </xf>
    <xf numFmtId="0" fontId="81" fillId="0" borderId="0">
      <alignment vertical="center"/>
    </xf>
    <xf numFmtId="38" fontId="50" fillId="0" borderId="0" applyFont="0" applyFill="0" applyBorder="0" applyAlignment="0" applyProtection="0">
      <alignment vertical="center"/>
    </xf>
    <xf numFmtId="38" fontId="81" fillId="0" borderId="0" applyFont="0" applyFill="0" applyBorder="0" applyAlignment="0" applyProtection="0">
      <alignment vertical="center"/>
    </xf>
    <xf numFmtId="6" fontId="79" fillId="0" borderId="0" applyFont="0" applyFill="0" applyBorder="0" applyAlignment="0" applyProtection="0">
      <alignment vertical="center"/>
    </xf>
    <xf numFmtId="0" fontId="50" fillId="0" borderId="0">
      <alignment vertical="center"/>
    </xf>
    <xf numFmtId="0" fontId="17" fillId="0" borderId="0">
      <alignment vertical="center"/>
    </xf>
    <xf numFmtId="0" fontId="79" fillId="0" borderId="0">
      <alignment vertical="center"/>
    </xf>
    <xf numFmtId="0" fontId="16" fillId="0" borderId="0">
      <alignment vertical="center"/>
    </xf>
    <xf numFmtId="6" fontId="79" fillId="0" borderId="0" applyFont="0" applyFill="0" applyBorder="0" applyAlignment="0" applyProtection="0">
      <alignment vertical="center"/>
    </xf>
    <xf numFmtId="38" fontId="81" fillId="0" borderId="0" applyFont="0" applyFill="0" applyBorder="0" applyAlignment="0" applyProtection="0">
      <alignment vertical="center"/>
    </xf>
    <xf numFmtId="38" fontId="79" fillId="0" borderId="0" applyFont="0" applyFill="0" applyBorder="0" applyAlignment="0" applyProtection="0">
      <alignment vertical="center"/>
    </xf>
    <xf numFmtId="6" fontId="79" fillId="0" borderId="0" applyFont="0" applyFill="0" applyBorder="0" applyAlignment="0" applyProtection="0">
      <alignment vertical="center"/>
    </xf>
    <xf numFmtId="0" fontId="16" fillId="0" borderId="0">
      <alignment vertical="center"/>
    </xf>
    <xf numFmtId="0" fontId="15" fillId="0" borderId="0">
      <alignment vertical="center"/>
    </xf>
    <xf numFmtId="0" fontId="15" fillId="0" borderId="0">
      <alignment vertical="center"/>
    </xf>
    <xf numFmtId="0" fontId="81" fillId="0" borderId="0">
      <alignment vertical="center"/>
    </xf>
    <xf numFmtId="0" fontId="14" fillId="0" borderId="0">
      <alignment vertical="center"/>
    </xf>
    <xf numFmtId="38" fontId="13"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1" fillId="0" borderId="0">
      <alignment vertical="center"/>
    </xf>
    <xf numFmtId="38" fontId="11" fillId="0" borderId="0" applyFont="0" applyFill="0" applyBorder="0" applyAlignment="0" applyProtection="0">
      <alignment vertical="center"/>
    </xf>
    <xf numFmtId="0" fontId="164" fillId="0" borderId="0" applyNumberFormat="0" applyFill="0" applyBorder="0" applyAlignment="0" applyProtection="0">
      <alignment vertical="top"/>
      <protection locked="0"/>
    </xf>
    <xf numFmtId="38" fontId="49" fillId="0" borderId="0" applyFont="0" applyFill="0" applyBorder="0" applyAlignment="0" applyProtection="0">
      <alignment vertical="center"/>
    </xf>
    <xf numFmtId="0" fontId="11" fillId="0" borderId="0">
      <alignment vertical="center"/>
    </xf>
    <xf numFmtId="6" fontId="49" fillId="0" borderId="0" applyFont="0" applyFill="0" applyBorder="0" applyAlignment="0" applyProtection="0">
      <alignment vertical="center"/>
    </xf>
    <xf numFmtId="38" fontId="49" fillId="0" borderId="0" applyFont="0" applyFill="0" applyBorder="0" applyAlignment="0" applyProtection="0"/>
    <xf numFmtId="0" fontId="50" fillId="0" borderId="0">
      <alignment vertical="center"/>
    </xf>
    <xf numFmtId="0" fontId="11" fillId="0" borderId="0">
      <alignment vertical="center"/>
    </xf>
    <xf numFmtId="6" fontId="79" fillId="0" borderId="0" applyFont="0" applyFill="0" applyBorder="0" applyAlignment="0" applyProtection="0">
      <alignment vertical="center"/>
    </xf>
    <xf numFmtId="9" fontId="49" fillId="0" borderId="0" applyFont="0" applyFill="0" applyBorder="0" applyAlignment="0" applyProtection="0"/>
    <xf numFmtId="0" fontId="79" fillId="0" borderId="0">
      <alignment vertical="center"/>
    </xf>
    <xf numFmtId="0" fontId="79" fillId="0" borderId="0">
      <alignment vertical="center"/>
    </xf>
    <xf numFmtId="0" fontId="79" fillId="0" borderId="0">
      <alignment vertical="center"/>
    </xf>
    <xf numFmtId="0" fontId="79" fillId="0" borderId="0">
      <alignment vertical="center"/>
    </xf>
    <xf numFmtId="0" fontId="79" fillId="0" borderId="0">
      <alignment vertical="center"/>
    </xf>
    <xf numFmtId="0" fontId="79" fillId="0" borderId="0">
      <alignment vertical="center"/>
    </xf>
    <xf numFmtId="0" fontId="50" fillId="0" borderId="0">
      <alignment vertical="center"/>
    </xf>
    <xf numFmtId="0" fontId="50" fillId="0" borderId="0">
      <alignment vertical="center"/>
    </xf>
    <xf numFmtId="0" fontId="50" fillId="0" borderId="0">
      <alignment vertical="center"/>
    </xf>
    <xf numFmtId="0" fontId="79" fillId="0" borderId="0">
      <alignment vertical="center"/>
    </xf>
    <xf numFmtId="0" fontId="50" fillId="0" borderId="0">
      <alignment vertical="center"/>
    </xf>
    <xf numFmtId="0" fontId="79" fillId="0" borderId="0">
      <alignment vertical="center"/>
    </xf>
    <xf numFmtId="9" fontId="11" fillId="0" borderId="0" applyFont="0" applyFill="0" applyBorder="0" applyAlignment="0" applyProtection="0">
      <alignment vertical="center"/>
    </xf>
    <xf numFmtId="0" fontId="49" fillId="0" borderId="0"/>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9" fontId="49" fillId="0" borderId="0" applyFont="0" applyFill="0" applyBorder="0" applyAlignment="0" applyProtection="0">
      <alignment vertical="center"/>
    </xf>
    <xf numFmtId="0" fontId="49" fillId="0" borderId="0"/>
    <xf numFmtId="0" fontId="49" fillId="0" borderId="0"/>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49" fillId="0" borderId="0" applyFont="0" applyFill="0" applyBorder="0" applyAlignment="0" applyProtection="0"/>
    <xf numFmtId="9" fontId="79" fillId="0" borderId="0" applyFont="0" applyFill="0" applyBorder="0" applyAlignment="0" applyProtection="0">
      <alignment vertical="center"/>
    </xf>
    <xf numFmtId="9" fontId="49" fillId="0" borderId="0" applyFont="0" applyFill="0" applyBorder="0" applyAlignment="0" applyProtection="0">
      <alignment vertical="center"/>
    </xf>
    <xf numFmtId="3" fontId="50" fillId="0" borderId="0" applyFont="0" applyFill="0" applyBorder="0" applyAlignment="0" applyProtection="0">
      <alignment vertical="center"/>
    </xf>
    <xf numFmtId="38" fontId="79" fillId="0" borderId="0" applyFont="0" applyFill="0" applyBorder="0" applyAlignment="0" applyProtection="0">
      <alignment vertical="center"/>
    </xf>
    <xf numFmtId="3" fontId="50" fillId="0" borderId="0" applyFont="0" applyFill="0" applyBorder="0" applyAlignment="0" applyProtection="0">
      <alignment vertical="center"/>
    </xf>
    <xf numFmtId="0" fontId="49" fillId="0" borderId="0"/>
    <xf numFmtId="0" fontId="79" fillId="0" borderId="0"/>
    <xf numFmtId="0" fontId="11" fillId="0" borderId="0">
      <alignment vertical="center"/>
    </xf>
    <xf numFmtId="0" fontId="11" fillId="0" borderId="0">
      <alignment vertical="center"/>
    </xf>
    <xf numFmtId="0" fontId="165" fillId="0" borderId="0">
      <alignment vertical="center"/>
    </xf>
    <xf numFmtId="0" fontId="11" fillId="0" borderId="0">
      <alignment vertical="center"/>
    </xf>
    <xf numFmtId="9" fontId="49"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6" fillId="0" borderId="0"/>
    <xf numFmtId="9" fontId="49" fillId="0" borderId="0" applyFont="0" applyFill="0" applyBorder="0" applyAlignment="0" applyProtection="0">
      <alignment vertical="center"/>
    </xf>
    <xf numFmtId="9" fontId="79" fillId="0" borderId="0" applyFont="0" applyFill="0" applyBorder="0" applyAlignment="0" applyProtection="0">
      <alignment vertical="center"/>
    </xf>
    <xf numFmtId="9" fontId="11" fillId="0" borderId="0" applyFont="0" applyFill="0" applyBorder="0" applyAlignment="0" applyProtection="0">
      <alignment vertical="center"/>
    </xf>
    <xf numFmtId="38" fontId="49" fillId="0" borderId="0" applyFont="0" applyFill="0" applyBorder="0" applyAlignment="0" applyProtection="0">
      <alignment vertical="center"/>
    </xf>
    <xf numFmtId="38" fontId="11" fillId="0" borderId="0" applyFont="0" applyFill="0" applyBorder="0" applyAlignment="0" applyProtection="0">
      <alignment vertical="center"/>
    </xf>
    <xf numFmtId="38" fontId="79"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49" fillId="0" borderId="0"/>
    <xf numFmtId="0" fontId="79" fillId="0" borderId="0">
      <alignment vertical="center"/>
    </xf>
    <xf numFmtId="0" fontId="79"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1" fillId="0" borderId="0">
      <alignment vertical="center"/>
    </xf>
    <xf numFmtId="0" fontId="49" fillId="0" borderId="0"/>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49"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49" fillId="0" borderId="0"/>
    <xf numFmtId="38" fontId="49"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49"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38" fontId="10" fillId="0" borderId="0" applyFont="0" applyFill="0" applyBorder="0" applyAlignment="0" applyProtection="0">
      <alignment vertical="center"/>
    </xf>
    <xf numFmtId="0" fontId="10" fillId="0" borderId="0">
      <alignment vertical="center"/>
    </xf>
    <xf numFmtId="9" fontId="10"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8" fillId="0" borderId="0">
      <alignment vertical="center"/>
    </xf>
    <xf numFmtId="38" fontId="8"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193"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5" fillId="0" borderId="0">
      <alignment vertical="center"/>
    </xf>
    <xf numFmtId="38" fontId="4" fillId="0" borderId="0" applyFont="0" applyFill="0" applyBorder="0" applyAlignment="0" applyProtection="0">
      <alignment vertical="center"/>
    </xf>
    <xf numFmtId="38" fontId="18" fillId="0" borderId="0" applyFont="0" applyFill="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6" fontId="79" fillId="0" borderId="0" applyFont="0" applyFill="0" applyBorder="0" applyAlignment="0" applyProtection="0">
      <alignment vertical="center"/>
    </xf>
    <xf numFmtId="0" fontId="2" fillId="0" borderId="0">
      <alignment vertical="center"/>
    </xf>
    <xf numFmtId="0" fontId="2" fillId="0" borderId="0">
      <alignment vertical="center"/>
    </xf>
    <xf numFmtId="6" fontId="79" fillId="0" borderId="0" applyFont="0" applyFill="0" applyBorder="0" applyAlignment="0" applyProtection="0">
      <alignment vertical="center"/>
    </xf>
    <xf numFmtId="6" fontId="79"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6" fontId="49" fillId="0" borderId="0" applyFont="0" applyFill="0" applyBorder="0" applyAlignment="0" applyProtection="0">
      <alignment vertical="center"/>
    </xf>
    <xf numFmtId="0" fontId="2" fillId="0" borderId="0">
      <alignment vertical="center"/>
    </xf>
    <xf numFmtId="6" fontId="79"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93" fillId="0" borderId="0" applyNumberFormat="0" applyFill="0" applyBorder="0" applyAlignment="0" applyProtection="0">
      <alignment vertical="center"/>
    </xf>
  </cellStyleXfs>
  <cellXfs count="2542">
    <xf numFmtId="0" fontId="0" fillId="0" borderId="0" xfId="0">
      <alignment vertical="center"/>
    </xf>
    <xf numFmtId="0" fontId="24" fillId="0" borderId="0" xfId="0" applyFont="1">
      <alignment vertical="center"/>
    </xf>
    <xf numFmtId="0" fontId="39" fillId="0" borderId="0" xfId="0" applyFont="1">
      <alignment vertical="center"/>
    </xf>
    <xf numFmtId="0" fontId="53" fillId="0" borderId="0" xfId="0" applyFont="1">
      <alignment vertical="center"/>
    </xf>
    <xf numFmtId="0" fontId="54" fillId="0" borderId="0" xfId="0" applyFont="1">
      <alignment vertical="center"/>
    </xf>
    <xf numFmtId="0" fontId="52" fillId="0" borderId="0" xfId="0" applyFont="1">
      <alignment vertical="center"/>
    </xf>
    <xf numFmtId="0" fontId="64" fillId="0" borderId="0" xfId="0" applyFont="1" applyAlignment="1">
      <alignment vertical="center" shrinkToFit="1"/>
    </xf>
    <xf numFmtId="0" fontId="47" fillId="0" borderId="0" xfId="0" applyFont="1">
      <alignment vertical="center"/>
    </xf>
    <xf numFmtId="0" fontId="53" fillId="0" borderId="0" xfId="0" applyFont="1" applyProtection="1">
      <alignment vertical="center"/>
      <protection locked="0"/>
    </xf>
    <xf numFmtId="49" fontId="66" fillId="0" borderId="0" xfId="5" applyNumberFormat="1" applyFont="1" applyAlignment="1">
      <alignment horizontal="center" vertical="center" wrapText="1"/>
    </xf>
    <xf numFmtId="0" fontId="70" fillId="0" borderId="0" xfId="5" applyFont="1" applyAlignment="1">
      <alignment horizontal="center" vertical="center" wrapText="1"/>
    </xf>
    <xf numFmtId="0" fontId="72" fillId="0" borderId="0" xfId="5" applyFont="1" applyAlignment="1">
      <alignment horizontal="center" vertical="center" wrapText="1"/>
    </xf>
    <xf numFmtId="0" fontId="72" fillId="0" borderId="0" xfId="5" applyFont="1" applyAlignment="1">
      <alignment horizontal="center" vertical="center" shrinkToFit="1"/>
    </xf>
    <xf numFmtId="0" fontId="74" fillId="0" borderId="0" xfId="5" applyFont="1" applyAlignment="1">
      <alignment horizontal="center" vertical="center" wrapText="1"/>
    </xf>
    <xf numFmtId="0" fontId="70" fillId="0" borderId="0" xfId="5" applyFont="1" applyAlignment="1">
      <alignment horizontal="center" vertical="center" shrinkToFit="1"/>
    </xf>
    <xf numFmtId="0" fontId="75" fillId="0" borderId="0" xfId="5" applyFont="1" applyAlignment="1">
      <alignment horizontal="center" vertical="center" wrapText="1"/>
    </xf>
    <xf numFmtId="0" fontId="66" fillId="0" borderId="0" xfId="5" applyFont="1" applyAlignment="1" applyProtection="1">
      <alignment horizontal="center" vertical="center" wrapText="1"/>
      <protection locked="0"/>
    </xf>
    <xf numFmtId="49" fontId="66" fillId="0" borderId="0" xfId="5" applyNumberFormat="1" applyFont="1" applyAlignment="1" applyProtection="1">
      <alignment horizontal="center" vertical="center" wrapText="1"/>
      <protection locked="0"/>
    </xf>
    <xf numFmtId="38" fontId="39" fillId="0" borderId="0" xfId="1" applyFont="1">
      <alignment vertical="center"/>
    </xf>
    <xf numFmtId="38" fontId="55" fillId="0" borderId="0" xfId="1" applyFont="1">
      <alignment vertical="center"/>
    </xf>
    <xf numFmtId="38" fontId="53" fillId="0" borderId="0" xfId="1" applyFont="1">
      <alignment vertical="center"/>
    </xf>
    <xf numFmtId="38" fontId="54" fillId="0" borderId="0" xfId="1" applyFont="1">
      <alignment vertical="center"/>
    </xf>
    <xf numFmtId="38" fontId="39" fillId="0" borderId="6" xfId="1" applyFont="1" applyBorder="1" applyAlignment="1">
      <alignment horizontal="center" vertical="center"/>
    </xf>
    <xf numFmtId="38" fontId="48" fillId="0" borderId="6" xfId="1" applyFont="1" applyBorder="1" applyAlignment="1">
      <alignment horizontal="center" vertical="center"/>
    </xf>
    <xf numFmtId="38" fontId="63" fillId="0" borderId="6" xfId="1" applyFont="1" applyBorder="1" applyAlignment="1">
      <alignment horizontal="center" vertical="center"/>
    </xf>
    <xf numFmtId="38" fontId="39" fillId="0" borderId="34" xfId="1" applyFont="1" applyBorder="1" applyAlignment="1">
      <alignment horizontal="center" vertical="center"/>
    </xf>
    <xf numFmtId="193" fontId="39" fillId="0" borderId="0" xfId="1" applyNumberFormat="1" applyFont="1">
      <alignment vertical="center"/>
    </xf>
    <xf numFmtId="0" fontId="39" fillId="0" borderId="0" xfId="0" applyFont="1" applyProtection="1">
      <alignment vertical="center"/>
      <protection locked="0"/>
    </xf>
    <xf numFmtId="0" fontId="66" fillId="0" borderId="0" xfId="5" applyFont="1" applyAlignment="1">
      <alignment horizontal="center" vertical="center" wrapText="1"/>
    </xf>
    <xf numFmtId="189" fontId="66" fillId="0" borderId="0" xfId="5" applyNumberFormat="1" applyFont="1" applyAlignment="1">
      <alignment horizontal="center" vertical="center" textRotation="255" wrapText="1"/>
    </xf>
    <xf numFmtId="38" fontId="66" fillId="0" borderId="0" xfId="4" applyFont="1" applyAlignment="1">
      <alignment horizontal="center" vertical="center" wrapText="1"/>
    </xf>
    <xf numFmtId="197" fontId="84" fillId="0" borderId="70" xfId="2" applyNumberFormat="1" applyFont="1" applyBorder="1" applyAlignment="1">
      <alignment horizontal="center" vertical="center" shrinkToFit="1"/>
    </xf>
    <xf numFmtId="38" fontId="72" fillId="0" borderId="0" xfId="1" applyFont="1" applyAlignment="1">
      <alignment horizontal="center" vertical="center" wrapText="1"/>
    </xf>
    <xf numFmtId="38" fontId="70" fillId="0" borderId="0" xfId="1" applyFont="1" applyAlignment="1">
      <alignment horizontal="center" vertical="center" wrapText="1"/>
    </xf>
    <xf numFmtId="38" fontId="66" fillId="0" borderId="0" xfId="1" applyFont="1" applyAlignment="1" applyProtection="1">
      <alignment horizontal="center" vertical="center" wrapText="1"/>
      <protection locked="0"/>
    </xf>
    <xf numFmtId="38" fontId="66" fillId="0" borderId="0" xfId="4" applyFont="1" applyFill="1" applyAlignment="1" applyProtection="1">
      <alignment horizontal="center" vertical="center" wrapText="1"/>
      <protection locked="0"/>
    </xf>
    <xf numFmtId="38" fontId="66" fillId="0" borderId="0" xfId="4" applyFont="1" applyAlignment="1" applyProtection="1">
      <alignment horizontal="center" vertical="center" wrapText="1"/>
      <protection locked="0"/>
    </xf>
    <xf numFmtId="38" fontId="39" fillId="0" borderId="0" xfId="1" applyFont="1" applyBorder="1">
      <alignment vertical="center"/>
    </xf>
    <xf numFmtId="0" fontId="46" fillId="0" borderId="0" xfId="0" applyFont="1">
      <alignment vertical="center"/>
    </xf>
    <xf numFmtId="0" fontId="46" fillId="0" borderId="0" xfId="0" applyFont="1" applyAlignment="1">
      <alignment horizontal="center" vertical="center"/>
    </xf>
    <xf numFmtId="0" fontId="41" fillId="0" borderId="0" xfId="0" applyFont="1">
      <alignment vertical="center"/>
    </xf>
    <xf numFmtId="0" fontId="62" fillId="0" borderId="0" xfId="22" applyFont="1">
      <alignment vertical="center"/>
    </xf>
    <xf numFmtId="0" fontId="62" fillId="0" borderId="0" xfId="22" applyFont="1" applyAlignment="1">
      <alignment vertical="center" shrinkToFit="1"/>
    </xf>
    <xf numFmtId="0" fontId="84" fillId="0" borderId="95" xfId="2" applyFont="1" applyBorder="1" applyAlignment="1">
      <alignment vertical="center" shrinkToFit="1"/>
    </xf>
    <xf numFmtId="0" fontId="84" fillId="0" borderId="90" xfId="2" applyFont="1" applyBorder="1" applyAlignment="1">
      <alignment vertical="center" shrinkToFit="1"/>
    </xf>
    <xf numFmtId="197" fontId="84" fillId="15" borderId="70" xfId="2" applyNumberFormat="1" applyFont="1" applyFill="1" applyBorder="1" applyAlignment="1">
      <alignment horizontal="center" vertical="center" shrinkToFit="1"/>
    </xf>
    <xf numFmtId="197" fontId="84" fillId="16" borderId="70" xfId="2" applyNumberFormat="1" applyFont="1" applyFill="1" applyBorder="1" applyAlignment="1">
      <alignment horizontal="center" vertical="center" shrinkToFit="1"/>
    </xf>
    <xf numFmtId="0" fontId="62" fillId="0" borderId="0" xfId="22" applyFont="1" applyAlignment="1">
      <alignment horizontal="center" vertical="center"/>
    </xf>
    <xf numFmtId="0" fontId="62" fillId="0" borderId="0" xfId="22" applyFont="1" applyAlignment="1">
      <alignment horizontal="center" vertical="center" shrinkToFit="1"/>
    </xf>
    <xf numFmtId="0" fontId="84" fillId="0" borderId="0" xfId="2" applyFont="1" applyAlignment="1">
      <alignment vertical="center"/>
    </xf>
    <xf numFmtId="0" fontId="84" fillId="0" borderId="106" xfId="2" applyFont="1" applyBorder="1" applyAlignment="1">
      <alignment horizontal="left" vertical="center" wrapText="1" shrinkToFit="1"/>
    </xf>
    <xf numFmtId="0" fontId="66" fillId="0" borderId="6" xfId="5" applyFont="1" applyBorder="1" applyAlignment="1" applyProtection="1">
      <alignment horizontal="center" vertical="center" wrapText="1"/>
      <protection locked="0"/>
    </xf>
    <xf numFmtId="0" fontId="66" fillId="0" borderId="108" xfId="5" applyFont="1" applyBorder="1" applyAlignment="1" applyProtection="1">
      <alignment horizontal="center" vertical="center" wrapText="1"/>
      <protection locked="0"/>
    </xf>
    <xf numFmtId="49" fontId="66" fillId="0" borderId="108" xfId="5" applyNumberFormat="1" applyFont="1" applyBorder="1" applyAlignment="1" applyProtection="1">
      <alignment horizontal="center" vertical="center" wrapText="1"/>
      <protection locked="0"/>
    </xf>
    <xf numFmtId="0" fontId="66" fillId="0" borderId="109" xfId="5" applyFont="1" applyBorder="1" applyAlignment="1" applyProtection="1">
      <alignment horizontal="center" vertical="center" wrapText="1"/>
      <protection locked="0"/>
    </xf>
    <xf numFmtId="49" fontId="66" fillId="0" borderId="109" xfId="5" applyNumberFormat="1" applyFont="1" applyBorder="1" applyAlignment="1" applyProtection="1">
      <alignment horizontal="center" vertical="center" wrapText="1"/>
      <protection locked="0"/>
    </xf>
    <xf numFmtId="0" fontId="66" fillId="0" borderId="115" xfId="5" applyFont="1" applyBorder="1" applyAlignment="1" applyProtection="1">
      <alignment horizontal="center" vertical="center" wrapText="1"/>
      <protection locked="0"/>
    </xf>
    <xf numFmtId="0" fontId="66" fillId="0" borderId="116" xfId="5" applyFont="1" applyBorder="1" applyAlignment="1" applyProtection="1">
      <alignment horizontal="center" vertical="center" wrapText="1"/>
      <protection locked="0"/>
    </xf>
    <xf numFmtId="0" fontId="66" fillId="0" borderId="118" xfId="5" applyFont="1" applyBorder="1" applyAlignment="1" applyProtection="1">
      <alignment horizontal="center" vertical="center" wrapText="1"/>
      <protection locked="0"/>
    </xf>
    <xf numFmtId="0" fontId="66" fillId="0" borderId="111" xfId="5" applyFont="1" applyBorder="1" applyAlignment="1" applyProtection="1">
      <alignment horizontal="center" vertical="center" wrapText="1"/>
      <protection locked="0"/>
    </xf>
    <xf numFmtId="0" fontId="66" fillId="0" borderId="112" xfId="5" applyFont="1" applyBorder="1" applyAlignment="1" applyProtection="1">
      <alignment horizontal="center" vertical="center" wrapText="1"/>
      <protection locked="0"/>
    </xf>
    <xf numFmtId="38" fontId="72" fillId="0" borderId="0" xfId="4" applyFont="1" applyFill="1" applyAlignment="1">
      <alignment horizontal="center" vertical="center" wrapText="1"/>
    </xf>
    <xf numFmtId="38" fontId="72" fillId="0" borderId="0" xfId="1" applyFont="1" applyFill="1" applyAlignment="1">
      <alignment horizontal="center" vertical="center" wrapText="1"/>
    </xf>
    <xf numFmtId="189" fontId="72" fillId="0" borderId="0" xfId="5" applyNumberFormat="1" applyFont="1" applyAlignment="1">
      <alignment horizontal="center" vertical="center" textRotation="255" shrinkToFit="1"/>
    </xf>
    <xf numFmtId="189" fontId="70" fillId="0" borderId="0" xfId="5" applyNumberFormat="1" applyFont="1" applyAlignment="1">
      <alignment horizontal="center" vertical="center" textRotation="255" shrinkToFit="1"/>
    </xf>
    <xf numFmtId="189" fontId="66" fillId="0" borderId="0" xfId="5" applyNumberFormat="1" applyFont="1" applyAlignment="1" applyProtection="1">
      <alignment horizontal="center" vertical="center" textRotation="255" shrinkToFit="1"/>
      <protection locked="0"/>
    </xf>
    <xf numFmtId="189" fontId="66" fillId="0" borderId="0" xfId="5" applyNumberFormat="1" applyFont="1" applyAlignment="1">
      <alignment horizontal="center" vertical="center" textRotation="255" shrinkToFit="1"/>
    </xf>
    <xf numFmtId="0" fontId="96" fillId="0" borderId="0" xfId="5" applyFont="1" applyAlignment="1">
      <alignment horizontal="center" vertical="center" wrapText="1"/>
    </xf>
    <xf numFmtId="0" fontId="62" fillId="0" borderId="108" xfId="5" applyFont="1" applyBorder="1" applyAlignment="1" applyProtection="1">
      <alignment horizontal="center" vertical="center" wrapText="1"/>
      <protection locked="0"/>
    </xf>
    <xf numFmtId="0" fontId="62" fillId="0" borderId="109" xfId="5" applyFont="1" applyBorder="1" applyAlignment="1" applyProtection="1">
      <alignment horizontal="center" vertical="center" wrapText="1"/>
      <protection locked="0"/>
    </xf>
    <xf numFmtId="0" fontId="62" fillId="0" borderId="0" xfId="5" applyFont="1" applyAlignment="1" applyProtection="1">
      <alignment horizontal="center" vertical="center" wrapText="1"/>
      <protection locked="0"/>
    </xf>
    <xf numFmtId="0" fontId="97" fillId="0" borderId="0" xfId="2" applyFont="1" applyAlignment="1">
      <alignment vertical="center"/>
    </xf>
    <xf numFmtId="0" fontId="99" fillId="0" borderId="0" xfId="22" applyFont="1">
      <alignment vertical="center"/>
    </xf>
    <xf numFmtId="0" fontId="88" fillId="0" borderId="0" xfId="2" applyFont="1" applyAlignment="1">
      <alignment vertical="center"/>
    </xf>
    <xf numFmtId="0" fontId="48" fillId="0" borderId="0" xfId="22" applyFont="1">
      <alignment vertical="center"/>
    </xf>
    <xf numFmtId="0" fontId="98" fillId="0" borderId="0" xfId="2" applyFont="1" applyAlignment="1">
      <alignment vertical="center"/>
    </xf>
    <xf numFmtId="38" fontId="47" fillId="0" borderId="0" xfId="1" applyFont="1" applyFill="1">
      <alignment vertical="center"/>
    </xf>
    <xf numFmtId="195" fontId="66" fillId="0" borderId="0" xfId="5" applyNumberFormat="1" applyFont="1" applyAlignment="1">
      <alignment horizontal="center" vertical="center" wrapText="1"/>
    </xf>
    <xf numFmtId="195" fontId="66" fillId="0" borderId="108" xfId="5" applyNumberFormat="1" applyFont="1" applyBorder="1" applyAlignment="1" applyProtection="1">
      <alignment horizontal="center" vertical="center" wrapText="1"/>
      <protection locked="0"/>
    </xf>
    <xf numFmtId="195" fontId="66" fillId="0" borderId="109" xfId="5" applyNumberFormat="1" applyFont="1" applyBorder="1" applyAlignment="1" applyProtection="1">
      <alignment horizontal="center" vertical="center" wrapText="1"/>
      <protection locked="0"/>
    </xf>
    <xf numFmtId="195" fontId="66" fillId="0" borderId="0" xfId="5" applyNumberFormat="1" applyFont="1" applyAlignment="1" applyProtection="1">
      <alignment horizontal="center" vertical="center" wrapText="1"/>
      <protection locked="0"/>
    </xf>
    <xf numFmtId="0" fontId="76" fillId="0" borderId="0" xfId="5" applyFont="1" applyAlignment="1">
      <alignment horizontal="center" vertical="center" wrapText="1"/>
    </xf>
    <xf numFmtId="0" fontId="99" fillId="0" borderId="0" xfId="5" applyFont="1" applyAlignment="1">
      <alignment horizontal="center" vertical="center" wrapText="1"/>
    </xf>
    <xf numFmtId="0" fontId="80" fillId="0" borderId="0" xfId="2" applyFont="1" applyAlignment="1">
      <alignment vertical="center"/>
    </xf>
    <xf numFmtId="0" fontId="104" fillId="0" borderId="0" xfId="2" applyFont="1" applyAlignment="1">
      <alignment vertical="center"/>
    </xf>
    <xf numFmtId="0" fontId="80" fillId="0" borderId="0" xfId="2" applyFont="1" applyAlignment="1">
      <alignment vertical="center" shrinkToFit="1"/>
    </xf>
    <xf numFmtId="0" fontId="80" fillId="0" borderId="0" xfId="2" applyFont="1" applyAlignment="1">
      <alignment horizontal="center" vertical="center"/>
    </xf>
    <xf numFmtId="197" fontId="80" fillId="0" borderId="0" xfId="2" applyNumberFormat="1" applyFont="1" applyAlignment="1">
      <alignment vertical="center"/>
    </xf>
    <xf numFmtId="197" fontId="80" fillId="0" borderId="0" xfId="2" applyNumberFormat="1" applyFont="1" applyAlignment="1">
      <alignment horizontal="center" vertical="center"/>
    </xf>
    <xf numFmtId="0" fontId="84" fillId="0" borderId="42" xfId="2" applyFont="1" applyBorder="1" applyAlignment="1" applyProtection="1">
      <alignment horizontal="left" vertical="center" shrinkToFit="1"/>
      <protection locked="0"/>
    </xf>
    <xf numFmtId="0" fontId="84" fillId="0" borderId="101" xfId="2" applyFont="1" applyBorder="1" applyAlignment="1" applyProtection="1">
      <alignment vertical="center" shrinkToFit="1"/>
      <protection locked="0"/>
    </xf>
    <xf numFmtId="198" fontId="84" fillId="0" borderId="71" xfId="2" applyNumberFormat="1" applyFont="1" applyBorder="1" applyAlignment="1" applyProtection="1">
      <alignment horizontal="center" vertical="center" shrinkToFit="1"/>
      <protection locked="0"/>
    </xf>
    <xf numFmtId="198" fontId="84" fillId="0" borderId="73" xfId="2" applyNumberFormat="1" applyFont="1" applyBorder="1" applyAlignment="1" applyProtection="1">
      <alignment horizontal="center" vertical="center" shrinkToFit="1"/>
      <protection locked="0"/>
    </xf>
    <xf numFmtId="0" fontId="84" fillId="0" borderId="43" xfId="2" applyFont="1" applyBorder="1" applyAlignment="1" applyProtection="1">
      <alignment vertical="center" shrinkToFit="1"/>
      <protection locked="0"/>
    </xf>
    <xf numFmtId="0" fontId="84" fillId="0" borderId="74" xfId="2" applyFont="1" applyBorder="1" applyAlignment="1" applyProtection="1">
      <alignment vertical="center" shrinkToFit="1"/>
      <protection locked="0"/>
    </xf>
    <xf numFmtId="38" fontId="109" fillId="0" borderId="0" xfId="1" applyFont="1" applyAlignment="1">
      <alignment horizontal="right" vertical="top"/>
    </xf>
    <xf numFmtId="0" fontId="89" fillId="0" borderId="0" xfId="0" applyFont="1">
      <alignment vertical="center"/>
    </xf>
    <xf numFmtId="0" fontId="46" fillId="0" borderId="6" xfId="0" applyFont="1" applyBorder="1" applyAlignment="1" applyProtection="1">
      <alignment horizontal="center" vertical="center" shrinkToFit="1"/>
      <protection locked="0"/>
    </xf>
    <xf numFmtId="199" fontId="46" fillId="0" borderId="6" xfId="0" applyNumberFormat="1" applyFont="1" applyBorder="1" applyAlignment="1" applyProtection="1">
      <alignment horizontal="center" vertical="center" shrinkToFit="1"/>
      <protection locked="0"/>
    </xf>
    <xf numFmtId="0" fontId="39" fillId="0" borderId="0" xfId="0" applyFont="1" applyAlignment="1">
      <alignment horizontal="center" vertical="center"/>
    </xf>
    <xf numFmtId="0" fontId="112" fillId="0" borderId="0" xfId="0" applyFont="1" applyAlignment="1">
      <alignment vertical="center" shrinkToFit="1"/>
    </xf>
    <xf numFmtId="0" fontId="78" fillId="0" borderId="0" xfId="0" applyFont="1">
      <alignment vertical="center"/>
    </xf>
    <xf numFmtId="0" fontId="114" fillId="0" borderId="0" xfId="0" applyFont="1" applyAlignment="1">
      <alignment vertical="center" shrinkToFit="1"/>
    </xf>
    <xf numFmtId="0" fontId="78" fillId="0" borderId="0" xfId="0" applyFont="1" applyAlignment="1">
      <alignment horizontal="right" vertical="center"/>
    </xf>
    <xf numFmtId="0" fontId="78" fillId="0" borderId="9" xfId="0" applyFont="1" applyBorder="1" applyAlignment="1">
      <alignment horizontal="right" vertical="center"/>
    </xf>
    <xf numFmtId="0" fontId="78" fillId="0" borderId="8" xfId="0" applyFont="1" applyBorder="1" applyProtection="1">
      <alignment vertical="center"/>
      <protection locked="0"/>
    </xf>
    <xf numFmtId="0" fontId="115" fillId="0" borderId="0" xfId="0" applyFont="1" applyAlignment="1">
      <alignment vertical="center" shrinkToFit="1"/>
    </xf>
    <xf numFmtId="0" fontId="78" fillId="0" borderId="25" xfId="0" applyFont="1" applyBorder="1" applyAlignment="1" applyProtection="1">
      <alignment horizontal="right" vertical="center"/>
      <protection locked="0"/>
    </xf>
    <xf numFmtId="0" fontId="78" fillId="0" borderId="26" xfId="0" applyFont="1" applyBorder="1" applyAlignment="1" applyProtection="1">
      <alignment horizontal="right" vertical="center"/>
      <protection locked="0"/>
    </xf>
    <xf numFmtId="0" fontId="78" fillId="0" borderId="29" xfId="0" applyFont="1" applyBorder="1" applyAlignment="1" applyProtection="1">
      <alignment horizontal="right" vertical="center"/>
      <protection locked="0"/>
    </xf>
    <xf numFmtId="0" fontId="116" fillId="0" borderId="0" xfId="0" applyFont="1">
      <alignment vertical="center"/>
    </xf>
    <xf numFmtId="0" fontId="78" fillId="0" borderId="7" xfId="0" applyFont="1" applyBorder="1" applyProtection="1">
      <alignment vertical="center"/>
      <protection locked="0"/>
    </xf>
    <xf numFmtId="0" fontId="46" fillId="0" borderId="6" xfId="0" applyFont="1" applyBorder="1" applyAlignment="1" applyProtection="1">
      <alignment horizontal="left" vertical="center" shrinkToFit="1"/>
      <protection locked="0"/>
    </xf>
    <xf numFmtId="0" fontId="116" fillId="0" borderId="0" xfId="0" applyFont="1" applyAlignment="1">
      <alignment vertical="center" shrinkToFit="1"/>
    </xf>
    <xf numFmtId="0" fontId="113" fillId="0" borderId="0" xfId="0" applyFont="1">
      <alignment vertical="center"/>
    </xf>
    <xf numFmtId="38" fontId="39" fillId="0" borderId="26" xfId="1" applyFont="1" applyFill="1" applyBorder="1" applyAlignment="1">
      <alignment vertical="center" wrapText="1"/>
    </xf>
    <xf numFmtId="38" fontId="39" fillId="0" borderId="26" xfId="1" applyFont="1" applyFill="1" applyBorder="1" applyAlignment="1">
      <alignment vertical="center"/>
    </xf>
    <xf numFmtId="38" fontId="39" fillId="0" borderId="0" xfId="1" applyFont="1" applyFill="1" applyBorder="1" applyAlignment="1">
      <alignment vertical="center"/>
    </xf>
    <xf numFmtId="0" fontId="78" fillId="3" borderId="53" xfId="0" applyFont="1" applyFill="1" applyBorder="1" applyAlignment="1">
      <alignment horizontal="center" vertical="center"/>
    </xf>
    <xf numFmtId="0" fontId="78" fillId="3" borderId="44" xfId="0" applyFont="1" applyFill="1" applyBorder="1" applyAlignment="1">
      <alignment horizontal="center" vertical="center"/>
    </xf>
    <xf numFmtId="0" fontId="78" fillId="3" borderId="56" xfId="0" applyFont="1" applyFill="1" applyBorder="1" applyAlignment="1">
      <alignment horizontal="center" vertical="center"/>
    </xf>
    <xf numFmtId="0" fontId="78" fillId="3" borderId="75" xfId="0" applyFont="1" applyFill="1" applyBorder="1" applyAlignment="1">
      <alignment horizontal="center" vertical="center"/>
    </xf>
    <xf numFmtId="0" fontId="78" fillId="3" borderId="105" xfId="0" applyFont="1" applyFill="1" applyBorder="1" applyAlignment="1">
      <alignment horizontal="center" vertical="center"/>
    </xf>
    <xf numFmtId="0" fontId="78" fillId="0" borderId="47" xfId="0" applyFont="1" applyBorder="1" applyProtection="1">
      <alignment vertical="center"/>
      <protection locked="0"/>
    </xf>
    <xf numFmtId="0" fontId="78" fillId="0" borderId="52" xfId="0" applyFont="1" applyBorder="1" applyAlignment="1">
      <alignment horizontal="right" vertical="center"/>
    </xf>
    <xf numFmtId="0" fontId="78" fillId="0" borderId="44" xfId="0" applyFont="1" applyBorder="1" applyAlignment="1" applyProtection="1">
      <alignment horizontal="center" vertical="center"/>
      <protection locked="0"/>
    </xf>
    <xf numFmtId="182" fontId="39" fillId="0" borderId="0" xfId="0" applyNumberFormat="1" applyFont="1">
      <alignment vertical="center"/>
    </xf>
    <xf numFmtId="0" fontId="39" fillId="0" borderId="0" xfId="0" applyFont="1" applyAlignment="1">
      <alignment vertical="center" wrapText="1" shrinkToFit="1"/>
    </xf>
    <xf numFmtId="0" fontId="40" fillId="0" borderId="0" xfId="0" applyFont="1">
      <alignment vertical="center"/>
    </xf>
    <xf numFmtId="0" fontId="39" fillId="0" borderId="0" xfId="0" applyFont="1" applyAlignment="1">
      <alignment vertical="center" shrinkToFit="1"/>
    </xf>
    <xf numFmtId="0" fontId="105" fillId="0" borderId="0" xfId="0" applyFont="1" applyAlignment="1">
      <alignment horizontal="left" vertical="center" indent="1"/>
    </xf>
    <xf numFmtId="179" fontId="39" fillId="0" borderId="0" xfId="0" applyNumberFormat="1" applyFont="1">
      <alignment vertical="center"/>
    </xf>
    <xf numFmtId="179" fontId="39" fillId="0" borderId="0" xfId="0" applyNumberFormat="1" applyFont="1" applyAlignment="1">
      <alignment horizontal="left" vertical="center" indent="1"/>
    </xf>
    <xf numFmtId="0" fontId="78" fillId="0" borderId="0" xfId="0" applyFont="1" applyAlignment="1">
      <alignment vertical="center" wrapText="1"/>
    </xf>
    <xf numFmtId="0" fontId="111" fillId="0" borderId="0" xfId="0" applyFont="1" applyAlignment="1">
      <alignment horizontal="left" vertical="center" wrapText="1"/>
    </xf>
    <xf numFmtId="0" fontId="39" fillId="0" borderId="0" xfId="0" applyFont="1" applyAlignment="1">
      <alignment horizontal="left" vertical="center" indent="3"/>
    </xf>
    <xf numFmtId="49" fontId="39" fillId="0" borderId="0" xfId="0" applyNumberFormat="1" applyFont="1">
      <alignment vertical="center"/>
    </xf>
    <xf numFmtId="0" fontId="39" fillId="0" borderId="0" xfId="0" applyFont="1" applyAlignment="1">
      <alignment horizontal="right" vertical="center"/>
    </xf>
    <xf numFmtId="181" fontId="38" fillId="0" borderId="0" xfId="1" applyNumberFormat="1" applyFont="1" applyAlignment="1" applyProtection="1">
      <alignment vertical="center"/>
    </xf>
    <xf numFmtId="0" fontId="44" fillId="0" borderId="0" xfId="0" applyFont="1">
      <alignment vertical="center"/>
    </xf>
    <xf numFmtId="180" fontId="38" fillId="0" borderId="0" xfId="0" applyNumberFormat="1" applyFont="1">
      <alignment vertical="center"/>
    </xf>
    <xf numFmtId="0" fontId="43" fillId="0" borderId="0" xfId="0" applyFont="1">
      <alignment vertical="center"/>
    </xf>
    <xf numFmtId="0" fontId="45" fillId="0" borderId="0" xfId="0" applyFont="1">
      <alignment vertical="center"/>
    </xf>
    <xf numFmtId="0" fontId="39" fillId="0" borderId="25" xfId="0" applyFont="1" applyBorder="1" applyAlignment="1">
      <alignment horizontal="center"/>
    </xf>
    <xf numFmtId="0" fontId="39" fillId="0" borderId="27" xfId="0" applyFont="1" applyBorder="1" applyAlignment="1">
      <alignment horizontal="center"/>
    </xf>
    <xf numFmtId="0" fontId="39" fillId="0" borderId="31" xfId="0" applyFont="1" applyBorder="1" applyAlignment="1">
      <alignment horizontal="center" vertical="top"/>
    </xf>
    <xf numFmtId="0" fontId="39" fillId="0" borderId="32" xfId="0" applyFont="1" applyBorder="1" applyAlignment="1">
      <alignment horizontal="center" vertical="top"/>
    </xf>
    <xf numFmtId="38" fontId="39" fillId="0" borderId="0" xfId="1" applyFont="1" applyBorder="1" applyAlignment="1" applyProtection="1">
      <alignment vertical="center"/>
    </xf>
    <xf numFmtId="0" fontId="39" fillId="0" borderId="0" xfId="0" applyFont="1" applyAlignment="1">
      <alignment vertical="center" wrapText="1"/>
    </xf>
    <xf numFmtId="0" fontId="39" fillId="0" borderId="0" xfId="0" applyFont="1" applyAlignment="1">
      <alignment vertical="top" wrapText="1"/>
    </xf>
    <xf numFmtId="0" fontId="39" fillId="0" borderId="0" xfId="0" applyFont="1" applyAlignment="1">
      <alignment vertical="top"/>
    </xf>
    <xf numFmtId="0" fontId="100" fillId="0" borderId="0" xfId="0" applyFont="1">
      <alignment vertical="center"/>
    </xf>
    <xf numFmtId="0" fontId="41" fillId="0" borderId="0" xfId="0" applyFont="1" applyAlignment="1">
      <alignment horizontal="center" vertical="center"/>
    </xf>
    <xf numFmtId="0" fontId="39" fillId="5" borderId="6" xfId="0" applyFont="1" applyFill="1" applyBorder="1" applyAlignment="1">
      <alignment horizontal="center" vertical="center"/>
    </xf>
    <xf numFmtId="38" fontId="39" fillId="0" borderId="7" xfId="1" applyFont="1" applyBorder="1" applyAlignment="1" applyProtection="1">
      <alignment horizontal="center" vertical="center"/>
    </xf>
    <xf numFmtId="38" fontId="42" fillId="0" borderId="0" xfId="1" applyFont="1" applyAlignment="1">
      <alignment vertical="center"/>
    </xf>
    <xf numFmtId="0" fontId="66" fillId="18" borderId="6" xfId="5" applyFont="1" applyFill="1" applyBorder="1" applyAlignment="1">
      <alignment horizontal="center" vertical="center" wrapText="1"/>
    </xf>
    <xf numFmtId="0" fontId="108" fillId="0" borderId="0" xfId="0" applyFont="1" applyAlignment="1">
      <alignment horizontal="right" vertical="center"/>
    </xf>
    <xf numFmtId="0" fontId="67" fillId="0" borderId="0" xfId="0" applyFont="1">
      <alignment vertical="center"/>
    </xf>
    <xf numFmtId="0" fontId="66" fillId="0" borderId="0" xfId="0" applyFont="1">
      <alignment vertical="center"/>
    </xf>
    <xf numFmtId="0" fontId="48" fillId="0" borderId="0" xfId="0" applyFont="1">
      <alignment vertical="center"/>
    </xf>
    <xf numFmtId="0" fontId="91" fillId="0" borderId="0" xfId="0" applyFont="1" applyAlignment="1">
      <alignment vertical="center" wrapText="1"/>
    </xf>
    <xf numFmtId="0" fontId="87" fillId="0" borderId="0" xfId="0" applyFont="1">
      <alignment vertical="center"/>
    </xf>
    <xf numFmtId="0" fontId="122" fillId="0" borderId="0" xfId="0" applyFont="1">
      <alignment vertical="center"/>
    </xf>
    <xf numFmtId="0" fontId="123" fillId="0" borderId="0" xfId="0" applyFont="1">
      <alignment vertical="center"/>
    </xf>
    <xf numFmtId="0" fontId="124" fillId="0" borderId="0" xfId="0" applyFont="1">
      <alignment vertical="center"/>
    </xf>
    <xf numFmtId="0" fontId="125" fillId="0" borderId="0" xfId="0" applyFont="1">
      <alignment vertical="center"/>
    </xf>
    <xf numFmtId="0" fontId="126" fillId="0" borderId="0" xfId="0" applyFont="1">
      <alignment vertical="center"/>
    </xf>
    <xf numFmtId="0" fontId="123" fillId="0" borderId="0" xfId="0" applyFont="1" applyAlignment="1">
      <alignment vertical="center" wrapText="1"/>
    </xf>
    <xf numFmtId="0" fontId="128" fillId="0" borderId="0" xfId="0" applyFont="1">
      <alignment vertical="center"/>
    </xf>
    <xf numFmtId="0" fontId="122" fillId="0" borderId="0" xfId="2" applyFont="1" applyAlignment="1">
      <alignment vertical="center"/>
    </xf>
    <xf numFmtId="195" fontId="131" fillId="0" borderId="0" xfId="5" applyNumberFormat="1" applyFont="1" applyAlignment="1">
      <alignment horizontal="center" vertical="center" wrapText="1"/>
    </xf>
    <xf numFmtId="49" fontId="131" fillId="0" borderId="0" xfId="5" applyNumberFormat="1" applyFont="1" applyAlignment="1">
      <alignment horizontal="center" vertical="center" wrapText="1"/>
    </xf>
    <xf numFmtId="0" fontId="131" fillId="0" borderId="0" xfId="5" applyFont="1" applyAlignment="1">
      <alignment horizontal="center" vertical="center" wrapText="1"/>
    </xf>
    <xf numFmtId="38" fontId="131" fillId="0" borderId="0" xfId="4" applyFont="1" applyFill="1" applyAlignment="1">
      <alignment horizontal="center" vertical="center" wrapText="1"/>
    </xf>
    <xf numFmtId="189" fontId="131" fillId="0" borderId="0" xfId="5" applyNumberFormat="1" applyFont="1" applyAlignment="1">
      <alignment horizontal="center" vertical="center" textRotation="255" shrinkToFit="1"/>
    </xf>
    <xf numFmtId="38" fontId="131" fillId="0" borderId="0" xfId="1" applyFont="1" applyFill="1" applyAlignment="1">
      <alignment horizontal="center" vertical="center" wrapText="1"/>
    </xf>
    <xf numFmtId="0" fontId="130" fillId="0" borderId="0" xfId="0" applyFont="1">
      <alignment vertical="center"/>
    </xf>
    <xf numFmtId="0" fontId="129" fillId="11" borderId="0" xfId="2" applyFont="1" applyFill="1" applyAlignment="1" applyProtection="1">
      <alignment vertical="center" wrapText="1"/>
      <protection hidden="1"/>
    </xf>
    <xf numFmtId="0" fontId="129" fillId="11" borderId="0" xfId="2" applyFont="1" applyFill="1" applyAlignment="1" applyProtection="1">
      <alignment vertical="center" shrinkToFit="1"/>
      <protection hidden="1"/>
    </xf>
    <xf numFmtId="0" fontId="132" fillId="0" borderId="0" xfId="2" applyFont="1" applyAlignment="1" applyProtection="1">
      <alignment vertical="center"/>
      <protection hidden="1"/>
    </xf>
    <xf numFmtId="0" fontId="131" fillId="0" borderId="0" xfId="0" applyFont="1">
      <alignment vertical="center"/>
    </xf>
    <xf numFmtId="0" fontId="129" fillId="0" borderId="0" xfId="2" applyFont="1" applyAlignment="1">
      <alignment vertical="center"/>
    </xf>
    <xf numFmtId="0" fontId="122" fillId="12" borderId="0" xfId="2" applyFont="1" applyFill="1" applyAlignment="1">
      <alignment vertical="center"/>
    </xf>
    <xf numFmtId="0" fontId="129" fillId="12" borderId="0" xfId="2" applyFont="1" applyFill="1" applyAlignment="1">
      <alignment vertical="center"/>
    </xf>
    <xf numFmtId="0" fontId="129" fillId="12" borderId="0" xfId="2" applyFont="1" applyFill="1" applyAlignment="1">
      <alignment vertical="center" shrinkToFit="1"/>
    </xf>
    <xf numFmtId="0" fontId="132" fillId="12" borderId="0" xfId="2" applyFont="1" applyFill="1" applyAlignment="1">
      <alignment vertical="center"/>
    </xf>
    <xf numFmtId="0" fontId="132" fillId="12" borderId="0" xfId="2" applyFont="1" applyFill="1" applyAlignment="1">
      <alignment horizontal="center" vertical="center"/>
    </xf>
    <xf numFmtId="197" fontId="132" fillId="12" borderId="0" xfId="2" applyNumberFormat="1" applyFont="1" applyFill="1" applyAlignment="1">
      <alignment vertical="center"/>
    </xf>
    <xf numFmtId="197" fontId="132" fillId="12" borderId="0" xfId="2" applyNumberFormat="1" applyFont="1" applyFill="1" applyAlignment="1">
      <alignment horizontal="center" vertical="center"/>
    </xf>
    <xf numFmtId="0" fontId="132" fillId="0" borderId="0" xfId="2" applyFont="1" applyAlignment="1">
      <alignment vertical="center" shrinkToFit="1"/>
    </xf>
    <xf numFmtId="0" fontId="132" fillId="0" borderId="0" xfId="2" applyFont="1" applyAlignment="1">
      <alignment vertical="center"/>
    </xf>
    <xf numFmtId="0" fontId="132" fillId="0" borderId="0" xfId="2" applyFont="1" applyAlignment="1">
      <alignment horizontal="center" vertical="center"/>
    </xf>
    <xf numFmtId="197" fontId="132" fillId="0" borderId="0" xfId="2" applyNumberFormat="1" applyFont="1" applyAlignment="1">
      <alignment vertical="center"/>
    </xf>
    <xf numFmtId="197" fontId="132" fillId="0" borderId="0" xfId="2" applyNumberFormat="1" applyFont="1" applyAlignment="1">
      <alignment horizontal="center" vertical="center"/>
    </xf>
    <xf numFmtId="38" fontId="133" fillId="0" borderId="147" xfId="1" applyFont="1" applyBorder="1">
      <alignment vertical="center"/>
    </xf>
    <xf numFmtId="38" fontId="78" fillId="0" borderId="148" xfId="1" applyFont="1" applyFill="1" applyBorder="1" applyAlignment="1" applyProtection="1">
      <alignment horizontal="center" vertical="center"/>
    </xf>
    <xf numFmtId="0" fontId="84" fillId="0" borderId="0" xfId="22" applyFont="1">
      <alignment vertical="center"/>
    </xf>
    <xf numFmtId="0" fontId="84" fillId="0" borderId="0" xfId="22" applyFont="1" applyAlignment="1">
      <alignment vertical="center" shrinkToFit="1"/>
    </xf>
    <xf numFmtId="0" fontId="84" fillId="0" borderId="0" xfId="22" applyFont="1" applyAlignment="1">
      <alignment horizontal="center" vertical="center"/>
    </xf>
    <xf numFmtId="0" fontId="78" fillId="0" borderId="0" xfId="0" applyFont="1" applyAlignment="1">
      <alignment horizontal="center" vertical="center"/>
    </xf>
    <xf numFmtId="0" fontId="78" fillId="0" borderId="0" xfId="0" applyFont="1" applyAlignment="1">
      <alignment horizontal="left" vertical="center" indent="3"/>
    </xf>
    <xf numFmtId="0" fontId="117" fillId="0" borderId="0" xfId="6" applyFont="1" applyProtection="1">
      <alignment vertical="center"/>
      <protection hidden="1"/>
    </xf>
    <xf numFmtId="0" fontId="54" fillId="0" borderId="0" xfId="12" applyFont="1" applyProtection="1">
      <alignment vertical="center"/>
      <protection hidden="1"/>
    </xf>
    <xf numFmtId="0" fontId="117" fillId="0" borderId="0" xfId="6" applyFont="1">
      <alignment vertical="center"/>
    </xf>
    <xf numFmtId="0" fontId="138" fillId="0" borderId="0" xfId="6" applyFont="1">
      <alignment vertical="center"/>
    </xf>
    <xf numFmtId="0" fontId="139" fillId="9" borderId="0" xfId="6" applyFont="1" applyFill="1">
      <alignment vertical="center"/>
    </xf>
    <xf numFmtId="0" fontId="140" fillId="9" borderId="0" xfId="6" applyFont="1" applyFill="1" applyAlignment="1"/>
    <xf numFmtId="0" fontId="138" fillId="9" borderId="0" xfId="6" applyFont="1" applyFill="1">
      <alignment vertical="center"/>
    </xf>
    <xf numFmtId="0" fontId="138" fillId="9" borderId="0" xfId="6" applyFont="1" applyFill="1" applyAlignment="1">
      <alignment horizontal="left" vertical="center" indent="1"/>
    </xf>
    <xf numFmtId="0" fontId="138" fillId="0" borderId="0" xfId="6" applyFont="1" applyProtection="1">
      <alignment vertical="center"/>
      <protection hidden="1"/>
    </xf>
    <xf numFmtId="0" fontId="141" fillId="0" borderId="0" xfId="12" applyFont="1" applyAlignment="1" applyProtection="1">
      <alignment horizontal="right" vertical="center"/>
      <protection hidden="1"/>
    </xf>
    <xf numFmtId="0" fontId="54" fillId="0" borderId="0" xfId="12" applyFont="1" applyAlignment="1" applyProtection="1">
      <alignment horizontal="right" vertical="center"/>
      <protection hidden="1"/>
    </xf>
    <xf numFmtId="0" fontId="80" fillId="9" borderId="0" xfId="6" applyFont="1" applyFill="1" applyAlignment="1">
      <alignment vertical="top" wrapText="1"/>
    </xf>
    <xf numFmtId="0" fontId="142" fillId="0" borderId="0" xfId="12" applyFont="1" applyProtection="1">
      <alignment vertical="center"/>
      <protection hidden="1"/>
    </xf>
    <xf numFmtId="38" fontId="143" fillId="0" borderId="0" xfId="10" applyFont="1" applyProtection="1">
      <alignment vertical="center"/>
      <protection hidden="1"/>
    </xf>
    <xf numFmtId="0" fontId="119" fillId="0" borderId="0" xfId="12" applyFont="1" applyProtection="1">
      <alignment vertical="center"/>
      <protection hidden="1"/>
    </xf>
    <xf numFmtId="0" fontId="54" fillId="9" borderId="0" xfId="12" applyFont="1" applyFill="1" applyProtection="1">
      <alignment vertical="center"/>
      <protection hidden="1"/>
    </xf>
    <xf numFmtId="0" fontId="39" fillId="9" borderId="0" xfId="12" applyFont="1" applyFill="1" applyAlignment="1" applyProtection="1">
      <alignment vertical="center" wrapText="1"/>
      <protection hidden="1"/>
    </xf>
    <xf numFmtId="201" fontId="54" fillId="0" borderId="0" xfId="12" applyNumberFormat="1" applyFont="1" applyProtection="1">
      <alignment vertical="center"/>
      <protection hidden="1"/>
    </xf>
    <xf numFmtId="202" fontId="54" fillId="0" borderId="0" xfId="12" applyNumberFormat="1" applyFont="1" applyAlignment="1" applyProtection="1">
      <alignment horizontal="center" vertical="center"/>
      <protection hidden="1"/>
    </xf>
    <xf numFmtId="201" fontId="62" fillId="0" borderId="0" xfId="6" applyNumberFormat="1" applyFont="1" applyAlignment="1" applyProtection="1">
      <alignment vertical="center" wrapText="1"/>
      <protection hidden="1"/>
    </xf>
    <xf numFmtId="202" fontId="62" fillId="0" borderId="0" xfId="6" applyNumberFormat="1" applyFont="1" applyAlignment="1" applyProtection="1">
      <alignment horizontal="center" vertical="center" wrapText="1"/>
      <protection hidden="1"/>
    </xf>
    <xf numFmtId="201" fontId="62" fillId="14" borderId="0" xfId="6" applyNumberFormat="1" applyFont="1" applyFill="1" applyAlignment="1" applyProtection="1">
      <alignment vertical="center" wrapText="1"/>
      <protection hidden="1"/>
    </xf>
    <xf numFmtId="202" fontId="62" fillId="14" borderId="0" xfId="6" applyNumberFormat="1" applyFont="1" applyFill="1" applyAlignment="1" applyProtection="1">
      <alignment horizontal="center" vertical="center" wrapText="1"/>
      <protection hidden="1"/>
    </xf>
    <xf numFmtId="0" fontId="79" fillId="0" borderId="0" xfId="14">
      <alignment vertical="center"/>
    </xf>
    <xf numFmtId="0" fontId="144" fillId="0" borderId="0" xfId="12" applyFont="1" applyAlignment="1">
      <alignment horizontal="center" vertical="center" wrapText="1" shrinkToFit="1"/>
    </xf>
    <xf numFmtId="49" fontId="145" fillId="0" borderId="0" xfId="12" applyNumberFormat="1" applyFont="1" applyAlignment="1">
      <alignment vertical="center" shrinkToFit="1"/>
    </xf>
    <xf numFmtId="0" fontId="146" fillId="0" borderId="0" xfId="12" applyFont="1" applyAlignment="1">
      <alignment vertical="center" textRotation="255"/>
    </xf>
    <xf numFmtId="0" fontId="95" fillId="0" borderId="0" xfId="14" applyFont="1" applyAlignment="1">
      <alignment horizontal="center" vertical="center"/>
    </xf>
    <xf numFmtId="0" fontId="95" fillId="0" borderId="0" xfId="12" applyFont="1" applyAlignment="1">
      <alignment vertical="center" wrapText="1"/>
    </xf>
    <xf numFmtId="0" fontId="147" fillId="0" borderId="0" xfId="12" applyFont="1">
      <alignment vertical="center"/>
    </xf>
    <xf numFmtId="0" fontId="95" fillId="0" borderId="0" xfId="12" applyFont="1">
      <alignment vertical="center"/>
    </xf>
    <xf numFmtId="49" fontId="95" fillId="0" borderId="0" xfId="12" applyNumberFormat="1" applyFont="1" applyAlignment="1">
      <alignment horizontal="center" vertical="center" shrinkToFit="1"/>
    </xf>
    <xf numFmtId="49" fontId="95" fillId="0" borderId="0" xfId="12" applyNumberFormat="1" applyFont="1" applyAlignment="1">
      <alignment vertical="center" shrinkToFit="1"/>
    </xf>
    <xf numFmtId="49" fontId="95" fillId="0" borderId="0" xfId="12" applyNumberFormat="1" applyFont="1" applyAlignment="1">
      <alignment horizontal="left" vertical="center" shrinkToFit="1"/>
    </xf>
    <xf numFmtId="0" fontId="95" fillId="0" borderId="0" xfId="14" applyFont="1">
      <alignment vertical="center"/>
    </xf>
    <xf numFmtId="0" fontId="84" fillId="0" borderId="0" xfId="14" applyFont="1" applyAlignment="1">
      <alignment horizontal="center" vertical="center" wrapText="1"/>
    </xf>
    <xf numFmtId="0" fontId="84" fillId="0" borderId="0" xfId="14" applyFont="1" applyAlignment="1">
      <alignment horizontal="center" vertical="center"/>
    </xf>
    <xf numFmtId="49" fontId="84" fillId="0" borderId="0" xfId="12" applyNumberFormat="1" applyFont="1" applyAlignment="1">
      <alignment horizontal="center" vertical="center" shrinkToFit="1"/>
    </xf>
    <xf numFmtId="0" fontId="76" fillId="0" borderId="0" xfId="0" applyFont="1">
      <alignment vertical="center"/>
    </xf>
    <xf numFmtId="0" fontId="48" fillId="0" borderId="0" xfId="0" applyFont="1" applyAlignment="1">
      <alignment horizontal="right" vertical="center"/>
    </xf>
    <xf numFmtId="0" fontId="48" fillId="0" borderId="0" xfId="0" applyFont="1" applyAlignment="1">
      <alignment vertical="center" shrinkToFit="1"/>
    </xf>
    <xf numFmtId="0" fontId="66" fillId="0" borderId="0" xfId="0" applyFont="1" applyAlignment="1">
      <alignment horizontal="right" vertical="center"/>
    </xf>
    <xf numFmtId="0" fontId="66" fillId="0" borderId="0" xfId="0" applyFont="1" applyAlignment="1">
      <alignment vertical="center" shrinkToFit="1"/>
    </xf>
    <xf numFmtId="0" fontId="74" fillId="0" borderId="0" xfId="0" applyFont="1">
      <alignment vertical="center"/>
    </xf>
    <xf numFmtId="0" fontId="66" fillId="0" borderId="0" xfId="0" applyFont="1" applyAlignment="1">
      <alignment horizontal="center" vertical="center"/>
    </xf>
    <xf numFmtId="0" fontId="88" fillId="0" borderId="9" xfId="0" applyFont="1" applyBorder="1">
      <alignment vertical="center"/>
    </xf>
    <xf numFmtId="0" fontId="151" fillId="0" borderId="0" xfId="0" applyFont="1">
      <alignment vertical="center"/>
    </xf>
    <xf numFmtId="0" fontId="66" fillId="0" borderId="8" xfId="5" applyFont="1" applyBorder="1" applyAlignment="1" applyProtection="1">
      <alignment horizontal="center" vertical="center" wrapText="1"/>
      <protection locked="0"/>
    </xf>
    <xf numFmtId="0" fontId="84" fillId="0" borderId="0" xfId="12" applyFont="1" applyAlignment="1">
      <alignment horizontal="center" vertical="center" wrapText="1" shrinkToFit="1"/>
    </xf>
    <xf numFmtId="0" fontId="80" fillId="9" borderId="0" xfId="6" applyFont="1" applyFill="1" applyAlignment="1"/>
    <xf numFmtId="0" fontId="154" fillId="0" borderId="0" xfId="6" applyFont="1" applyProtection="1">
      <alignment vertical="center"/>
      <protection hidden="1"/>
    </xf>
    <xf numFmtId="0" fontId="80" fillId="9" borderId="0" xfId="6" applyFont="1" applyFill="1" applyAlignment="1">
      <alignment vertical="center" wrapText="1"/>
    </xf>
    <xf numFmtId="0" fontId="154" fillId="0" borderId="0" xfId="6" applyFont="1">
      <alignment vertical="center"/>
    </xf>
    <xf numFmtId="0" fontId="154" fillId="0" borderId="0" xfId="12" applyFont="1" applyAlignment="1">
      <alignment vertical="center" shrinkToFit="1"/>
    </xf>
    <xf numFmtId="0" fontId="148" fillId="0" borderId="0" xfId="6" applyFont="1" applyAlignment="1">
      <alignment horizontal="right" vertical="center"/>
    </xf>
    <xf numFmtId="0" fontId="155" fillId="9" borderId="0" xfId="6" applyFont="1" applyFill="1">
      <alignment vertical="center"/>
    </xf>
    <xf numFmtId="0" fontId="154" fillId="9" borderId="0" xfId="6" applyFont="1" applyFill="1">
      <alignment vertical="center"/>
    </xf>
    <xf numFmtId="0" fontId="154" fillId="0" borderId="0" xfId="6" applyFont="1" applyAlignment="1">
      <alignment horizontal="right" vertical="center"/>
    </xf>
    <xf numFmtId="0" fontId="144" fillId="9" borderId="0" xfId="6" applyFont="1" applyFill="1">
      <alignment vertical="center"/>
    </xf>
    <xf numFmtId="0" fontId="154" fillId="9" borderId="0" xfId="6" applyFont="1" applyFill="1" applyAlignment="1">
      <alignment horizontal="center" vertical="center"/>
    </xf>
    <xf numFmtId="0" fontId="95" fillId="0" borderId="0" xfId="6" applyFont="1">
      <alignment vertical="center"/>
    </xf>
    <xf numFmtId="0" fontId="80" fillId="9" borderId="0" xfId="6" applyFont="1" applyFill="1">
      <alignment vertical="center"/>
    </xf>
    <xf numFmtId="0" fontId="84" fillId="9" borderId="0" xfId="6" applyFont="1" applyFill="1" applyAlignment="1"/>
    <xf numFmtId="0" fontId="95" fillId="9" borderId="0" xfId="6" applyFont="1" applyFill="1">
      <alignment vertical="center"/>
    </xf>
    <xf numFmtId="0" fontId="95" fillId="9" borderId="0" xfId="6" applyFont="1" applyFill="1" applyAlignment="1">
      <alignment horizontal="left" vertical="center" indent="1"/>
    </xf>
    <xf numFmtId="0" fontId="95" fillId="0" borderId="0" xfId="6" applyFont="1" applyProtection="1">
      <alignment vertical="center"/>
      <protection hidden="1"/>
    </xf>
    <xf numFmtId="0" fontId="70" fillId="0" borderId="0" xfId="12" applyFont="1" applyAlignment="1" applyProtection="1">
      <alignment horizontal="right" vertical="center"/>
      <protection hidden="1"/>
    </xf>
    <xf numFmtId="0" fontId="144" fillId="0" borderId="0" xfId="6" applyFont="1">
      <alignment vertical="center"/>
    </xf>
    <xf numFmtId="0" fontId="80" fillId="0" borderId="0" xfId="6" applyFont="1" applyAlignment="1">
      <alignment horizontal="left" vertical="center" shrinkToFit="1"/>
    </xf>
    <xf numFmtId="0" fontId="80" fillId="19" borderId="7" xfId="14" applyFont="1" applyFill="1" applyBorder="1" applyAlignment="1" applyProtection="1">
      <alignment horizontal="center" vertical="center"/>
      <protection locked="0"/>
    </xf>
    <xf numFmtId="0" fontId="148" fillId="0" borderId="8" xfId="6" applyFont="1" applyBorder="1">
      <alignment vertical="center"/>
    </xf>
    <xf numFmtId="0" fontId="80" fillId="19" borderId="8" xfId="14" applyFont="1" applyFill="1" applyBorder="1" applyAlignment="1" applyProtection="1">
      <alignment horizontal="center" vertical="center"/>
      <protection locked="0"/>
    </xf>
    <xf numFmtId="0" fontId="80" fillId="0" borderId="9" xfId="6" applyFont="1" applyBorder="1">
      <alignment vertical="center"/>
    </xf>
    <xf numFmtId="0" fontId="156" fillId="0" borderId="0" xfId="12" applyFont="1" applyAlignment="1" applyProtection="1">
      <alignment horizontal="right" vertical="center"/>
      <protection hidden="1"/>
    </xf>
    <xf numFmtId="0" fontId="80" fillId="9" borderId="0" xfId="6" applyFont="1" applyFill="1" applyAlignment="1">
      <alignment horizontal="center" vertical="center" wrapText="1"/>
    </xf>
    <xf numFmtId="0" fontId="144" fillId="9" borderId="0" xfId="6" applyFont="1" applyFill="1" applyAlignment="1">
      <alignment horizontal="right" vertical="center"/>
    </xf>
    <xf numFmtId="0" fontId="148" fillId="9" borderId="0" xfId="6" applyFont="1" applyFill="1" applyAlignment="1">
      <alignment horizontal="left" vertical="top"/>
    </xf>
    <xf numFmtId="0" fontId="80" fillId="9" borderId="0" xfId="6" applyFont="1" applyFill="1" applyAlignment="1">
      <alignment horizontal="right" vertical="center"/>
    </xf>
    <xf numFmtId="0" fontId="144" fillId="0" borderId="0" xfId="6" applyFont="1" applyAlignment="1">
      <alignment horizontal="center" vertical="center"/>
    </xf>
    <xf numFmtId="0" fontId="148" fillId="9" borderId="0" xfId="6" applyFont="1" applyFill="1" applyAlignment="1">
      <alignment vertical="top"/>
    </xf>
    <xf numFmtId="0" fontId="148" fillId="0" borderId="0" xfId="6" applyFont="1">
      <alignment vertical="center"/>
    </xf>
    <xf numFmtId="0" fontId="157" fillId="0" borderId="0" xfId="12" applyFont="1" applyProtection="1">
      <alignment vertical="center"/>
      <protection hidden="1"/>
    </xf>
    <xf numFmtId="0" fontId="147" fillId="0" borderId="0" xfId="12" applyFont="1" applyProtection="1">
      <alignment vertical="center"/>
      <protection hidden="1"/>
    </xf>
    <xf numFmtId="38" fontId="66" fillId="0" borderId="0" xfId="10" applyFont="1" applyProtection="1">
      <alignment vertical="center"/>
      <protection hidden="1"/>
    </xf>
    <xf numFmtId="0" fontId="139" fillId="0" borderId="0" xfId="12" applyFont="1" applyProtection="1">
      <alignment vertical="center"/>
      <protection hidden="1"/>
    </xf>
    <xf numFmtId="0" fontId="80" fillId="0" borderId="0" xfId="12" applyFont="1" applyProtection="1">
      <alignment vertical="center"/>
      <protection hidden="1"/>
    </xf>
    <xf numFmtId="0" fontId="153" fillId="9" borderId="0" xfId="12" applyFont="1" applyFill="1" applyProtection="1">
      <alignment vertical="center"/>
      <protection hidden="1"/>
    </xf>
    <xf numFmtId="0" fontId="48" fillId="9" borderId="0" xfId="12" applyFont="1" applyFill="1" applyAlignment="1" applyProtection="1">
      <alignment vertical="center" wrapText="1"/>
      <protection hidden="1"/>
    </xf>
    <xf numFmtId="201" fontId="156" fillId="0" borderId="0" xfId="12" applyNumberFormat="1" applyFont="1" applyProtection="1">
      <alignment vertical="center"/>
      <protection hidden="1"/>
    </xf>
    <xf numFmtId="202" fontId="153" fillId="0" borderId="0" xfId="12" applyNumberFormat="1" applyFont="1" applyAlignment="1" applyProtection="1">
      <alignment horizontal="center" vertical="center"/>
      <protection hidden="1"/>
    </xf>
    <xf numFmtId="201" fontId="158" fillId="0" borderId="0" xfId="6" applyNumberFormat="1" applyFont="1" applyAlignment="1" applyProtection="1">
      <alignment vertical="center" wrapText="1"/>
      <protection hidden="1"/>
    </xf>
    <xf numFmtId="201" fontId="158" fillId="14" borderId="0" xfId="6" applyNumberFormat="1" applyFont="1" applyFill="1" applyAlignment="1" applyProtection="1">
      <alignment vertical="center" wrapText="1"/>
      <protection hidden="1"/>
    </xf>
    <xf numFmtId="0" fontId="148" fillId="19" borderId="7" xfId="14" applyFont="1" applyFill="1" applyBorder="1" applyAlignment="1" applyProtection="1">
      <alignment horizontal="center" vertical="center"/>
      <protection locked="0"/>
    </xf>
    <xf numFmtId="0" fontId="149" fillId="0" borderId="8" xfId="12" applyFont="1" applyBorder="1">
      <alignment vertical="center"/>
    </xf>
    <xf numFmtId="0" fontId="148" fillId="19" borderId="8" xfId="14" applyFont="1" applyFill="1" applyBorder="1" applyAlignment="1" applyProtection="1">
      <alignment horizontal="center" vertical="center"/>
      <protection locked="0"/>
    </xf>
    <xf numFmtId="0" fontId="148" fillId="9" borderId="8" xfId="14" applyFont="1" applyFill="1" applyBorder="1">
      <alignment vertical="center"/>
    </xf>
    <xf numFmtId="0" fontId="148" fillId="0" borderId="9" xfId="6" applyFont="1" applyBorder="1">
      <alignment vertical="center"/>
    </xf>
    <xf numFmtId="49" fontId="80" fillId="9" borderId="0" xfId="14" applyNumberFormat="1" applyFont="1" applyFill="1">
      <alignment vertical="center"/>
    </xf>
    <xf numFmtId="49" fontId="145" fillId="0" borderId="0" xfId="12" applyNumberFormat="1" applyFont="1" applyAlignment="1">
      <alignment horizontal="center" vertical="center" shrinkToFit="1"/>
    </xf>
    <xf numFmtId="49" fontId="159" fillId="0" borderId="0" xfId="12" applyNumberFormat="1" applyFont="1" applyAlignment="1">
      <alignment horizontal="center" vertical="center" shrinkToFit="1"/>
    </xf>
    <xf numFmtId="0" fontId="145" fillId="0" borderId="0" xfId="12" applyFont="1" applyAlignment="1">
      <alignment vertical="center" shrinkToFit="1"/>
    </xf>
    <xf numFmtId="0" fontId="66" fillId="0" borderId="0" xfId="14" applyFont="1">
      <alignment vertical="center"/>
    </xf>
    <xf numFmtId="0" fontId="84" fillId="0" borderId="0" xfId="12" applyFont="1" applyAlignment="1">
      <alignment vertical="center" shrinkToFit="1"/>
    </xf>
    <xf numFmtId="49" fontId="148" fillId="0" borderId="0" xfId="12" applyNumberFormat="1" applyFont="1" applyAlignment="1">
      <alignment vertical="center" shrinkToFit="1"/>
    </xf>
    <xf numFmtId="49" fontId="137" fillId="0" borderId="0" xfId="12" applyNumberFormat="1" applyFont="1" applyAlignment="1">
      <alignment vertical="center" shrinkToFit="1"/>
    </xf>
    <xf numFmtId="49" fontId="148" fillId="0" borderId="9" xfId="12" applyNumberFormat="1" applyFont="1" applyBorder="1" applyAlignment="1">
      <alignment vertical="center" shrinkToFit="1"/>
    </xf>
    <xf numFmtId="0" fontId="148" fillId="0" borderId="9" xfId="12" applyFont="1" applyBorder="1" applyAlignment="1">
      <alignment vertical="center" shrinkToFit="1"/>
    </xf>
    <xf numFmtId="0" fontId="137" fillId="0" borderId="0" xfId="12" applyFont="1" applyAlignment="1">
      <alignment vertical="center" shrinkToFit="1"/>
    </xf>
    <xf numFmtId="0" fontId="148" fillId="0" borderId="0" xfId="12" applyFont="1" applyAlignment="1">
      <alignment vertical="center" shrinkToFit="1"/>
    </xf>
    <xf numFmtId="49" fontId="138" fillId="0" borderId="0" xfId="12" applyNumberFormat="1" applyFont="1" applyAlignment="1">
      <alignment horizontal="center" vertical="center" shrinkToFit="1"/>
    </xf>
    <xf numFmtId="0" fontId="95" fillId="9" borderId="8" xfId="6" applyFont="1" applyFill="1" applyBorder="1">
      <alignment vertical="center"/>
    </xf>
    <xf numFmtId="0" fontId="80" fillId="0" borderId="7" xfId="14" applyFont="1" applyBorder="1" applyAlignment="1" applyProtection="1">
      <alignment horizontal="center" vertical="center"/>
      <protection locked="0"/>
    </xf>
    <xf numFmtId="0" fontId="80" fillId="0" borderId="8" xfId="14" applyFont="1" applyBorder="1" applyAlignment="1" applyProtection="1">
      <alignment horizontal="center" vertical="center"/>
      <protection locked="0"/>
    </xf>
    <xf numFmtId="0" fontId="80" fillId="0" borderId="0" xfId="6" applyFont="1" applyAlignment="1">
      <alignment horizontal="center" vertical="center"/>
    </xf>
    <xf numFmtId="0" fontId="80" fillId="0" borderId="0" xfId="6" applyFont="1">
      <alignment vertical="center"/>
    </xf>
    <xf numFmtId="0" fontId="148" fillId="0" borderId="0" xfId="6" applyFont="1" applyAlignment="1">
      <alignment horizontal="center" vertical="center"/>
    </xf>
    <xf numFmtId="0" fontId="144" fillId="0" borderId="0" xfId="6" applyFont="1" applyProtection="1">
      <alignment vertical="center"/>
      <protection hidden="1"/>
    </xf>
    <xf numFmtId="0" fontId="49" fillId="0" borderId="0" xfId="6" applyFont="1" applyProtection="1">
      <alignment vertical="center"/>
      <protection hidden="1"/>
    </xf>
    <xf numFmtId="0" fontId="156" fillId="0" borderId="0" xfId="12" applyFont="1" applyProtection="1">
      <alignment vertical="center"/>
      <protection hidden="1"/>
    </xf>
    <xf numFmtId="0" fontId="153" fillId="0" borderId="0" xfId="12" applyFont="1" applyProtection="1">
      <alignment vertical="center"/>
      <protection hidden="1"/>
    </xf>
    <xf numFmtId="0" fontId="49" fillId="0" borderId="0" xfId="6" applyFont="1">
      <alignment vertical="center"/>
    </xf>
    <xf numFmtId="0" fontId="148" fillId="0" borderId="9" xfId="6" applyFont="1" applyBorder="1" applyAlignment="1">
      <alignment horizontal="center" vertical="center"/>
    </xf>
    <xf numFmtId="0" fontId="148" fillId="0" borderId="8" xfId="12" applyFont="1" applyBorder="1" applyAlignment="1">
      <alignment vertical="center" wrapText="1"/>
    </xf>
    <xf numFmtId="0" fontId="148" fillId="0" borderId="8" xfId="12" applyFont="1" applyBorder="1">
      <alignment vertical="center"/>
    </xf>
    <xf numFmtId="0" fontId="144" fillId="0" borderId="0" xfId="2" applyFont="1"/>
    <xf numFmtId="0" fontId="83" fillId="0" borderId="0" xfId="2" applyFont="1" applyAlignment="1">
      <alignment horizontal="left" vertical="center"/>
    </xf>
    <xf numFmtId="0" fontId="162" fillId="0" borderId="0" xfId="2" applyFont="1"/>
    <xf numFmtId="0" fontId="148" fillId="0" borderId="0" xfId="2" applyFont="1"/>
    <xf numFmtId="0" fontId="162" fillId="0" borderId="9" xfId="2" applyFont="1" applyBorder="1" applyAlignment="1">
      <alignment vertical="center"/>
    </xf>
    <xf numFmtId="0" fontId="162" fillId="0" borderId="0" xfId="2" applyFont="1" applyAlignment="1">
      <alignment vertical="center"/>
    </xf>
    <xf numFmtId="0" fontId="153" fillId="0" borderId="0" xfId="2" applyFont="1" applyAlignment="1">
      <alignment horizontal="left" vertical="center"/>
    </xf>
    <xf numFmtId="0" fontId="84" fillId="0" borderId="0" xfId="1245" applyFont="1">
      <alignment vertical="center"/>
    </xf>
    <xf numFmtId="38" fontId="152" fillId="0" borderId="0" xfId="1246" applyFont="1" applyFill="1" applyBorder="1" applyAlignment="1" applyProtection="1">
      <alignment vertical="center" shrinkToFit="1"/>
    </xf>
    <xf numFmtId="38" fontId="160" fillId="0" borderId="0" xfId="1246" applyFont="1" applyFill="1" applyBorder="1" applyAlignment="1" applyProtection="1">
      <alignment vertical="center" shrinkToFit="1"/>
    </xf>
    <xf numFmtId="0" fontId="148" fillId="0" borderId="0" xfId="1245" applyFont="1">
      <alignment vertical="center"/>
    </xf>
    <xf numFmtId="0" fontId="156" fillId="0" borderId="0" xfId="12" applyFont="1">
      <alignment vertical="center"/>
    </xf>
    <xf numFmtId="0" fontId="153" fillId="0" borderId="0" xfId="12" applyFont="1">
      <alignment vertical="center"/>
    </xf>
    <xf numFmtId="0" fontId="70" fillId="0" borderId="0" xfId="12" applyFont="1" applyAlignment="1">
      <alignment horizontal="right" vertical="center"/>
    </xf>
    <xf numFmtId="0" fontId="156" fillId="0" borderId="0" xfId="12" applyFont="1" applyAlignment="1">
      <alignment horizontal="right" vertical="center"/>
    </xf>
    <xf numFmtId="0" fontId="157" fillId="0" borderId="0" xfId="12" applyFont="1">
      <alignment vertical="center"/>
    </xf>
    <xf numFmtId="38" fontId="66" fillId="0" borderId="0" xfId="10" applyFont="1" applyProtection="1">
      <alignment vertical="center"/>
    </xf>
    <xf numFmtId="0" fontId="139" fillId="0" borderId="0" xfId="12" applyFont="1">
      <alignment vertical="center"/>
    </xf>
    <xf numFmtId="0" fontId="80" fillId="0" borderId="0" xfId="12" applyFont="1">
      <alignment vertical="center"/>
    </xf>
    <xf numFmtId="0" fontId="153" fillId="9" borderId="0" xfId="12" applyFont="1" applyFill="1">
      <alignment vertical="center"/>
    </xf>
    <xf numFmtId="0" fontId="48" fillId="9" borderId="0" xfId="12" applyFont="1" applyFill="1" applyAlignment="1">
      <alignment vertical="center" wrapText="1"/>
    </xf>
    <xf numFmtId="201" fontId="156" fillId="0" borderId="0" xfId="12" applyNumberFormat="1" applyFont="1">
      <alignment vertical="center"/>
    </xf>
    <xf numFmtId="202" fontId="153" fillId="0" borderId="0" xfId="12" applyNumberFormat="1" applyFont="1" applyAlignment="1">
      <alignment horizontal="center" vertical="center"/>
    </xf>
    <xf numFmtId="201" fontId="158" fillId="0" borderId="0" xfId="6" applyNumberFormat="1" applyFont="1" applyAlignment="1">
      <alignment vertical="center" wrapText="1"/>
    </xf>
    <xf numFmtId="202" fontId="62" fillId="0" borderId="0" xfId="6" applyNumberFormat="1" applyFont="1" applyAlignment="1">
      <alignment horizontal="center" vertical="center" wrapText="1"/>
    </xf>
    <xf numFmtId="201" fontId="158" fillId="14" borderId="0" xfId="6" applyNumberFormat="1" applyFont="1" applyFill="1" applyAlignment="1">
      <alignment vertical="center" wrapText="1"/>
    </xf>
    <xf numFmtId="202" fontId="62" fillId="14" borderId="0" xfId="6" applyNumberFormat="1" applyFont="1" applyFill="1" applyAlignment="1">
      <alignment horizontal="center" vertical="center" wrapText="1"/>
    </xf>
    <xf numFmtId="38" fontId="46" fillId="0" borderId="197" xfId="1" applyFont="1" applyBorder="1" applyAlignment="1">
      <alignment horizontal="center" vertical="center" wrapText="1"/>
    </xf>
    <xf numFmtId="0" fontId="169" fillId="0" borderId="0" xfId="0" applyFont="1">
      <alignment vertical="center"/>
    </xf>
    <xf numFmtId="0" fontId="169" fillId="0" borderId="0" xfId="0" applyFont="1" applyAlignment="1">
      <alignment horizontal="center" vertical="center"/>
    </xf>
    <xf numFmtId="0" fontId="169" fillId="0" borderId="0" xfId="0" applyFont="1" applyAlignment="1">
      <alignment vertical="center" wrapText="1"/>
    </xf>
    <xf numFmtId="0" fontId="170" fillId="0" borderId="0" xfId="0" applyFont="1">
      <alignment vertical="center"/>
    </xf>
    <xf numFmtId="0" fontId="87" fillId="0" borderId="0" xfId="0" applyFont="1" applyAlignment="1">
      <alignment horizontal="center" vertical="center"/>
    </xf>
    <xf numFmtId="0" fontId="171" fillId="0" borderId="0" xfId="0" applyFont="1">
      <alignment vertical="center"/>
    </xf>
    <xf numFmtId="0" fontId="87" fillId="0" borderId="0" xfId="0" applyFont="1" applyAlignment="1">
      <alignment vertical="center" wrapText="1"/>
    </xf>
    <xf numFmtId="0" fontId="172" fillId="0" borderId="0" xfId="2" applyFont="1"/>
    <xf numFmtId="0" fontId="173" fillId="0" borderId="0" xfId="1251" applyFont="1" applyAlignment="1">
      <alignment horizontal="left" vertical="center"/>
    </xf>
    <xf numFmtId="0" fontId="168" fillId="0" borderId="0" xfId="1251" applyFont="1">
      <alignment vertical="center"/>
    </xf>
    <xf numFmtId="0" fontId="168" fillId="0" borderId="0" xfId="1251" applyFont="1" applyAlignment="1">
      <alignment horizontal="center" vertical="center"/>
    </xf>
    <xf numFmtId="38" fontId="168" fillId="0" borderId="0" xfId="1252" applyFont="1" applyBorder="1" applyAlignment="1">
      <alignment horizontal="center" vertical="center"/>
    </xf>
    <xf numFmtId="38" fontId="168" fillId="0" borderId="0" xfId="1252" applyFont="1" applyBorder="1">
      <alignment vertical="center"/>
    </xf>
    <xf numFmtId="214" fontId="168" fillId="0" borderId="185" xfId="1252" applyNumberFormat="1" applyFont="1" applyBorder="1">
      <alignment vertical="center"/>
    </xf>
    <xf numFmtId="215" fontId="168" fillId="0" borderId="200" xfId="1252" applyNumberFormat="1" applyFont="1" applyBorder="1">
      <alignment vertical="center"/>
    </xf>
    <xf numFmtId="206" fontId="168" fillId="0" borderId="187" xfId="1251" applyNumberFormat="1" applyFont="1" applyBorder="1" applyAlignment="1">
      <alignment horizontal="center" vertical="center"/>
    </xf>
    <xf numFmtId="216" fontId="168" fillId="0" borderId="185" xfId="1252" applyNumberFormat="1" applyFont="1" applyBorder="1">
      <alignment vertical="center"/>
    </xf>
    <xf numFmtId="206" fontId="168" fillId="0" borderId="194" xfId="1251" applyNumberFormat="1" applyFont="1" applyBorder="1" applyAlignment="1">
      <alignment horizontal="center" vertical="center"/>
    </xf>
    <xf numFmtId="216" fontId="168" fillId="0" borderId="195" xfId="1252" applyNumberFormat="1" applyFont="1" applyBorder="1">
      <alignment vertical="center"/>
    </xf>
    <xf numFmtId="0" fontId="39" fillId="0" borderId="30" xfId="0" applyFont="1" applyBorder="1">
      <alignment vertical="center"/>
    </xf>
    <xf numFmtId="0" fontId="174" fillId="0" borderId="0" xfId="0" applyFont="1">
      <alignment vertical="center"/>
    </xf>
    <xf numFmtId="0" fontId="168" fillId="0" borderId="0" xfId="0" applyFont="1">
      <alignment vertical="center"/>
    </xf>
    <xf numFmtId="0" fontId="175" fillId="0" borderId="0" xfId="0" applyFont="1">
      <alignment vertical="center"/>
    </xf>
    <xf numFmtId="49" fontId="65" fillId="0" borderId="0" xfId="9" applyNumberFormat="1" applyFont="1" applyFill="1" applyBorder="1" applyAlignment="1" applyProtection="1">
      <alignment horizontal="center" vertical="center" shrinkToFit="1"/>
    </xf>
    <xf numFmtId="49" fontId="91" fillId="0" borderId="0" xfId="9" applyNumberFormat="1" applyFont="1" applyFill="1" applyBorder="1" applyAlignment="1" applyProtection="1">
      <alignment vertical="center" shrinkToFit="1"/>
    </xf>
    <xf numFmtId="0" fontId="67" fillId="0" borderId="0" xfId="0" applyFont="1" applyAlignment="1">
      <alignment horizontal="center" vertical="center"/>
    </xf>
    <xf numFmtId="0" fontId="67" fillId="0" borderId="30" xfId="0" applyFont="1" applyBorder="1">
      <alignment vertical="center"/>
    </xf>
    <xf numFmtId="0" fontId="176" fillId="0" borderId="0" xfId="22" applyFont="1">
      <alignment vertical="center"/>
    </xf>
    <xf numFmtId="0" fontId="46" fillId="0" borderId="0" xfId="22" applyFont="1">
      <alignment vertical="center"/>
    </xf>
    <xf numFmtId="0" fontId="46" fillId="0" borderId="0" xfId="22" applyFont="1" applyAlignment="1">
      <alignment vertical="center" shrinkToFit="1"/>
    </xf>
    <xf numFmtId="0" fontId="67" fillId="10" borderId="6" xfId="22" applyFont="1" applyFill="1" applyBorder="1" applyAlignment="1">
      <alignment horizontal="center" vertical="center"/>
    </xf>
    <xf numFmtId="0" fontId="181" fillId="0" borderId="0" xfId="22" applyFont="1">
      <alignment vertical="center"/>
    </xf>
    <xf numFmtId="38" fontId="168" fillId="0" borderId="0" xfId="1252" applyFont="1" applyFill="1" applyBorder="1">
      <alignment vertical="center"/>
    </xf>
    <xf numFmtId="0" fontId="182" fillId="0" borderId="0" xfId="0" applyFont="1">
      <alignment vertical="center"/>
    </xf>
    <xf numFmtId="205" fontId="121" fillId="0" borderId="0" xfId="1252" applyNumberFormat="1" applyFont="1">
      <alignment vertical="center"/>
    </xf>
    <xf numFmtId="0" fontId="67" fillId="0" borderId="0" xfId="1251" applyFont="1">
      <alignment vertical="center"/>
    </xf>
    <xf numFmtId="0" fontId="67" fillId="0" borderId="0" xfId="1251" applyFont="1" applyAlignment="1">
      <alignment horizontal="center" vertical="center"/>
    </xf>
    <xf numFmtId="38" fontId="67" fillId="0" borderId="211" xfId="1252" applyFont="1" applyFill="1" applyBorder="1" applyAlignment="1">
      <alignment horizontal="center" vertical="center"/>
    </xf>
    <xf numFmtId="0" fontId="67" fillId="20" borderId="176" xfId="1251" applyFont="1" applyFill="1" applyBorder="1" applyAlignment="1">
      <alignment horizontal="center" vertical="center"/>
    </xf>
    <xf numFmtId="0" fontId="67" fillId="20" borderId="177" xfId="1251" applyFont="1" applyFill="1" applyBorder="1" applyAlignment="1">
      <alignment horizontal="center" vertical="center"/>
    </xf>
    <xf numFmtId="38" fontId="67" fillId="0" borderId="186" xfId="1252" applyFont="1" applyBorder="1">
      <alignment vertical="center"/>
    </xf>
    <xf numFmtId="38" fontId="67" fillId="0" borderId="211" xfId="1252" applyFont="1" applyFill="1" applyBorder="1">
      <alignment vertical="center"/>
    </xf>
    <xf numFmtId="38" fontId="67" fillId="0" borderId="191" xfId="1252" applyFont="1" applyBorder="1">
      <alignment vertical="center"/>
    </xf>
    <xf numFmtId="203" fontId="67" fillId="0" borderId="193" xfId="1253" applyNumberFormat="1" applyFont="1" applyBorder="1">
      <alignment vertical="center"/>
    </xf>
    <xf numFmtId="203" fontId="67" fillId="0" borderId="211" xfId="1253" applyNumberFormat="1" applyFont="1" applyFill="1" applyBorder="1">
      <alignment vertical="center"/>
    </xf>
    <xf numFmtId="0" fontId="67" fillId="0" borderId="137" xfId="1251" applyFont="1" applyBorder="1">
      <alignment vertical="center"/>
    </xf>
    <xf numFmtId="0" fontId="54" fillId="10" borderId="6" xfId="0" applyFont="1" applyFill="1" applyBorder="1" applyAlignment="1">
      <alignment horizontal="center" vertical="center"/>
    </xf>
    <xf numFmtId="0" fontId="54" fillId="0" borderId="0" xfId="0" applyFont="1" applyAlignment="1">
      <alignment horizontal="center" vertical="center"/>
    </xf>
    <xf numFmtId="0" fontId="183" fillId="0" borderId="0" xfId="0" applyFont="1">
      <alignment vertical="center"/>
    </xf>
    <xf numFmtId="0" fontId="68" fillId="0" borderId="0" xfId="0" applyFont="1">
      <alignment vertical="center"/>
    </xf>
    <xf numFmtId="0" fontId="54" fillId="0" borderId="30" xfId="0" applyFont="1" applyBorder="1">
      <alignment vertical="center"/>
    </xf>
    <xf numFmtId="38" fontId="46" fillId="10" borderId="197" xfId="1" applyFont="1" applyFill="1" applyBorder="1" applyAlignment="1">
      <alignment horizontal="center" vertical="center" wrapText="1"/>
    </xf>
    <xf numFmtId="38" fontId="39" fillId="10" borderId="34" xfId="1" applyFont="1" applyFill="1" applyBorder="1" applyAlignment="1">
      <alignment horizontal="center" vertical="center"/>
    </xf>
    <xf numFmtId="0" fontId="168" fillId="0" borderId="0" xfId="1248" applyFont="1">
      <alignment vertical="center"/>
    </xf>
    <xf numFmtId="38" fontId="168" fillId="0" borderId="0" xfId="1249" applyFont="1" applyProtection="1">
      <alignment vertical="center"/>
    </xf>
    <xf numFmtId="0" fontId="168" fillId="0" borderId="0" xfId="1248" applyFont="1" applyAlignment="1">
      <alignment horizontal="center" vertical="center"/>
    </xf>
    <xf numFmtId="205" fontId="121" fillId="0" borderId="0" xfId="1249" applyNumberFormat="1" applyFont="1" applyProtection="1">
      <alignment vertical="center"/>
    </xf>
    <xf numFmtId="205" fontId="38" fillId="0" borderId="0" xfId="1249" applyNumberFormat="1" applyFont="1" applyProtection="1">
      <alignment vertical="center"/>
    </xf>
    <xf numFmtId="0" fontId="67" fillId="0" borderId="0" xfId="1248" applyFont="1">
      <alignment vertical="center"/>
    </xf>
    <xf numFmtId="38" fontId="67" fillId="0" borderId="0" xfId="1249" applyFont="1" applyProtection="1">
      <alignment vertical="center"/>
    </xf>
    <xf numFmtId="0" fontId="67" fillId="0" borderId="0" xfId="1248" applyFont="1" applyAlignment="1">
      <alignment horizontal="center" vertical="center"/>
    </xf>
    <xf numFmtId="205" fontId="67" fillId="0" borderId="0" xfId="1249" applyNumberFormat="1" applyFont="1" applyProtection="1">
      <alignment vertical="center"/>
    </xf>
    <xf numFmtId="38" fontId="67" fillId="0" borderId="211" xfId="1249" applyFont="1" applyFill="1" applyBorder="1" applyAlignment="1" applyProtection="1">
      <alignment horizontal="center" vertical="center"/>
    </xf>
    <xf numFmtId="38" fontId="168" fillId="0" borderId="0" xfId="1249" applyFont="1" applyBorder="1" applyAlignment="1" applyProtection="1">
      <alignment horizontal="center" vertical="center"/>
    </xf>
    <xf numFmtId="0" fontId="67" fillId="3" borderId="176" xfId="1248" applyFont="1" applyFill="1" applyBorder="1" applyAlignment="1">
      <alignment horizontal="center" vertical="center"/>
    </xf>
    <xf numFmtId="0" fontId="67" fillId="3" borderId="177" xfId="1248" applyFont="1" applyFill="1" applyBorder="1" applyAlignment="1">
      <alignment horizontal="center" vertical="center"/>
    </xf>
    <xf numFmtId="38" fontId="67" fillId="3" borderId="177" xfId="1249" applyFont="1" applyFill="1" applyBorder="1" applyAlignment="1" applyProtection="1">
      <alignment horizontal="center" vertical="center"/>
    </xf>
    <xf numFmtId="38" fontId="168" fillId="0" borderId="0" xfId="1249" applyFont="1" applyBorder="1" applyProtection="1">
      <alignment vertical="center"/>
    </xf>
    <xf numFmtId="0" fontId="168" fillId="0" borderId="180" xfId="1248" applyFont="1" applyBorder="1" applyAlignment="1">
      <alignment horizontal="center" vertical="center"/>
    </xf>
    <xf numFmtId="0" fontId="168" fillId="0" borderId="181" xfId="1248" applyFont="1" applyBorder="1" applyAlignment="1">
      <alignment horizontal="center" vertical="center"/>
    </xf>
    <xf numFmtId="38" fontId="179" fillId="0" borderId="211" xfId="1249" applyFont="1" applyBorder="1" applyProtection="1">
      <alignment vertical="center"/>
    </xf>
    <xf numFmtId="206" fontId="168" fillId="0" borderId="187" xfId="1248" applyNumberFormat="1" applyFont="1" applyBorder="1" applyAlignment="1">
      <alignment horizontal="center" vertical="center"/>
    </xf>
    <xf numFmtId="38" fontId="168" fillId="0" borderId="185" xfId="1249" applyFont="1" applyBorder="1" applyProtection="1">
      <alignment vertical="center"/>
    </xf>
    <xf numFmtId="206" fontId="168" fillId="0" borderId="192" xfId="1248" applyNumberFormat="1" applyFont="1" applyBorder="1" applyAlignment="1">
      <alignment horizontal="center" vertical="center"/>
    </xf>
    <xf numFmtId="38" fontId="168" fillId="0" borderId="190" xfId="1249" applyFont="1" applyBorder="1" applyProtection="1">
      <alignment vertical="center"/>
    </xf>
    <xf numFmtId="38" fontId="179" fillId="0" borderId="0" xfId="1249" applyFont="1" applyBorder="1" applyProtection="1">
      <alignment vertical="center"/>
    </xf>
    <xf numFmtId="207" fontId="168" fillId="0" borderId="194" xfId="1248" applyNumberFormat="1" applyFont="1" applyBorder="1" applyAlignment="1">
      <alignment horizontal="center" vertical="center"/>
    </xf>
    <xf numFmtId="38" fontId="168" fillId="0" borderId="195" xfId="1249" applyFont="1" applyBorder="1" applyProtection="1">
      <alignment vertical="center"/>
    </xf>
    <xf numFmtId="0" fontId="67" fillId="0" borderId="140" xfId="1248" applyFont="1" applyBorder="1" applyAlignment="1">
      <alignment horizontal="center" vertical="center"/>
    </xf>
    <xf numFmtId="38" fontId="179" fillId="0" borderId="140" xfId="1249" applyFont="1" applyFill="1" applyBorder="1" applyProtection="1">
      <alignment vertical="center"/>
    </xf>
    <xf numFmtId="38" fontId="179" fillId="0" borderId="0" xfId="1249" applyFont="1" applyFill="1" applyBorder="1" applyProtection="1">
      <alignment vertical="center"/>
    </xf>
    <xf numFmtId="38" fontId="168" fillId="0" borderId="0" xfId="1249" applyFont="1" applyFill="1" applyBorder="1" applyProtection="1">
      <alignment vertical="center"/>
    </xf>
    <xf numFmtId="0" fontId="168" fillId="0" borderId="223" xfId="1248" applyFont="1" applyBorder="1" applyAlignment="1">
      <alignment horizontal="center" vertical="center"/>
    </xf>
    <xf numFmtId="0" fontId="168" fillId="0" borderId="204" xfId="1248" applyFont="1" applyBorder="1" applyAlignment="1">
      <alignment horizontal="center" vertical="center"/>
    </xf>
    <xf numFmtId="38" fontId="67" fillId="0" borderId="0" xfId="1249" applyFont="1" applyFill="1" applyBorder="1" applyAlignment="1" applyProtection="1">
      <alignment horizontal="center" vertical="center"/>
    </xf>
    <xf numFmtId="208" fontId="168" fillId="0" borderId="187" xfId="1248" applyNumberFormat="1" applyFont="1" applyBorder="1" applyAlignment="1">
      <alignment horizontal="center" vertical="center"/>
    </xf>
    <xf numFmtId="196" fontId="168" fillId="0" borderId="185" xfId="1248" applyNumberFormat="1" applyFont="1" applyBorder="1">
      <alignment vertical="center"/>
    </xf>
    <xf numFmtId="208" fontId="168" fillId="0" borderId="192" xfId="1248" applyNumberFormat="1" applyFont="1" applyBorder="1" applyAlignment="1">
      <alignment horizontal="center" vertical="center"/>
    </xf>
    <xf numFmtId="0" fontId="168" fillId="0" borderId="190" xfId="1248" applyFont="1" applyBorder="1">
      <alignment vertical="center"/>
    </xf>
    <xf numFmtId="209" fontId="168" fillId="0" borderId="194" xfId="1248" applyNumberFormat="1" applyFont="1" applyBorder="1" applyAlignment="1">
      <alignment horizontal="center" vertical="center"/>
    </xf>
    <xf numFmtId="0" fontId="168" fillId="0" borderId="195" xfId="1248" applyFont="1" applyBorder="1">
      <alignment vertical="center"/>
    </xf>
    <xf numFmtId="210" fontId="168" fillId="0" borderId="192" xfId="1248" applyNumberFormat="1" applyFont="1" applyBorder="1" applyAlignment="1">
      <alignment horizontal="center" vertical="center"/>
    </xf>
    <xf numFmtId="194" fontId="168" fillId="0" borderId="190" xfId="1249" applyNumberFormat="1" applyFont="1" applyBorder="1" applyProtection="1">
      <alignment vertical="center"/>
    </xf>
    <xf numFmtId="211" fontId="168" fillId="0" borderId="194" xfId="1248" applyNumberFormat="1" applyFont="1" applyBorder="1" applyAlignment="1">
      <alignment horizontal="center" vertical="center"/>
    </xf>
    <xf numFmtId="0" fontId="168" fillId="0" borderId="219" xfId="1248" applyFont="1" applyBorder="1" applyAlignment="1">
      <alignment horizontal="center" vertical="center"/>
    </xf>
    <xf numFmtId="0" fontId="168" fillId="0" borderId="220" xfId="1248" applyFont="1" applyBorder="1" applyAlignment="1">
      <alignment horizontal="center" vertical="center"/>
    </xf>
    <xf numFmtId="212" fontId="168" fillId="0" borderId="187" xfId="1248" applyNumberFormat="1" applyFont="1" applyBorder="1" applyAlignment="1">
      <alignment horizontal="center" vertical="center"/>
    </xf>
    <xf numFmtId="0" fontId="168" fillId="0" borderId="192" xfId="1248" applyFont="1" applyBorder="1" applyAlignment="1">
      <alignment horizontal="center" vertical="center"/>
    </xf>
    <xf numFmtId="0" fontId="168" fillId="0" borderId="194" xfId="1248" applyFont="1" applyBorder="1" applyAlignment="1">
      <alignment horizontal="center" vertical="center"/>
    </xf>
    <xf numFmtId="38" fontId="179" fillId="0" borderId="137" xfId="1249" applyFont="1" applyFill="1" applyBorder="1" applyProtection="1">
      <alignment vertical="center"/>
    </xf>
    <xf numFmtId="38" fontId="179" fillId="0" borderId="211" xfId="1248" applyNumberFormat="1" applyFont="1" applyBorder="1">
      <alignment vertical="center"/>
    </xf>
    <xf numFmtId="0" fontId="168" fillId="0" borderId="211" xfId="1248" applyFont="1" applyBorder="1">
      <alignment vertical="center"/>
    </xf>
    <xf numFmtId="0" fontId="68" fillId="0" borderId="29" xfId="0" applyFont="1" applyBorder="1">
      <alignment vertical="center"/>
    </xf>
    <xf numFmtId="0" fontId="78" fillId="0" borderId="8" xfId="0" applyFont="1" applyBorder="1">
      <alignment vertical="center"/>
    </xf>
    <xf numFmtId="0" fontId="78" fillId="3" borderId="48" xfId="0" applyFont="1" applyFill="1" applyBorder="1" applyAlignment="1">
      <alignment horizontal="center" vertical="center"/>
    </xf>
    <xf numFmtId="0" fontId="78" fillId="3" borderId="7" xfId="0" applyFont="1" applyFill="1" applyBorder="1" applyAlignment="1">
      <alignment horizontal="center" vertical="center"/>
    </xf>
    <xf numFmtId="0" fontId="168" fillId="0" borderId="137" xfId="1251" applyFont="1" applyBorder="1" applyAlignment="1">
      <alignment horizontal="center" vertical="center"/>
    </xf>
    <xf numFmtId="0" fontId="168" fillId="0" borderId="134" xfId="1251" applyFont="1" applyBorder="1" applyAlignment="1">
      <alignment horizontal="center" vertical="center"/>
    </xf>
    <xf numFmtId="206" fontId="168" fillId="0" borderId="0" xfId="1251" applyNumberFormat="1" applyFont="1" applyAlignment="1">
      <alignment horizontal="center" vertical="center"/>
    </xf>
    <xf numFmtId="216" fontId="168" fillId="0" borderId="0" xfId="1252" applyNumberFormat="1" applyFont="1" applyBorder="1">
      <alignment vertical="center"/>
    </xf>
    <xf numFmtId="0" fontId="168" fillId="0" borderId="0" xfId="1251" applyFont="1" applyAlignment="1">
      <alignment horizontal="right" vertical="center"/>
    </xf>
    <xf numFmtId="0" fontId="78" fillId="0" borderId="58" xfId="0" applyFont="1" applyBorder="1" applyAlignment="1">
      <alignment horizontal="center" vertical="center" wrapText="1"/>
    </xf>
    <xf numFmtId="0" fontId="78" fillId="0" borderId="197" xfId="0" applyFont="1" applyBorder="1" applyAlignment="1">
      <alignment horizontal="center" vertical="center" wrapText="1"/>
    </xf>
    <xf numFmtId="0" fontId="78" fillId="0" borderId="91" xfId="0" applyFont="1" applyBorder="1" applyAlignment="1">
      <alignment horizontal="center" vertical="center" wrapText="1"/>
    </xf>
    <xf numFmtId="0" fontId="91" fillId="3" borderId="168" xfId="0" applyFont="1" applyFill="1" applyBorder="1" applyAlignment="1">
      <alignment horizontal="right" vertical="center"/>
    </xf>
    <xf numFmtId="0" fontId="78" fillId="0" borderId="8" xfId="0" applyFont="1" applyBorder="1" applyAlignment="1" applyProtection="1">
      <alignment horizontal="center" vertical="center" wrapText="1"/>
      <protection locked="0"/>
    </xf>
    <xf numFmtId="0" fontId="91" fillId="0" borderId="9" xfId="0" applyFont="1" applyBorder="1" applyAlignment="1">
      <alignment vertical="center" wrapText="1"/>
    </xf>
    <xf numFmtId="0" fontId="78" fillId="0" borderId="8" xfId="0" applyFont="1" applyBorder="1" applyAlignment="1" applyProtection="1">
      <alignment horizontal="center" vertical="center"/>
      <protection locked="0"/>
    </xf>
    <xf numFmtId="0" fontId="91" fillId="0" borderId="9" xfId="0" applyFont="1" applyBorder="1" applyAlignment="1">
      <alignment horizontal="left" vertical="center"/>
    </xf>
    <xf numFmtId="0" fontId="78" fillId="0" borderId="70" xfId="0" applyFont="1" applyBorder="1" applyAlignment="1" applyProtection="1">
      <alignment horizontal="center" vertical="center"/>
      <protection locked="0"/>
    </xf>
    <xf numFmtId="0" fontId="148" fillId="0" borderId="0" xfId="5" applyFont="1" applyAlignment="1">
      <alignment horizontal="center" vertical="center" wrapText="1"/>
    </xf>
    <xf numFmtId="189" fontId="148" fillId="0" borderId="0" xfId="5" applyNumberFormat="1" applyFont="1" applyAlignment="1">
      <alignment horizontal="center" vertical="center" textRotation="255" shrinkToFit="1"/>
    </xf>
    <xf numFmtId="0" fontId="88" fillId="3" borderId="6" xfId="0" applyFont="1" applyFill="1" applyBorder="1" applyAlignment="1">
      <alignment horizontal="center" vertical="center"/>
    </xf>
    <xf numFmtId="191" fontId="88" fillId="0" borderId="8" xfId="0" applyNumberFormat="1" applyFont="1" applyBorder="1" applyAlignment="1">
      <alignment horizontal="right" vertical="center"/>
    </xf>
    <xf numFmtId="0" fontId="88" fillId="0" borderId="9" xfId="0" applyFont="1" applyBorder="1" applyAlignment="1">
      <alignment horizontal="right" vertical="center"/>
    </xf>
    <xf numFmtId="3" fontId="88" fillId="0" borderId="8" xfId="0" applyNumberFormat="1" applyFont="1" applyBorder="1" applyAlignment="1">
      <alignment vertical="center" shrinkToFit="1"/>
    </xf>
    <xf numFmtId="0" fontId="88" fillId="0" borderId="38" xfId="0" applyFont="1" applyBorder="1" applyAlignment="1">
      <alignment horizontal="right" vertical="center"/>
    </xf>
    <xf numFmtId="3" fontId="88" fillId="0" borderId="37" xfId="0" applyNumberFormat="1" applyFont="1" applyBorder="1" applyAlignment="1">
      <alignment vertical="center" shrinkToFit="1"/>
    </xf>
    <xf numFmtId="0" fontId="88" fillId="0" borderId="38" xfId="0" applyFont="1" applyBorder="1">
      <alignment vertical="center"/>
    </xf>
    <xf numFmtId="191" fontId="88" fillId="10" borderId="32" xfId="0" applyNumberFormat="1" applyFont="1" applyFill="1" applyBorder="1" applyAlignment="1">
      <alignment horizontal="right" vertical="center"/>
    </xf>
    <xf numFmtId="3" fontId="88" fillId="0" borderId="28" xfId="0" applyNumberFormat="1" applyFont="1" applyBorder="1" applyAlignment="1">
      <alignment vertical="center" shrinkToFit="1"/>
    </xf>
    <xf numFmtId="0" fontId="88" fillId="0" borderId="32" xfId="0" applyFont="1" applyBorder="1" applyAlignment="1">
      <alignment horizontal="right" vertical="center"/>
    </xf>
    <xf numFmtId="0" fontId="88" fillId="0" borderId="32" xfId="0" applyFont="1" applyBorder="1">
      <alignment vertical="center"/>
    </xf>
    <xf numFmtId="0" fontId="144" fillId="4" borderId="7" xfId="0" applyFont="1" applyFill="1" applyBorder="1" applyAlignment="1">
      <alignment vertical="center" textRotation="255"/>
    </xf>
    <xf numFmtId="191" fontId="88" fillId="0" borderId="37" xfId="0" applyNumberFormat="1" applyFont="1" applyBorder="1" applyAlignment="1">
      <alignment horizontal="right" vertical="center"/>
    </xf>
    <xf numFmtId="0" fontId="88" fillId="0" borderId="38" xfId="0" applyFont="1" applyBorder="1" applyAlignment="1">
      <alignment vertical="center" wrapText="1"/>
    </xf>
    <xf numFmtId="38" fontId="88" fillId="0" borderId="79" xfId="1" applyFont="1" applyBorder="1" applyAlignment="1" applyProtection="1">
      <alignment vertical="center" shrinkToFit="1"/>
    </xf>
    <xf numFmtId="0" fontId="88" fillId="0" borderId="81" xfId="0" applyFont="1" applyBorder="1" applyAlignment="1">
      <alignment horizontal="right" vertical="center"/>
    </xf>
    <xf numFmtId="38" fontId="88" fillId="0" borderId="79" xfId="1" applyFont="1" applyBorder="1" applyProtection="1">
      <alignment vertical="center"/>
    </xf>
    <xf numFmtId="3" fontId="88" fillId="0" borderId="80" xfId="0" applyNumberFormat="1" applyFont="1" applyBorder="1" applyAlignment="1">
      <alignment vertical="center" shrinkToFit="1"/>
    </xf>
    <xf numFmtId="38" fontId="88" fillId="0" borderId="19" xfId="1" applyFont="1" applyBorder="1" applyAlignment="1" applyProtection="1">
      <alignment vertical="center" shrinkToFit="1"/>
    </xf>
    <xf numFmtId="0" fontId="88" fillId="0" borderId="21" xfId="0" applyFont="1" applyBorder="1" applyAlignment="1">
      <alignment horizontal="right" vertical="center"/>
    </xf>
    <xf numFmtId="38" fontId="88" fillId="0" borderId="19" xfId="1" applyFont="1" applyBorder="1" applyProtection="1">
      <alignment vertical="center"/>
    </xf>
    <xf numFmtId="3" fontId="88" fillId="0" borderId="20" xfId="0" applyNumberFormat="1" applyFont="1" applyBorder="1" applyAlignment="1">
      <alignment vertical="center" shrinkToFit="1"/>
    </xf>
    <xf numFmtId="38" fontId="88" fillId="0" borderId="59" xfId="1" applyFont="1" applyBorder="1" applyAlignment="1" applyProtection="1">
      <alignment vertical="center" shrinkToFit="1"/>
    </xf>
    <xf numFmtId="0" fontId="88" fillId="0" borderId="61" xfId="0" applyFont="1" applyBorder="1" applyAlignment="1">
      <alignment horizontal="right" vertical="center"/>
    </xf>
    <xf numFmtId="38" fontId="88" fillId="0" borderId="59" xfId="1" applyFont="1" applyBorder="1" applyProtection="1">
      <alignment vertical="center"/>
    </xf>
    <xf numFmtId="3" fontId="88" fillId="0" borderId="60" xfId="0" applyNumberFormat="1" applyFont="1" applyBorder="1" applyAlignment="1">
      <alignment vertical="center" shrinkToFit="1"/>
    </xf>
    <xf numFmtId="0" fontId="88" fillId="0" borderId="32" xfId="0" applyFont="1" applyBorder="1" applyAlignment="1">
      <alignment vertical="center" wrapText="1"/>
    </xf>
    <xf numFmtId="38" fontId="88" fillId="0" borderId="25" xfId="1" applyFont="1" applyBorder="1" applyProtection="1">
      <alignment vertical="center"/>
    </xf>
    <xf numFmtId="38" fontId="88" fillId="0" borderId="150" xfId="1" applyFont="1" applyBorder="1" applyProtection="1">
      <alignment vertical="center"/>
    </xf>
    <xf numFmtId="38" fontId="88" fillId="0" borderId="150" xfId="1" applyFont="1" applyBorder="1" applyAlignment="1" applyProtection="1">
      <alignment vertical="center" shrinkToFit="1"/>
    </xf>
    <xf numFmtId="0" fontId="88" fillId="0" borderId="207" xfId="0" applyFont="1" applyBorder="1" applyAlignment="1">
      <alignment horizontal="right" vertical="center"/>
    </xf>
    <xf numFmtId="38" fontId="88" fillId="0" borderId="29" xfId="1" applyFont="1" applyBorder="1" applyProtection="1">
      <alignment vertical="center"/>
    </xf>
    <xf numFmtId="38" fontId="88" fillId="0" borderId="7" xfId="1" applyFont="1" applyBorder="1" applyAlignment="1" applyProtection="1">
      <alignment vertical="center" shrinkToFit="1"/>
    </xf>
    <xf numFmtId="38" fontId="88" fillId="0" borderId="7" xfId="1" applyFont="1" applyBorder="1" applyProtection="1">
      <alignment vertical="center"/>
    </xf>
    <xf numFmtId="38" fontId="88" fillId="0" borderId="22" xfId="1" applyFont="1" applyFill="1" applyBorder="1" applyAlignment="1" applyProtection="1">
      <alignment vertical="center" shrinkToFit="1"/>
    </xf>
    <xf numFmtId="38" fontId="88" fillId="0" borderId="16" xfId="1" applyFont="1" applyBorder="1" applyAlignment="1" applyProtection="1">
      <alignment vertical="center" shrinkToFit="1"/>
    </xf>
    <xf numFmtId="38" fontId="88" fillId="0" borderId="16" xfId="1" applyFont="1" applyBorder="1" applyProtection="1">
      <alignment vertical="center"/>
    </xf>
    <xf numFmtId="191" fontId="88" fillId="10" borderId="131" xfId="0" applyNumberFormat="1" applyFont="1" applyFill="1" applyBorder="1" applyAlignment="1">
      <alignment horizontal="right" vertical="center"/>
    </xf>
    <xf numFmtId="3" fontId="88" fillId="0" borderId="130" xfId="0" applyNumberFormat="1" applyFont="1" applyBorder="1" applyAlignment="1">
      <alignment vertical="center" shrinkToFit="1"/>
    </xf>
    <xf numFmtId="0" fontId="88" fillId="0" borderId="131" xfId="0" applyFont="1" applyBorder="1" applyAlignment="1">
      <alignment horizontal="right" vertical="center"/>
    </xf>
    <xf numFmtId="0" fontId="88" fillId="0" borderId="131" xfId="0" applyFont="1" applyBorder="1">
      <alignment vertical="center"/>
    </xf>
    <xf numFmtId="0" fontId="78" fillId="10" borderId="88" xfId="0" applyFont="1" applyFill="1" applyBorder="1" applyAlignment="1">
      <alignment horizontal="right" vertical="center"/>
    </xf>
    <xf numFmtId="0" fontId="88" fillId="10" borderId="92" xfId="0" applyFont="1" applyFill="1" applyBorder="1" applyAlignment="1">
      <alignment horizontal="right" vertical="center"/>
    </xf>
    <xf numFmtId="3" fontId="88" fillId="0" borderId="57" xfId="0" applyNumberFormat="1" applyFont="1" applyBorder="1" applyAlignment="1">
      <alignment vertical="center" shrinkToFit="1"/>
    </xf>
    <xf numFmtId="0" fontId="88" fillId="0" borderId="92" xfId="0" applyFont="1" applyBorder="1" applyAlignment="1">
      <alignment horizontal="right" vertical="center"/>
    </xf>
    <xf numFmtId="0" fontId="78" fillId="10" borderId="129" xfId="0" applyFont="1" applyFill="1" applyBorder="1" applyAlignment="1">
      <alignment horizontal="right" vertical="center"/>
    </xf>
    <xf numFmtId="0" fontId="88" fillId="10" borderId="131" xfId="0" applyFont="1" applyFill="1" applyBorder="1" applyAlignment="1">
      <alignment horizontal="right" vertical="center"/>
    </xf>
    <xf numFmtId="0" fontId="88" fillId="0" borderId="24" xfId="0" applyFont="1" applyBorder="1" applyAlignment="1">
      <alignment horizontal="right" vertical="center"/>
    </xf>
    <xf numFmtId="38" fontId="88" fillId="0" borderId="22" xfId="1" applyFont="1" applyBorder="1" applyProtection="1">
      <alignment vertical="center"/>
    </xf>
    <xf numFmtId="3" fontId="88" fillId="0" borderId="23" xfId="0" applyNumberFormat="1" applyFont="1" applyBorder="1" applyAlignment="1">
      <alignment vertical="center" shrinkToFit="1"/>
    </xf>
    <xf numFmtId="3" fontId="88" fillId="0" borderId="16" xfId="0" applyNumberFormat="1" applyFont="1" applyBorder="1" applyAlignment="1">
      <alignment vertical="center" shrinkToFit="1"/>
    </xf>
    <xf numFmtId="0" fontId="88" fillId="0" borderId="18" xfId="0" applyFont="1" applyBorder="1" applyAlignment="1">
      <alignment horizontal="right" vertical="center"/>
    </xf>
    <xf numFmtId="0" fontId="88" fillId="0" borderId="27" xfId="0" applyFont="1" applyBorder="1" applyAlignment="1">
      <alignment horizontal="right" vertical="center"/>
    </xf>
    <xf numFmtId="3" fontId="88" fillId="0" borderId="17" xfId="0" applyNumberFormat="1" applyFont="1" applyBorder="1" applyAlignment="1">
      <alignment vertical="center" shrinkToFit="1"/>
    </xf>
    <xf numFmtId="38" fontId="88" fillId="0" borderId="31" xfId="1" applyFont="1" applyBorder="1" applyAlignment="1" applyProtection="1">
      <alignment vertical="center" shrinkToFit="1"/>
    </xf>
    <xf numFmtId="3" fontId="185" fillId="0" borderId="36" xfId="0" applyNumberFormat="1" applyFont="1" applyBorder="1" applyAlignment="1">
      <alignment vertical="center" shrinkToFit="1"/>
    </xf>
    <xf numFmtId="191" fontId="88" fillId="10" borderId="51" xfId="0" applyNumberFormat="1" applyFont="1" applyFill="1" applyBorder="1" applyAlignment="1">
      <alignment horizontal="right" vertical="center"/>
    </xf>
    <xf numFmtId="3" fontId="88" fillId="0" borderId="50" xfId="0" applyNumberFormat="1" applyFont="1" applyBorder="1" applyAlignment="1">
      <alignment vertical="center" shrinkToFit="1"/>
    </xf>
    <xf numFmtId="0" fontId="88" fillId="0" borderId="51" xfId="0" applyFont="1" applyBorder="1" applyAlignment="1">
      <alignment horizontal="right" vertical="center"/>
    </xf>
    <xf numFmtId="0" fontId="88" fillId="0" borderId="51" xfId="0" applyFont="1" applyBorder="1">
      <alignment vertical="center"/>
    </xf>
    <xf numFmtId="3" fontId="185" fillId="0" borderId="37" xfId="0" applyNumberFormat="1" applyFont="1" applyBorder="1" applyAlignment="1">
      <alignment vertical="center" shrinkToFit="1"/>
    </xf>
    <xf numFmtId="191" fontId="88" fillId="3" borderId="51" xfId="0" applyNumberFormat="1" applyFont="1" applyFill="1" applyBorder="1" applyAlignment="1">
      <alignment horizontal="right" vertical="center"/>
    </xf>
    <xf numFmtId="191" fontId="88" fillId="10" borderId="92" xfId="0" applyNumberFormat="1" applyFont="1" applyFill="1" applyBorder="1" applyAlignment="1">
      <alignment horizontal="right" vertical="center"/>
    </xf>
    <xf numFmtId="3" fontId="88" fillId="0" borderId="88" xfId="0" applyNumberFormat="1" applyFont="1" applyBorder="1" applyAlignment="1">
      <alignment vertical="center" shrinkToFit="1"/>
    </xf>
    <xf numFmtId="0" fontId="88" fillId="0" borderId="91" xfId="0" applyFont="1" applyBorder="1">
      <alignment vertical="center"/>
    </xf>
    <xf numFmtId="217" fontId="56" fillId="0" borderId="6" xfId="1" applyNumberFormat="1" applyFont="1" applyBorder="1">
      <alignment vertical="center"/>
    </xf>
    <xf numFmtId="217" fontId="56" fillId="0" borderId="34" xfId="1" applyNumberFormat="1" applyFont="1" applyBorder="1">
      <alignment vertical="center"/>
    </xf>
    <xf numFmtId="217" fontId="56" fillId="0" borderId="35" xfId="1" applyNumberFormat="1" applyFont="1" applyBorder="1">
      <alignment vertical="center"/>
    </xf>
    <xf numFmtId="217" fontId="78" fillId="0" borderId="87" xfId="1" applyNumberFormat="1" applyFont="1" applyFill="1" applyBorder="1" applyAlignment="1" applyProtection="1">
      <alignment horizontal="right" vertical="center"/>
    </xf>
    <xf numFmtId="217" fontId="78" fillId="0" borderId="197" xfId="1" applyNumberFormat="1" applyFont="1" applyFill="1" applyBorder="1" applyAlignment="1" applyProtection="1">
      <alignment horizontal="right" vertical="center"/>
    </xf>
    <xf numFmtId="217" fontId="56" fillId="0" borderId="6" xfId="1" applyNumberFormat="1" applyFont="1" applyBorder="1" applyAlignment="1">
      <alignment horizontal="right" vertical="center"/>
    </xf>
    <xf numFmtId="217" fontId="56" fillId="0" borderId="34" xfId="1" applyNumberFormat="1" applyFont="1" applyBorder="1" applyAlignment="1">
      <alignment horizontal="right" vertical="center"/>
    </xf>
    <xf numFmtId="217" fontId="39" fillId="0" borderId="6" xfId="1" applyNumberFormat="1" applyFont="1" applyBorder="1" applyAlignment="1">
      <alignment horizontal="right" vertical="center"/>
    </xf>
    <xf numFmtId="217" fontId="56" fillId="0" borderId="197" xfId="1" applyNumberFormat="1" applyFont="1" applyFill="1" applyBorder="1">
      <alignment vertical="center"/>
    </xf>
    <xf numFmtId="217" fontId="56" fillId="0" borderId="91" xfId="1" applyNumberFormat="1" applyFont="1" applyBorder="1">
      <alignment vertical="center"/>
    </xf>
    <xf numFmtId="217" fontId="56" fillId="0" borderId="87" xfId="1" applyNumberFormat="1" applyFont="1" applyFill="1" applyBorder="1">
      <alignment vertical="center"/>
    </xf>
    <xf numFmtId="217" fontId="118" fillId="0" borderId="0" xfId="1" applyNumberFormat="1" applyFont="1" applyAlignment="1" applyProtection="1">
      <alignment vertical="center"/>
    </xf>
    <xf numFmtId="217" fontId="118" fillId="0" borderId="197" xfId="0" applyNumberFormat="1" applyFont="1" applyBorder="1">
      <alignment vertical="center"/>
    </xf>
    <xf numFmtId="217" fontId="68" fillId="0" borderId="6" xfId="1" applyNumberFormat="1" applyFont="1" applyBorder="1" applyProtection="1">
      <alignment vertical="center"/>
    </xf>
    <xf numFmtId="217" fontId="68" fillId="0" borderId="58" xfId="1" applyNumberFormat="1" applyFont="1" applyBorder="1" applyProtection="1">
      <alignment vertical="center"/>
    </xf>
    <xf numFmtId="217" fontId="68" fillId="0" borderId="34" xfId="1" applyNumberFormat="1" applyFont="1" applyBorder="1" applyProtection="1">
      <alignment vertical="center"/>
    </xf>
    <xf numFmtId="217" fontId="68" fillId="0" borderId="87" xfId="1" applyNumberFormat="1" applyFont="1" applyBorder="1" applyProtection="1">
      <alignment vertical="center"/>
    </xf>
    <xf numFmtId="217" fontId="68" fillId="0" borderId="91" xfId="1" applyNumberFormat="1" applyFont="1" applyBorder="1" applyProtection="1">
      <alignment vertical="center"/>
    </xf>
    <xf numFmtId="217" fontId="179" fillId="0" borderId="196" xfId="1252" applyNumberFormat="1" applyFont="1" applyBorder="1">
      <alignment vertical="center"/>
    </xf>
    <xf numFmtId="217" fontId="118" fillId="0" borderId="58" xfId="0" applyNumberFormat="1" applyFont="1" applyBorder="1">
      <alignment vertical="center"/>
    </xf>
    <xf numFmtId="217" fontId="118" fillId="0" borderId="91" xfId="0" applyNumberFormat="1" applyFont="1" applyBorder="1">
      <alignment vertical="center"/>
    </xf>
    <xf numFmtId="183" fontId="62" fillId="0" borderId="108" xfId="5" applyNumberFormat="1" applyFont="1" applyBorder="1" applyAlignment="1" applyProtection="1">
      <alignment horizontal="right" vertical="center"/>
      <protection locked="0"/>
    </xf>
    <xf numFmtId="183" fontId="62" fillId="0" borderId="109" xfId="5" applyNumberFormat="1" applyFont="1" applyBorder="1" applyAlignment="1" applyProtection="1">
      <alignment horizontal="right" vertical="center"/>
      <protection locked="0"/>
    </xf>
    <xf numFmtId="183" fontId="188" fillId="0" borderId="6" xfId="5" applyNumberFormat="1" applyFont="1" applyBorder="1">
      <alignment vertical="center"/>
    </xf>
    <xf numFmtId="218" fontId="167" fillId="0" borderId="9" xfId="5" applyNumberFormat="1" applyFont="1" applyBorder="1">
      <alignment vertical="center"/>
    </xf>
    <xf numFmtId="220" fontId="66" fillId="0" borderId="7" xfId="1" applyNumberFormat="1" applyFont="1" applyBorder="1" applyAlignment="1" applyProtection="1">
      <alignment vertical="center"/>
      <protection locked="0"/>
    </xf>
    <xf numFmtId="220" fontId="66" fillId="0" borderId="120" xfId="1" applyNumberFormat="1" applyFont="1" applyBorder="1" applyAlignment="1" applyProtection="1">
      <alignment vertical="center"/>
      <protection locked="0"/>
    </xf>
    <xf numFmtId="217" fontId="67" fillId="0" borderId="183" xfId="1" applyNumberFormat="1" applyFont="1" applyBorder="1" applyProtection="1">
      <alignment vertical="center"/>
      <protection locked="0"/>
    </xf>
    <xf numFmtId="217" fontId="67" fillId="0" borderId="184" xfId="1" applyNumberFormat="1" applyFont="1" applyBorder="1" applyProtection="1">
      <alignment vertical="center"/>
      <protection locked="0"/>
    </xf>
    <xf numFmtId="217" fontId="67" fillId="0" borderId="184" xfId="1" applyNumberFormat="1" applyFont="1" applyFill="1" applyBorder="1" applyProtection="1">
      <alignment vertical="center"/>
      <protection locked="0"/>
    </xf>
    <xf numFmtId="217" fontId="67" fillId="0" borderId="214" xfId="1" applyNumberFormat="1" applyFont="1" applyBorder="1" applyProtection="1">
      <alignment vertical="center"/>
      <protection locked="0"/>
    </xf>
    <xf numFmtId="217" fontId="67" fillId="0" borderId="188" xfId="1" applyNumberFormat="1" applyFont="1" applyBorder="1" applyProtection="1">
      <alignment vertical="center"/>
      <protection locked="0"/>
    </xf>
    <xf numFmtId="217" fontId="67" fillId="0" borderId="189" xfId="1" applyNumberFormat="1" applyFont="1" applyBorder="1" applyProtection="1">
      <alignment vertical="center"/>
      <protection locked="0"/>
    </xf>
    <xf numFmtId="217" fontId="67" fillId="0" borderId="189" xfId="1" applyNumberFormat="1" applyFont="1" applyFill="1" applyBorder="1" applyProtection="1">
      <alignment vertical="center"/>
      <protection locked="0"/>
    </xf>
    <xf numFmtId="217" fontId="67" fillId="0" borderId="152" xfId="1" applyNumberFormat="1" applyFont="1" applyBorder="1" applyProtection="1">
      <alignment vertical="center"/>
      <protection locked="0"/>
    </xf>
    <xf numFmtId="217" fontId="67" fillId="0" borderId="216" xfId="1" applyNumberFormat="1" applyFont="1" applyBorder="1" applyProtection="1">
      <alignment vertical="center"/>
      <protection locked="0"/>
    </xf>
    <xf numFmtId="217" fontId="67" fillId="0" borderId="217" xfId="1" applyNumberFormat="1" applyFont="1" applyBorder="1" applyProtection="1">
      <alignment vertical="center"/>
      <protection locked="0"/>
    </xf>
    <xf numFmtId="217" fontId="67" fillId="0" borderId="217" xfId="1" applyNumberFormat="1" applyFont="1" applyFill="1" applyBorder="1" applyProtection="1">
      <alignment vertical="center"/>
      <protection locked="0"/>
    </xf>
    <xf numFmtId="217" fontId="67" fillId="0" borderId="218" xfId="1" applyNumberFormat="1" applyFont="1" applyBorder="1" applyProtection="1">
      <alignment vertical="center"/>
      <protection locked="0"/>
    </xf>
    <xf numFmtId="220" fontId="67" fillId="0" borderId="183" xfId="1" applyNumberFormat="1" applyFont="1" applyBorder="1" applyProtection="1">
      <alignment vertical="center"/>
      <protection locked="0"/>
    </xf>
    <xf numFmtId="220" fontId="67" fillId="0" borderId="184" xfId="1" applyNumberFormat="1" applyFont="1" applyBorder="1" applyProtection="1">
      <alignment vertical="center"/>
      <protection locked="0"/>
    </xf>
    <xf numFmtId="220" fontId="67" fillId="0" borderId="184" xfId="1" applyNumberFormat="1" applyFont="1" applyFill="1" applyBorder="1" applyProtection="1">
      <alignment vertical="center"/>
      <protection locked="0"/>
    </xf>
    <xf numFmtId="220" fontId="67" fillId="0" borderId="214" xfId="1" applyNumberFormat="1" applyFont="1" applyBorder="1" applyProtection="1">
      <alignment vertical="center"/>
      <protection locked="0"/>
    </xf>
    <xf numFmtId="220" fontId="67" fillId="0" borderId="188" xfId="1" applyNumberFormat="1" applyFont="1" applyBorder="1" applyProtection="1">
      <alignment vertical="center"/>
      <protection locked="0"/>
    </xf>
    <xf numFmtId="220" fontId="67" fillId="0" borderId="189" xfId="1" applyNumberFormat="1" applyFont="1" applyBorder="1" applyProtection="1">
      <alignment vertical="center"/>
      <protection locked="0"/>
    </xf>
    <xf numFmtId="220" fontId="67" fillId="0" borderId="152" xfId="1" applyNumberFormat="1" applyFont="1" applyBorder="1" applyProtection="1">
      <alignment vertical="center"/>
      <protection locked="0"/>
    </xf>
    <xf numFmtId="220" fontId="67" fillId="0" borderId="216" xfId="1" applyNumberFormat="1" applyFont="1" applyBorder="1" applyProtection="1">
      <alignment vertical="center"/>
      <protection locked="0"/>
    </xf>
    <xf numFmtId="220" fontId="67" fillId="0" borderId="217" xfId="1" applyNumberFormat="1" applyFont="1" applyBorder="1" applyProtection="1">
      <alignment vertical="center"/>
      <protection locked="0"/>
    </xf>
    <xf numFmtId="220" fontId="67" fillId="0" borderId="218" xfId="1" applyNumberFormat="1" applyFont="1" applyBorder="1" applyProtection="1">
      <alignment vertical="center"/>
      <protection locked="0"/>
    </xf>
    <xf numFmtId="220" fontId="67" fillId="0" borderId="152" xfId="1" applyNumberFormat="1" applyFont="1" applyFill="1" applyBorder="1" applyProtection="1">
      <alignment vertical="center"/>
      <protection locked="0"/>
    </xf>
    <xf numFmtId="220" fontId="54" fillId="0" borderId="6" xfId="0" applyNumberFormat="1" applyFont="1" applyBorder="1" applyProtection="1">
      <alignment vertical="center"/>
      <protection locked="0"/>
    </xf>
    <xf numFmtId="220" fontId="54" fillId="0" borderId="58" xfId="0" applyNumberFormat="1" applyFont="1" applyBorder="1" applyProtection="1">
      <alignment vertical="center"/>
      <protection locked="0"/>
    </xf>
    <xf numFmtId="221" fontId="67" fillId="0" borderId="184" xfId="1252" applyNumberFormat="1" applyFont="1" applyFill="1" applyBorder="1" applyProtection="1">
      <alignment vertical="center"/>
      <protection locked="0"/>
    </xf>
    <xf numFmtId="221" fontId="67" fillId="0" borderId="189" xfId="1252" applyNumberFormat="1" applyFont="1" applyFill="1" applyBorder="1" applyProtection="1">
      <alignment vertical="center"/>
      <protection locked="0"/>
    </xf>
    <xf numFmtId="221" fontId="67" fillId="0" borderId="201" xfId="1252" applyNumberFormat="1" applyFont="1" applyFill="1" applyBorder="1" applyProtection="1">
      <alignment vertical="center"/>
      <protection locked="0"/>
    </xf>
    <xf numFmtId="219" fontId="67" fillId="0" borderId="185" xfId="1251" applyNumberFormat="1" applyFont="1" applyBorder="1" applyProtection="1">
      <alignment vertical="center"/>
      <protection locked="0"/>
    </xf>
    <xf numFmtId="219" fontId="67" fillId="0" borderId="190" xfId="1251" applyNumberFormat="1" applyFont="1" applyBorder="1" applyProtection="1">
      <alignment vertical="center"/>
      <protection locked="0"/>
    </xf>
    <xf numFmtId="219" fontId="67" fillId="0" borderId="202" xfId="1251" applyNumberFormat="1" applyFont="1" applyBorder="1" applyProtection="1">
      <alignment vertical="center"/>
      <protection locked="0"/>
    </xf>
    <xf numFmtId="219" fontId="67" fillId="0" borderId="204" xfId="1251" applyNumberFormat="1" applyFont="1" applyBorder="1" applyProtection="1">
      <alignment vertical="center"/>
      <protection locked="0"/>
    </xf>
    <xf numFmtId="222" fontId="84" fillId="0" borderId="44" xfId="2" applyNumberFormat="1" applyFont="1" applyBorder="1" applyAlignment="1" applyProtection="1">
      <alignment vertical="center" shrinkToFit="1"/>
      <protection locked="0"/>
    </xf>
    <xf numFmtId="222" fontId="84" fillId="16" borderId="6" xfId="2" applyNumberFormat="1" applyFont="1" applyFill="1" applyBorder="1" applyAlignment="1">
      <alignment vertical="center" shrinkToFit="1"/>
    </xf>
    <xf numFmtId="222" fontId="84" fillId="15" borderId="6" xfId="2" applyNumberFormat="1" applyFont="1" applyFill="1" applyBorder="1" applyAlignment="1">
      <alignment vertical="center" shrinkToFit="1"/>
    </xf>
    <xf numFmtId="222" fontId="84" fillId="0" borderId="6" xfId="2" applyNumberFormat="1" applyFont="1" applyBorder="1" applyAlignment="1">
      <alignment vertical="center" shrinkToFit="1"/>
    </xf>
    <xf numFmtId="222" fontId="84" fillId="0" borderId="66" xfId="2" applyNumberFormat="1" applyFont="1" applyBorder="1" applyAlignment="1" applyProtection="1">
      <alignment vertical="center" shrinkToFit="1"/>
      <protection locked="0"/>
    </xf>
    <xf numFmtId="222" fontId="84" fillId="16" borderId="33" xfId="2" applyNumberFormat="1" applyFont="1" applyFill="1" applyBorder="1" applyAlignment="1">
      <alignment vertical="center" shrinkToFit="1"/>
    </xf>
    <xf numFmtId="222" fontId="84" fillId="15" borderId="33" xfId="2" applyNumberFormat="1" applyFont="1" applyFill="1" applyBorder="1" applyAlignment="1">
      <alignment vertical="center" shrinkToFit="1"/>
    </xf>
    <xf numFmtId="222" fontId="84" fillId="0" borderId="33" xfId="2" applyNumberFormat="1" applyFont="1" applyBorder="1" applyAlignment="1">
      <alignment vertical="center" shrinkToFit="1"/>
    </xf>
    <xf numFmtId="222" fontId="84" fillId="16" borderId="96" xfId="2" applyNumberFormat="1" applyFont="1" applyFill="1" applyBorder="1" applyAlignment="1">
      <alignment vertical="center" shrinkToFit="1"/>
    </xf>
    <xf numFmtId="222" fontId="84" fillId="15" borderId="96" xfId="2" applyNumberFormat="1" applyFont="1" applyFill="1" applyBorder="1" applyAlignment="1">
      <alignment vertical="center" shrinkToFit="1"/>
    </xf>
    <xf numFmtId="222" fontId="84" fillId="0" borderId="96" xfId="2" applyNumberFormat="1" applyFont="1" applyBorder="1" applyAlignment="1">
      <alignment vertical="center" shrinkToFit="1"/>
    </xf>
    <xf numFmtId="222" fontId="85" fillId="16" borderId="105" xfId="2" applyNumberFormat="1" applyFont="1" applyFill="1" applyBorder="1" applyAlignment="1">
      <alignment horizontal="right" vertical="center" shrinkToFit="1"/>
    </xf>
    <xf numFmtId="222" fontId="85" fillId="15" borderId="105" xfId="2" applyNumberFormat="1" applyFont="1" applyFill="1" applyBorder="1" applyAlignment="1">
      <alignment horizontal="right" vertical="center" shrinkToFit="1"/>
    </xf>
    <xf numFmtId="222" fontId="85" fillId="0" borderId="105" xfId="2" applyNumberFormat="1" applyFont="1" applyBorder="1" applyAlignment="1">
      <alignment horizontal="right" vertical="center" shrinkToFit="1"/>
    </xf>
    <xf numFmtId="223" fontId="39" fillId="0" borderId="197" xfId="1" quotePrefix="1" applyNumberFormat="1" applyFont="1" applyBorder="1" applyAlignment="1">
      <alignment horizontal="right" vertical="center"/>
    </xf>
    <xf numFmtId="223" fontId="39" fillId="0" borderId="197" xfId="1" applyNumberFormat="1" applyFont="1" applyBorder="1" applyAlignment="1">
      <alignment horizontal="right" vertical="center"/>
    </xf>
    <xf numFmtId="187" fontId="78" fillId="0" borderId="7" xfId="0" applyNumberFormat="1" applyFont="1" applyBorder="1" applyAlignment="1">
      <alignment vertical="center" shrinkToFit="1"/>
    </xf>
    <xf numFmtId="0" fontId="152" fillId="0" borderId="8" xfId="6" applyFont="1" applyBorder="1" applyAlignment="1">
      <alignment horizontal="center" vertical="center"/>
    </xf>
    <xf numFmtId="49" fontId="148" fillId="0" borderId="9" xfId="12" applyNumberFormat="1" applyFont="1" applyBorder="1" applyAlignment="1">
      <alignment horizontal="center" vertical="center" shrinkToFit="1"/>
    </xf>
    <xf numFmtId="49" fontId="148" fillId="0" borderId="51" xfId="12" applyNumberFormat="1" applyFont="1" applyBorder="1" applyAlignment="1">
      <alignment horizontal="center" vertical="center" shrinkToFit="1"/>
    </xf>
    <xf numFmtId="49" fontId="148" fillId="0" borderId="92" xfId="12" applyNumberFormat="1" applyFont="1" applyBorder="1" applyAlignment="1">
      <alignment horizontal="center" vertical="center" shrinkToFit="1"/>
    </xf>
    <xf numFmtId="0" fontId="148" fillId="0" borderId="9" xfId="12" applyFont="1" applyBorder="1" applyAlignment="1">
      <alignment horizontal="center" vertical="center" shrinkToFit="1"/>
    </xf>
    <xf numFmtId="0" fontId="148" fillId="0" borderId="51" xfId="12" applyFont="1" applyBorder="1" applyAlignment="1">
      <alignment horizontal="center" vertical="center" shrinkToFit="1"/>
    </xf>
    <xf numFmtId="0" fontId="148" fillId="0" borderId="92" xfId="12" applyFont="1" applyBorder="1" applyAlignment="1">
      <alignment horizontal="center" vertical="center" shrinkToFit="1"/>
    </xf>
    <xf numFmtId="0" fontId="163" fillId="0" borderId="0" xfId="2" applyFont="1"/>
    <xf numFmtId="0" fontId="190" fillId="0" borderId="0" xfId="2" applyFont="1" applyAlignment="1">
      <alignment vertical="center"/>
    </xf>
    <xf numFmtId="0" fontId="191" fillId="0" borderId="0" xfId="2" applyFont="1" applyAlignment="1">
      <alignment vertical="center"/>
    </xf>
    <xf numFmtId="217" fontId="179" fillId="0" borderId="230" xfId="1" applyNumberFormat="1" applyFont="1" applyBorder="1" applyAlignment="1" applyProtection="1">
      <alignment vertical="center" shrinkToFit="1"/>
    </xf>
    <xf numFmtId="217" fontId="179" fillId="0" borderId="90" xfId="1" applyNumberFormat="1" applyFont="1" applyBorder="1" applyAlignment="1" applyProtection="1">
      <alignment vertical="center" shrinkToFit="1"/>
    </xf>
    <xf numFmtId="217" fontId="179" fillId="0" borderId="95" xfId="1" applyNumberFormat="1" applyFont="1" applyBorder="1" applyAlignment="1" applyProtection="1">
      <alignment vertical="center" shrinkToFit="1"/>
    </xf>
    <xf numFmtId="217" fontId="179" fillId="0" borderId="229" xfId="1" applyNumberFormat="1" applyFont="1" applyBorder="1" applyAlignment="1" applyProtection="1">
      <alignment vertical="center" shrinkToFit="1"/>
    </xf>
    <xf numFmtId="217" fontId="179" fillId="0" borderId="140" xfId="1" applyNumberFormat="1" applyFont="1" applyBorder="1" applyAlignment="1" applyProtection="1">
      <alignment vertical="center" shrinkToFit="1"/>
    </xf>
    <xf numFmtId="217" fontId="179" fillId="0" borderId="95" xfId="1249" applyNumberFormat="1" applyFont="1" applyBorder="1" applyAlignment="1" applyProtection="1">
      <alignment vertical="center" shrinkToFit="1"/>
    </xf>
    <xf numFmtId="0" fontId="67" fillId="0" borderId="188" xfId="1248" applyFont="1" applyBorder="1" applyProtection="1">
      <alignment vertical="center"/>
      <protection locked="0"/>
    </xf>
    <xf numFmtId="0" fontId="67" fillId="0" borderId="189" xfId="1248" applyFont="1" applyBorder="1" applyProtection="1">
      <alignment vertical="center"/>
      <protection locked="0"/>
    </xf>
    <xf numFmtId="38" fontId="67" fillId="0" borderId="189" xfId="1249" applyFont="1" applyBorder="1" applyProtection="1">
      <alignment vertical="center"/>
      <protection locked="0"/>
    </xf>
    <xf numFmtId="0" fontId="87" fillId="0" borderId="6" xfId="0" applyFont="1" applyBorder="1" applyAlignment="1">
      <alignment vertical="center" wrapText="1"/>
    </xf>
    <xf numFmtId="0" fontId="88" fillId="0" borderId="79" xfId="0" applyFont="1" applyBorder="1" applyAlignment="1">
      <alignment horizontal="left" vertical="center" indent="1"/>
    </xf>
    <xf numFmtId="0" fontId="88" fillId="0" borderId="80" xfId="0" applyFont="1" applyBorder="1" applyAlignment="1">
      <alignment horizontal="left" vertical="center" indent="1"/>
    </xf>
    <xf numFmtId="0" fontId="148" fillId="9" borderId="0" xfId="6" applyFont="1" applyFill="1" applyAlignment="1">
      <alignment vertical="top" wrapText="1"/>
    </xf>
    <xf numFmtId="0" fontId="148" fillId="9" borderId="0" xfId="6" applyFont="1" applyFill="1">
      <alignment vertical="center"/>
    </xf>
    <xf numFmtId="0" fontId="80" fillId="9" borderId="0" xfId="6" applyFont="1" applyFill="1" applyAlignment="1">
      <alignment horizontal="left" vertical="center"/>
    </xf>
    <xf numFmtId="0" fontId="66" fillId="0" borderId="6" xfId="1254" applyFont="1" applyBorder="1" applyAlignment="1">
      <alignment horizontal="center" vertical="center" wrapText="1"/>
    </xf>
    <xf numFmtId="0" fontId="66" fillId="0" borderId="35" xfId="1254" applyFont="1" applyBorder="1" applyAlignment="1">
      <alignment horizontal="center" vertical="center" wrapText="1"/>
    </xf>
    <xf numFmtId="190" fontId="66" fillId="0" borderId="6" xfId="1254" applyNumberFormat="1" applyFont="1" applyBorder="1" applyAlignment="1">
      <alignment horizontal="center" vertical="center" wrapText="1"/>
    </xf>
    <xf numFmtId="191" fontId="88" fillId="10" borderId="28" xfId="0" applyNumberFormat="1" applyFont="1" applyFill="1" applyBorder="1" applyAlignment="1">
      <alignment horizontal="right" vertical="center"/>
    </xf>
    <xf numFmtId="3" fontId="88" fillId="10" borderId="80" xfId="0" applyNumberFormat="1" applyFont="1" applyFill="1" applyBorder="1" applyAlignment="1">
      <alignment vertical="center" shrinkToFit="1"/>
    </xf>
    <xf numFmtId="0" fontId="88" fillId="10" borderId="81" xfId="0" applyFont="1" applyFill="1" applyBorder="1" applyAlignment="1">
      <alignment horizontal="right" vertical="center"/>
    </xf>
    <xf numFmtId="0" fontId="88" fillId="10" borderId="26" xfId="0" applyFont="1" applyFill="1" applyBorder="1">
      <alignment vertical="center"/>
    </xf>
    <xf numFmtId="3" fontId="88" fillId="10" borderId="0" xfId="0" applyNumberFormat="1" applyFont="1" applyFill="1" applyAlignment="1">
      <alignment vertical="center" shrinkToFit="1"/>
    </xf>
    <xf numFmtId="0" fontId="88" fillId="10" borderId="30" xfId="0" applyFont="1" applyFill="1" applyBorder="1" applyAlignment="1">
      <alignment horizontal="right" vertical="center"/>
    </xf>
    <xf numFmtId="0" fontId="126" fillId="0" borderId="0" xfId="2" applyFont="1" applyAlignment="1">
      <alignment vertical="center"/>
    </xf>
    <xf numFmtId="0" fontId="80" fillId="9" borderId="0" xfId="6" applyFont="1" applyFill="1" applyAlignment="1">
      <alignment vertical="top"/>
    </xf>
    <xf numFmtId="38" fontId="67" fillId="0" borderId="0" xfId="1" applyFont="1">
      <alignment vertical="center"/>
    </xf>
    <xf numFmtId="38" fontId="88" fillId="0" borderId="20" xfId="1" applyFont="1" applyBorder="1" applyAlignment="1" applyProtection="1">
      <alignment vertical="center" shrinkToFit="1"/>
    </xf>
    <xf numFmtId="38" fontId="88" fillId="0" borderId="23" xfId="1" applyFont="1" applyBorder="1" applyAlignment="1" applyProtection="1">
      <alignment vertical="center" shrinkToFit="1"/>
    </xf>
    <xf numFmtId="38" fontId="88" fillId="0" borderId="80" xfId="1" applyFont="1" applyBorder="1" applyAlignment="1" applyProtection="1">
      <alignment vertical="center" shrinkToFit="1"/>
    </xf>
    <xf numFmtId="38" fontId="88" fillId="0" borderId="80" xfId="1" applyFont="1" applyBorder="1" applyProtection="1">
      <alignment vertical="center"/>
    </xf>
    <xf numFmtId="38" fontId="88" fillId="0" borderId="20" xfId="1" applyFont="1" applyBorder="1" applyProtection="1">
      <alignment vertical="center"/>
    </xf>
    <xf numFmtId="38" fontId="88" fillId="0" borderId="23" xfId="1" applyFont="1" applyBorder="1" applyProtection="1">
      <alignment vertical="center"/>
    </xf>
    <xf numFmtId="0" fontId="88" fillId="0" borderId="237" xfId="0" applyFont="1" applyBorder="1" applyAlignment="1">
      <alignment horizontal="right" vertical="center"/>
    </xf>
    <xf numFmtId="0" fontId="88" fillId="0" borderId="20" xfId="0" applyFont="1" applyBorder="1" applyAlignment="1">
      <alignment horizontal="right" vertical="center"/>
    </xf>
    <xf numFmtId="0" fontId="88" fillId="0" borderId="23" xfId="0" applyFont="1" applyBorder="1" applyAlignment="1">
      <alignment horizontal="right" vertical="center"/>
    </xf>
    <xf numFmtId="0" fontId="88" fillId="0" borderId="238" xfId="0" applyFont="1" applyBorder="1" applyAlignment="1">
      <alignment horizontal="right" vertical="center"/>
    </xf>
    <xf numFmtId="3" fontId="88" fillId="10" borderId="16" xfId="0" applyNumberFormat="1" applyFont="1" applyFill="1" applyBorder="1" applyAlignment="1">
      <alignment vertical="center" shrinkToFit="1"/>
    </xf>
    <xf numFmtId="191" fontId="88" fillId="10" borderId="88" xfId="0" applyNumberFormat="1" applyFont="1" applyFill="1" applyBorder="1" applyAlignment="1">
      <alignment horizontal="right" vertical="center"/>
    </xf>
    <xf numFmtId="191" fontId="88" fillId="10" borderId="57" xfId="0" applyNumberFormat="1" applyFont="1" applyFill="1" applyBorder="1" applyAlignment="1">
      <alignment horizontal="right" vertical="center"/>
    </xf>
    <xf numFmtId="3" fontId="88" fillId="0" borderId="19" xfId="0" applyNumberFormat="1" applyFont="1" applyBorder="1" applyAlignment="1">
      <alignment vertical="center" shrinkToFit="1"/>
    </xf>
    <xf numFmtId="0" fontId="88" fillId="10" borderId="16" xfId="0" applyFont="1" applyFill="1" applyBorder="1">
      <alignment vertical="center"/>
    </xf>
    <xf numFmtId="0" fontId="88" fillId="10" borderId="18" xfId="0" applyFont="1" applyFill="1" applyBorder="1">
      <alignment vertical="center"/>
    </xf>
    <xf numFmtId="0" fontId="119" fillId="0" borderId="29" xfId="6" applyFont="1" applyBorder="1" applyAlignment="1">
      <alignment horizontal="center" vertical="center"/>
    </xf>
    <xf numFmtId="0" fontId="129" fillId="0" borderId="0" xfId="12" applyFont="1" applyProtection="1">
      <alignment vertical="center"/>
      <protection hidden="1"/>
    </xf>
    <xf numFmtId="0" fontId="129" fillId="0" borderId="0" xfId="6" applyFont="1">
      <alignment vertical="center"/>
    </xf>
    <xf numFmtId="0" fontId="80" fillId="0" borderId="0" xfId="6" applyFont="1" applyAlignment="1"/>
    <xf numFmtId="38" fontId="91" fillId="0" borderId="9" xfId="1" applyFont="1" applyBorder="1" applyAlignment="1">
      <alignment vertical="center"/>
    </xf>
    <xf numFmtId="38" fontId="91" fillId="0" borderId="0" xfId="1" applyFont="1" applyBorder="1" applyAlignment="1">
      <alignment vertical="center"/>
    </xf>
    <xf numFmtId="38" fontId="39" fillId="22" borderId="6" xfId="1" applyFont="1" applyFill="1" applyBorder="1" applyAlignment="1">
      <alignment horizontal="center" vertical="center"/>
    </xf>
    <xf numFmtId="217" fontId="56" fillId="0" borderId="58" xfId="1" applyNumberFormat="1" applyFont="1" applyFill="1" applyBorder="1">
      <alignment vertical="center"/>
    </xf>
    <xf numFmtId="38" fontId="39" fillId="0" borderId="0" xfId="1" applyFont="1" applyFill="1" applyBorder="1" applyAlignment="1">
      <alignment horizontal="right" vertical="center"/>
    </xf>
    <xf numFmtId="217" fontId="56" fillId="12" borderId="6" xfId="1" applyNumberFormat="1" applyFont="1" applyFill="1" applyBorder="1" applyAlignment="1">
      <alignment horizontal="right" vertical="center"/>
    </xf>
    <xf numFmtId="38" fontId="196" fillId="0" borderId="0" xfId="1" applyFont="1">
      <alignment vertical="center"/>
    </xf>
    <xf numFmtId="38" fontId="39" fillId="0" borderId="26" xfId="1" applyFont="1" applyFill="1" applyBorder="1">
      <alignment vertical="center"/>
    </xf>
    <xf numFmtId="217" fontId="56" fillId="0" borderId="33" xfId="1" applyNumberFormat="1" applyFont="1" applyBorder="1">
      <alignment vertical="center"/>
    </xf>
    <xf numFmtId="223" fontId="39" fillId="0" borderId="58" xfId="1" quotePrefix="1" applyNumberFormat="1" applyFont="1" applyBorder="1" applyAlignment="1">
      <alignment horizontal="right" vertical="center"/>
    </xf>
    <xf numFmtId="223" fontId="39" fillId="0" borderId="87" xfId="1" quotePrefix="1" applyNumberFormat="1" applyFont="1" applyBorder="1" applyAlignment="1">
      <alignment horizontal="right" vertical="center"/>
    </xf>
    <xf numFmtId="38" fontId="39" fillId="24" borderId="87" xfId="1" applyFont="1" applyFill="1" applyBorder="1" applyAlignment="1">
      <alignment horizontal="center" vertical="center"/>
    </xf>
    <xf numFmtId="0" fontId="84" fillId="9" borderId="25" xfId="6" applyFont="1" applyFill="1" applyBorder="1" applyAlignment="1" applyProtection="1">
      <protection locked="0"/>
    </xf>
    <xf numFmtId="0" fontId="95" fillId="9" borderId="26" xfId="6" applyFont="1" applyFill="1" applyBorder="1" applyProtection="1">
      <alignment vertical="center"/>
      <protection locked="0"/>
    </xf>
    <xf numFmtId="0" fontId="95" fillId="9" borderId="26" xfId="6" applyFont="1" applyFill="1" applyBorder="1" applyAlignment="1" applyProtection="1">
      <alignment horizontal="left" vertical="center" indent="1"/>
      <protection locked="0"/>
    </xf>
    <xf numFmtId="0" fontId="95" fillId="0" borderId="29" xfId="6" applyFont="1" applyBorder="1" applyProtection="1">
      <alignment vertical="center"/>
      <protection locked="0" hidden="1"/>
    </xf>
    <xf numFmtId="0" fontId="95" fillId="9" borderId="0" xfId="6" applyFont="1" applyFill="1" applyProtection="1">
      <alignment vertical="center"/>
      <protection locked="0"/>
    </xf>
    <xf numFmtId="0" fontId="95" fillId="9" borderId="0" xfId="6" applyFont="1" applyFill="1" applyAlignment="1" applyProtection="1">
      <alignment horizontal="left" vertical="center" indent="1"/>
      <protection locked="0"/>
    </xf>
    <xf numFmtId="0" fontId="84" fillId="9" borderId="29" xfId="6" applyFont="1" applyFill="1" applyBorder="1" applyAlignment="1" applyProtection="1">
      <protection locked="0"/>
    </xf>
    <xf numFmtId="0" fontId="154" fillId="0" borderId="29" xfId="6" applyFont="1" applyBorder="1" applyProtection="1">
      <alignment vertical="center"/>
      <protection locked="0"/>
    </xf>
    <xf numFmtId="0" fontId="154" fillId="0" borderId="0" xfId="6" applyFont="1" applyProtection="1">
      <alignment vertical="center"/>
      <protection locked="0"/>
    </xf>
    <xf numFmtId="0" fontId="154" fillId="0" borderId="29" xfId="6" applyFont="1" applyBorder="1" applyProtection="1">
      <alignment vertical="center"/>
      <protection locked="0" hidden="1"/>
    </xf>
    <xf numFmtId="0" fontId="154" fillId="0" borderId="0" xfId="6" applyFont="1" applyProtection="1">
      <alignment vertical="center"/>
      <protection locked="0" hidden="1"/>
    </xf>
    <xf numFmtId="0" fontId="154" fillId="0" borderId="31" xfId="6" applyFont="1" applyBorder="1" applyProtection="1">
      <alignment vertical="center"/>
      <protection locked="0" hidden="1"/>
    </xf>
    <xf numFmtId="0" fontId="154" fillId="0" borderId="28" xfId="6" applyFont="1" applyBorder="1" applyProtection="1">
      <alignment vertical="center"/>
      <protection locked="0" hidden="1"/>
    </xf>
    <xf numFmtId="38" fontId="48" fillId="0" borderId="79" xfId="1" applyFont="1" applyFill="1" applyBorder="1" applyAlignment="1" applyProtection="1">
      <alignment vertical="center" shrinkToFit="1"/>
    </xf>
    <xf numFmtId="0" fontId="48" fillId="0" borderId="81" xfId="0" applyFont="1" applyBorder="1" applyAlignment="1">
      <alignment horizontal="right" vertical="center"/>
    </xf>
    <xf numFmtId="38" fontId="48" fillId="0" borderId="19" xfId="1" applyFont="1" applyFill="1" applyBorder="1" applyAlignment="1" applyProtection="1">
      <alignment vertical="center" shrinkToFit="1"/>
    </xf>
    <xf numFmtId="0" fontId="48" fillId="0" borderId="21" xfId="0" applyFont="1" applyBorder="1" applyAlignment="1">
      <alignment horizontal="right" vertical="center"/>
    </xf>
    <xf numFmtId="38" fontId="48" fillId="0" borderId="59" xfId="1" applyFont="1" applyFill="1" applyBorder="1" applyAlignment="1" applyProtection="1">
      <alignment vertical="center" shrinkToFit="1"/>
    </xf>
    <xf numFmtId="0" fontId="48" fillId="0" borderId="61" xfId="0" applyFont="1" applyBorder="1" applyAlignment="1">
      <alignment horizontal="right" vertical="center"/>
    </xf>
    <xf numFmtId="0" fontId="197" fillId="11" borderId="0" xfId="2" applyFont="1" applyFill="1" applyAlignment="1" applyProtection="1">
      <alignment vertical="center"/>
      <protection hidden="1"/>
    </xf>
    <xf numFmtId="0" fontId="199" fillId="11" borderId="0" xfId="2" applyFont="1" applyFill="1" applyAlignment="1" applyProtection="1">
      <alignment vertical="center" wrapText="1"/>
      <protection hidden="1"/>
    </xf>
    <xf numFmtId="0" fontId="84" fillId="0" borderId="0" xfId="2" applyFont="1" applyAlignment="1" applyProtection="1">
      <alignment vertical="center"/>
      <protection hidden="1"/>
    </xf>
    <xf numFmtId="0" fontId="200" fillId="0" borderId="0" xfId="2" applyFont="1" applyAlignment="1" applyProtection="1">
      <alignment vertical="center"/>
      <protection hidden="1"/>
    </xf>
    <xf numFmtId="0" fontId="140" fillId="0" borderId="0" xfId="2" applyFont="1" applyAlignment="1" applyProtection="1">
      <alignment vertical="center"/>
      <protection hidden="1"/>
    </xf>
    <xf numFmtId="0" fontId="46" fillId="0" borderId="0" xfId="12" applyFont="1" applyProtection="1">
      <alignment vertical="center"/>
      <protection hidden="1"/>
    </xf>
    <xf numFmtId="0" fontId="201" fillId="0" borderId="0" xfId="12" applyFont="1" applyProtection="1">
      <alignment vertical="center"/>
      <protection hidden="1"/>
    </xf>
    <xf numFmtId="0" fontId="46" fillId="9" borderId="0" xfId="12" applyFont="1" applyFill="1" applyProtection="1">
      <alignment vertical="center"/>
      <protection hidden="1"/>
    </xf>
    <xf numFmtId="49" fontId="46" fillId="9" borderId="0" xfId="6" applyNumberFormat="1" applyFont="1" applyFill="1" applyAlignment="1" applyProtection="1">
      <alignment vertical="center" wrapText="1"/>
      <protection hidden="1"/>
    </xf>
    <xf numFmtId="0" fontId="46" fillId="0" borderId="0" xfId="12" applyFont="1" applyAlignment="1" applyProtection="1">
      <alignment horizontal="center" vertical="center"/>
      <protection hidden="1"/>
    </xf>
    <xf numFmtId="38" fontId="46" fillId="0" borderId="0" xfId="9" applyFont="1" applyProtection="1">
      <alignment vertical="center"/>
      <protection hidden="1"/>
    </xf>
    <xf numFmtId="0" fontId="198" fillId="0" borderId="0" xfId="2" applyFont="1" applyAlignment="1">
      <alignment vertical="center"/>
    </xf>
    <xf numFmtId="49" fontId="25" fillId="0" borderId="21" xfId="0" applyNumberFormat="1" applyFont="1" applyBorder="1" applyAlignment="1" applyProtection="1">
      <alignment horizontal="left" vertical="center" indent="1" shrinkToFit="1"/>
      <protection locked="0"/>
    </xf>
    <xf numFmtId="0" fontId="25" fillId="0" borderId="21" xfId="0" applyFont="1" applyBorder="1" applyAlignment="1" applyProtection="1">
      <alignment horizontal="left" vertical="center" indent="1" shrinkToFit="1"/>
      <protection locked="0"/>
    </xf>
    <xf numFmtId="0" fontId="25" fillId="0" borderId="24" xfId="0" applyFont="1" applyBorder="1" applyAlignment="1" applyProtection="1">
      <alignment horizontal="left" vertical="center" indent="1" shrinkToFit="1"/>
      <protection locked="0"/>
    </xf>
    <xf numFmtId="0" fontId="194" fillId="9" borderId="8" xfId="6" applyFont="1" applyFill="1" applyBorder="1" applyAlignment="1">
      <alignment horizontal="center" vertical="center" wrapText="1"/>
    </xf>
    <xf numFmtId="0" fontId="25" fillId="0" borderId="19" xfId="0" applyFont="1" applyBorder="1" applyAlignment="1" applyProtection="1">
      <alignment horizontal="left" vertical="center" indent="1"/>
      <protection locked="0"/>
    </xf>
    <xf numFmtId="0" fontId="25" fillId="0" borderId="19" xfId="0" applyFont="1" applyBorder="1" applyAlignment="1" applyProtection="1">
      <alignment horizontal="left" vertical="center" wrapText="1" indent="1"/>
      <protection locked="0"/>
    </xf>
    <xf numFmtId="0" fontId="25" fillId="9" borderId="239" xfId="0" applyFont="1" applyFill="1" applyBorder="1" applyAlignment="1" applyProtection="1">
      <alignment horizontal="left" vertical="center" indent="1" shrinkToFit="1"/>
      <protection locked="0"/>
    </xf>
    <xf numFmtId="217" fontId="54" fillId="0" borderId="6" xfId="1" applyNumberFormat="1" applyFont="1" applyFill="1" applyBorder="1" applyProtection="1">
      <alignment vertical="center"/>
      <protection locked="0"/>
    </xf>
    <xf numFmtId="0" fontId="80" fillId="0" borderId="8" xfId="6" applyFont="1" applyBorder="1">
      <alignment vertical="center"/>
    </xf>
    <xf numFmtId="0" fontId="144" fillId="0" borderId="29" xfId="6" applyFont="1" applyBorder="1" applyAlignment="1">
      <alignment horizontal="center" vertical="center"/>
    </xf>
    <xf numFmtId="0" fontId="80" fillId="0" borderId="0" xfId="6" applyFont="1" applyAlignment="1">
      <alignment vertical="center" wrapText="1"/>
    </xf>
    <xf numFmtId="0" fontId="80" fillId="0" borderId="0" xfId="6" applyFont="1" applyAlignment="1">
      <alignment horizontal="center" vertical="center" wrapText="1"/>
    </xf>
    <xf numFmtId="0" fontId="195" fillId="9" borderId="0" xfId="6" applyFont="1" applyFill="1" applyAlignment="1">
      <alignment vertical="top"/>
    </xf>
    <xf numFmtId="0" fontId="148" fillId="23" borderId="6" xfId="6" applyFont="1" applyFill="1" applyBorder="1">
      <alignment vertical="center"/>
    </xf>
    <xf numFmtId="0" fontId="148" fillId="0" borderId="8" xfId="6" applyFont="1" applyBorder="1" applyAlignment="1">
      <alignment horizontal="center" vertical="center"/>
    </xf>
    <xf numFmtId="0" fontId="80" fillId="9" borderId="6" xfId="6" applyFont="1" applyFill="1" applyBorder="1" applyAlignment="1">
      <alignment horizontal="center" vertical="center" wrapText="1"/>
    </xf>
    <xf numFmtId="0" fontId="194" fillId="9" borderId="0" xfId="6" applyFont="1" applyFill="1" applyAlignment="1">
      <alignment horizontal="center" vertical="center" wrapText="1"/>
    </xf>
    <xf numFmtId="0" fontId="25" fillId="0" borderId="0" xfId="0" applyFont="1">
      <alignment vertical="center"/>
    </xf>
    <xf numFmtId="0" fontId="25" fillId="0" borderId="0" xfId="0" applyFont="1" applyAlignment="1">
      <alignment horizontal="left" vertical="center" shrinkToFit="1"/>
    </xf>
    <xf numFmtId="0" fontId="106" fillId="0" borderId="0" xfId="0" applyFont="1" applyAlignment="1">
      <alignment horizontal="right" vertical="center"/>
    </xf>
    <xf numFmtId="189" fontId="107" fillId="0" borderId="0" xfId="5" applyNumberFormat="1" applyFont="1" applyAlignment="1">
      <alignment horizontal="right" vertical="center"/>
    </xf>
    <xf numFmtId="0" fontId="35" fillId="0" borderId="0" xfId="0" applyFont="1">
      <alignment vertical="center"/>
    </xf>
    <xf numFmtId="0" fontId="136" fillId="0" borderId="0" xfId="0" applyFont="1">
      <alignment vertical="center"/>
    </xf>
    <xf numFmtId="0" fontId="26" fillId="0" borderId="0" xfId="0" applyFont="1">
      <alignment vertical="center"/>
    </xf>
    <xf numFmtId="0" fontId="110" fillId="0" borderId="0" xfId="0" applyFont="1">
      <alignment vertical="center"/>
    </xf>
    <xf numFmtId="0" fontId="29" fillId="0" borderId="0" xfId="0" applyFont="1">
      <alignment vertical="center"/>
    </xf>
    <xf numFmtId="49" fontId="89" fillId="0" borderId="0" xfId="0" applyNumberFormat="1" applyFont="1">
      <alignment vertical="center"/>
    </xf>
    <xf numFmtId="0" fontId="31" fillId="0" borderId="0" xfId="0" applyFont="1">
      <alignment vertical="center"/>
    </xf>
    <xf numFmtId="0" fontId="31" fillId="6" borderId="1" xfId="0" applyFont="1" applyFill="1" applyBorder="1">
      <alignment vertical="center"/>
    </xf>
    <xf numFmtId="0" fontId="86" fillId="0" borderId="0" xfId="0" applyFont="1">
      <alignment vertical="center"/>
    </xf>
    <xf numFmtId="0" fontId="25" fillId="0" borderId="14" xfId="0" applyFont="1" applyBorder="1" applyAlignment="1">
      <alignment vertical="center" wrapText="1"/>
    </xf>
    <xf numFmtId="0" fontId="36" fillId="0" borderId="0" xfId="0" applyFont="1">
      <alignment vertical="center"/>
    </xf>
    <xf numFmtId="49" fontId="89" fillId="0" borderId="8" xfId="0" applyNumberFormat="1" applyFont="1" applyBorder="1" applyAlignment="1">
      <alignment horizontal="left" vertical="center" indent="1" shrinkToFit="1"/>
    </xf>
    <xf numFmtId="0" fontId="33" fillId="0" borderId="9" xfId="0" applyFont="1" applyBorder="1">
      <alignment vertical="center"/>
    </xf>
    <xf numFmtId="0" fontId="34" fillId="0" borderId="0" xfId="0" applyFont="1">
      <alignment vertical="center"/>
    </xf>
    <xf numFmtId="0" fontId="25" fillId="0" borderId="82" xfId="0" applyFont="1" applyBorder="1">
      <alignment vertical="center"/>
    </xf>
    <xf numFmtId="0" fontId="89" fillId="0" borderId="82" xfId="0" applyFont="1" applyBorder="1">
      <alignment vertical="center"/>
    </xf>
    <xf numFmtId="0" fontId="33" fillId="0" borderId="24" xfId="0" applyFont="1" applyBorder="1">
      <alignment vertical="center"/>
    </xf>
    <xf numFmtId="0" fontId="87" fillId="0" borderId="82" xfId="0" applyFont="1" applyBorder="1" applyAlignment="1">
      <alignment vertical="center" wrapText="1"/>
    </xf>
    <xf numFmtId="0" fontId="92" fillId="0" borderId="82" xfId="0" applyFont="1" applyBorder="1">
      <alignment vertical="center"/>
    </xf>
    <xf numFmtId="0" fontId="33" fillId="0" borderId="32" xfId="0" applyFont="1" applyBorder="1">
      <alignment vertical="center"/>
    </xf>
    <xf numFmtId="0" fontId="89" fillId="0" borderId="82" xfId="0" applyFont="1" applyBorder="1" applyAlignment="1">
      <alignment vertical="center" wrapText="1"/>
    </xf>
    <xf numFmtId="0" fontId="60" fillId="0" borderId="0" xfId="0" applyFont="1">
      <alignment vertical="center"/>
    </xf>
    <xf numFmtId="0" fontId="30" fillId="4" borderId="1" xfId="0" applyFont="1" applyFill="1" applyBorder="1">
      <alignment vertical="center"/>
    </xf>
    <xf numFmtId="0" fontId="30" fillId="4" borderId="0" xfId="0" applyFont="1" applyFill="1">
      <alignment vertical="center"/>
    </xf>
    <xf numFmtId="0" fontId="30" fillId="4" borderId="28" xfId="0" applyFont="1" applyFill="1" applyBorder="1">
      <alignment vertical="center"/>
    </xf>
    <xf numFmtId="0" fontId="87" fillId="0" borderId="14" xfId="0" applyFont="1" applyBorder="1">
      <alignment vertical="center"/>
    </xf>
    <xf numFmtId="0" fontId="25" fillId="0" borderId="14" xfId="0" applyFont="1" applyBorder="1">
      <alignment vertical="center"/>
    </xf>
    <xf numFmtId="0" fontId="86" fillId="0" borderId="82" xfId="0" applyFont="1" applyBorder="1">
      <alignment vertical="center"/>
    </xf>
    <xf numFmtId="0" fontId="25" fillId="0" borderId="82" xfId="0" applyFont="1" applyBorder="1" applyAlignment="1">
      <alignment vertical="center" wrapText="1"/>
    </xf>
    <xf numFmtId="0" fontId="36" fillId="0" borderId="0" xfId="0" applyFont="1" applyAlignment="1">
      <alignment horizontal="right" vertical="center"/>
    </xf>
    <xf numFmtId="0" fontId="37" fillId="0" borderId="0" xfId="0" applyFont="1">
      <alignment vertical="center"/>
    </xf>
    <xf numFmtId="0" fontId="61" fillId="0" borderId="0" xfId="0" applyFont="1">
      <alignment vertical="center"/>
    </xf>
    <xf numFmtId="0" fontId="59" fillId="0" borderId="0" xfId="0" applyFont="1">
      <alignment vertical="center"/>
    </xf>
    <xf numFmtId="0" fontId="86" fillId="0" borderId="14" xfId="0" applyFont="1" applyBorder="1">
      <alignment vertical="center"/>
    </xf>
    <xf numFmtId="183" fontId="25" fillId="0" borderId="18" xfId="0" applyNumberFormat="1" applyFont="1" applyBorder="1" applyAlignment="1">
      <alignment vertical="center" shrinkToFit="1"/>
    </xf>
    <xf numFmtId="0" fontId="89" fillId="0" borderId="14" xfId="0" applyFont="1" applyBorder="1">
      <alignment vertical="center"/>
    </xf>
    <xf numFmtId="183" fontId="25" fillId="0" borderId="21" xfId="0" applyNumberFormat="1" applyFont="1" applyBorder="1" applyAlignment="1">
      <alignment vertical="center" shrinkToFit="1"/>
    </xf>
    <xf numFmtId="183" fontId="25" fillId="0" borderId="207" xfId="0" applyNumberFormat="1" applyFont="1" applyBorder="1" applyAlignment="1">
      <alignment vertical="center" shrinkToFit="1"/>
    </xf>
    <xf numFmtId="0" fontId="25" fillId="0" borderId="26" xfId="0" applyFont="1" applyBorder="1" applyAlignment="1">
      <alignment horizontal="left" vertical="center" shrinkToFit="1"/>
    </xf>
    <xf numFmtId="0" fontId="25" fillId="0" borderId="26" xfId="0" applyFont="1" applyBorder="1">
      <alignment vertical="center"/>
    </xf>
    <xf numFmtId="0" fontId="25" fillId="9" borderId="19" xfId="0" applyFont="1" applyFill="1" applyBorder="1" applyAlignment="1" applyProtection="1">
      <alignment horizontal="center" vertical="center" wrapText="1"/>
      <protection locked="0"/>
    </xf>
    <xf numFmtId="0" fontId="25" fillId="0" borderId="0" xfId="0" applyFont="1" applyAlignment="1">
      <alignment horizontal="center" vertical="center"/>
    </xf>
    <xf numFmtId="0" fontId="25" fillId="0" borderId="0" xfId="0" applyFont="1" applyAlignment="1">
      <alignment horizontal="left" vertical="center" indent="1"/>
    </xf>
    <xf numFmtId="49" fontId="25" fillId="0" borderId="32" xfId="0" applyNumberFormat="1" applyFont="1" applyBorder="1" applyAlignment="1" applyProtection="1">
      <alignment horizontal="left" vertical="center" indent="1" shrinkToFit="1"/>
      <protection locked="0"/>
    </xf>
    <xf numFmtId="49" fontId="25" fillId="0" borderId="152" xfId="0" applyNumberFormat="1" applyFont="1" applyBorder="1" applyAlignment="1" applyProtection="1">
      <alignment horizontal="left" vertical="center" indent="1" shrinkToFit="1"/>
      <protection locked="0"/>
    </xf>
    <xf numFmtId="0" fontId="91" fillId="9" borderId="0" xfId="35" applyFont="1" applyFill="1" applyProtection="1">
      <alignment vertical="center"/>
      <protection hidden="1"/>
    </xf>
    <xf numFmtId="38" fontId="133" fillId="0" borderId="0" xfId="1" applyFont="1" applyBorder="1">
      <alignment vertical="center"/>
    </xf>
    <xf numFmtId="217" fontId="118" fillId="0" borderId="87" xfId="1" applyNumberFormat="1" applyFont="1" applyFill="1" applyBorder="1" applyAlignment="1" applyProtection="1">
      <alignment horizontal="right" vertical="center"/>
    </xf>
    <xf numFmtId="38" fontId="39" fillId="21" borderId="6" xfId="1" applyFont="1" applyFill="1" applyBorder="1" applyProtection="1">
      <alignment vertical="center"/>
      <protection locked="0"/>
    </xf>
    <xf numFmtId="217" fontId="118" fillId="0" borderId="6" xfId="1" applyNumberFormat="1" applyFont="1" applyFill="1" applyBorder="1" applyAlignment="1" applyProtection="1">
      <alignment horizontal="right" vertical="center"/>
    </xf>
    <xf numFmtId="0" fontId="154" fillId="9" borderId="0" xfId="6" applyFont="1" applyFill="1" applyAlignment="1">
      <alignment horizontal="left" vertical="center" shrinkToFit="1"/>
    </xf>
    <xf numFmtId="0" fontId="207" fillId="0" borderId="0" xfId="6" applyFont="1" applyAlignment="1">
      <alignment horizontal="left" vertical="center"/>
    </xf>
    <xf numFmtId="0" fontId="205" fillId="9" borderId="246" xfId="0" applyFont="1" applyFill="1" applyBorder="1" applyAlignment="1" applyProtection="1">
      <alignment horizontal="left" vertical="center"/>
      <protection hidden="1"/>
    </xf>
    <xf numFmtId="0" fontId="92" fillId="9" borderId="247" xfId="0" applyFont="1" applyFill="1" applyBorder="1" applyAlignment="1" applyProtection="1">
      <alignment horizontal="left" vertical="center"/>
      <protection hidden="1"/>
    </xf>
    <xf numFmtId="0" fontId="205" fillId="9" borderId="82" xfId="0" applyFont="1" applyFill="1" applyBorder="1" applyAlignment="1" applyProtection="1">
      <alignment horizontal="left" vertical="center"/>
      <protection hidden="1"/>
    </xf>
    <xf numFmtId="0" fontId="210" fillId="9" borderId="14" xfId="0" applyFont="1" applyFill="1" applyBorder="1" applyAlignment="1" applyProtection="1">
      <alignment horizontal="left" vertical="center"/>
      <protection hidden="1"/>
    </xf>
    <xf numFmtId="0" fontId="210" fillId="9" borderId="0" xfId="0" applyFont="1" applyFill="1" applyAlignment="1" applyProtection="1">
      <alignment horizontal="left" vertical="center"/>
      <protection hidden="1"/>
    </xf>
    <xf numFmtId="0" fontId="91" fillId="3" borderId="168" xfId="0" applyFont="1" applyFill="1" applyBorder="1" applyAlignment="1">
      <alignment horizontal="center" vertical="center"/>
    </xf>
    <xf numFmtId="197" fontId="84" fillId="16" borderId="6" xfId="2" applyNumberFormat="1" applyFont="1" applyFill="1" applyBorder="1" applyAlignment="1">
      <alignment vertical="center" shrinkToFit="1"/>
    </xf>
    <xf numFmtId="197" fontId="84" fillId="15" borderId="6" xfId="2" applyNumberFormat="1" applyFont="1" applyFill="1" applyBorder="1" applyAlignment="1">
      <alignment vertical="center" shrinkToFit="1"/>
    </xf>
    <xf numFmtId="197" fontId="84" fillId="0" borderId="6" xfId="2" applyNumberFormat="1" applyFont="1" applyBorder="1" applyAlignment="1">
      <alignment vertical="center" shrinkToFit="1"/>
    </xf>
    <xf numFmtId="0" fontId="148" fillId="0" borderId="6" xfId="6" applyFont="1" applyBorder="1" applyProtection="1">
      <alignment vertical="center"/>
      <protection locked="0" hidden="1"/>
    </xf>
    <xf numFmtId="0" fontId="148" fillId="0" borderId="58" xfId="6" applyFont="1" applyBorder="1" applyProtection="1">
      <alignment vertical="center"/>
      <protection locked="0" hidden="1"/>
    </xf>
    <xf numFmtId="0" fontId="153" fillId="0" borderId="0" xfId="6" applyFont="1" applyAlignment="1">
      <alignment horizontal="left" vertical="center"/>
    </xf>
    <xf numFmtId="0" fontId="95" fillId="0" borderId="28" xfId="6" applyFont="1" applyBorder="1">
      <alignment vertical="center"/>
    </xf>
    <xf numFmtId="0" fontId="138" fillId="0" borderId="28" xfId="6" applyFont="1" applyBorder="1" applyProtection="1">
      <alignment vertical="center"/>
      <protection hidden="1"/>
    </xf>
    <xf numFmtId="0" fontId="156" fillId="0" borderId="28" xfId="12" applyFont="1" applyBorder="1" applyProtection="1">
      <alignment vertical="center"/>
      <protection hidden="1"/>
    </xf>
    <xf numFmtId="0" fontId="153" fillId="0" borderId="28" xfId="12" applyFont="1" applyBorder="1" applyProtection="1">
      <alignment vertical="center"/>
      <protection hidden="1"/>
    </xf>
    <xf numFmtId="0" fontId="95" fillId="0" borderId="28" xfId="6" applyFont="1" applyBorder="1" applyProtection="1">
      <alignment vertical="center"/>
      <protection hidden="1"/>
    </xf>
    <xf numFmtId="0" fontId="95" fillId="0" borderId="27" xfId="6" applyFont="1" applyBorder="1" applyProtection="1">
      <alignment vertical="center"/>
      <protection hidden="1"/>
    </xf>
    <xf numFmtId="0" fontId="95" fillId="0" borderId="30" xfId="6" applyFont="1" applyBorder="1" applyProtection="1">
      <alignment vertical="center"/>
      <protection hidden="1"/>
    </xf>
    <xf numFmtId="0" fontId="154" fillId="0" borderId="30" xfId="6" applyFont="1" applyBorder="1" applyProtection="1">
      <alignment vertical="center"/>
      <protection hidden="1"/>
    </xf>
    <xf numFmtId="0" fontId="154" fillId="0" borderId="28" xfId="6" applyFont="1" applyBorder="1" applyProtection="1">
      <alignment vertical="center"/>
      <protection hidden="1"/>
    </xf>
    <xf numFmtId="0" fontId="117" fillId="0" borderId="28" xfId="6" applyFont="1" applyBorder="1" applyProtection="1">
      <alignment vertical="center"/>
      <protection hidden="1"/>
    </xf>
    <xf numFmtId="0" fontId="157" fillId="0" borderId="28" xfId="12" applyFont="1" applyBorder="1" applyProtection="1">
      <alignment vertical="center"/>
      <protection hidden="1"/>
    </xf>
    <xf numFmtId="0" fontId="147" fillId="0" borderId="28" xfId="12" applyFont="1" applyBorder="1" applyProtection="1">
      <alignment vertical="center"/>
      <protection hidden="1"/>
    </xf>
    <xf numFmtId="0" fontId="154" fillId="0" borderId="32" xfId="6" applyFont="1" applyBorder="1" applyProtection="1">
      <alignment vertical="center"/>
      <protection hidden="1"/>
    </xf>
    <xf numFmtId="197" fontId="84" fillId="26" borderId="6" xfId="2" applyNumberFormat="1" applyFont="1" applyFill="1" applyBorder="1" applyAlignment="1">
      <alignment vertical="center" shrinkToFit="1"/>
    </xf>
    <xf numFmtId="0" fontId="84" fillId="0" borderId="29" xfId="1255" applyNumberFormat="1" applyFont="1" applyFill="1" applyBorder="1" applyAlignment="1" applyProtection="1">
      <alignment vertical="center" wrapText="1" shrinkToFit="1"/>
    </xf>
    <xf numFmtId="0" fontId="84" fillId="0" borderId="0" xfId="1255" applyNumberFormat="1" applyFont="1" applyFill="1" applyBorder="1" applyAlignment="1" applyProtection="1">
      <alignment vertical="center" wrapText="1" shrinkToFit="1"/>
    </xf>
    <xf numFmtId="0" fontId="119" fillId="0" borderId="0" xfId="6" applyFont="1" applyAlignment="1">
      <alignment horizontal="center" vertical="center"/>
    </xf>
    <xf numFmtId="38" fontId="56" fillId="0" borderId="6" xfId="1" applyFont="1" applyFill="1" applyBorder="1" applyAlignment="1">
      <alignment horizontal="right" vertical="center"/>
    </xf>
    <xf numFmtId="49" fontId="89" fillId="0" borderId="26" xfId="1256" applyNumberFormat="1" applyFont="1" applyFill="1" applyBorder="1" applyAlignment="1" applyProtection="1">
      <alignment horizontal="left" vertical="center" indent="1" shrinkToFit="1"/>
    </xf>
    <xf numFmtId="49" fontId="89" fillId="0" borderId="26" xfId="0" applyNumberFormat="1" applyFont="1" applyBorder="1" applyAlignment="1">
      <alignment horizontal="left" vertical="center" indent="1" shrinkToFit="1"/>
    </xf>
    <xf numFmtId="0" fontId="144" fillId="9" borderId="30" xfId="6" applyFont="1" applyFill="1" applyBorder="1">
      <alignment vertical="center"/>
    </xf>
    <xf numFmtId="0" fontId="89" fillId="2" borderId="5" xfId="0" applyFont="1" applyFill="1" applyBorder="1" applyAlignment="1">
      <alignment horizontal="center" vertical="center" shrinkToFit="1"/>
    </xf>
    <xf numFmtId="0" fontId="25" fillId="2" borderId="11" xfId="0" applyFont="1" applyFill="1" applyBorder="1" applyAlignment="1">
      <alignment horizontal="center" vertical="center"/>
    </xf>
    <xf numFmtId="0" fontId="25" fillId="2" borderId="12" xfId="0" applyFont="1" applyFill="1" applyBorder="1" applyAlignment="1">
      <alignment horizontal="center" vertical="center"/>
    </xf>
    <xf numFmtId="0" fontId="212" fillId="0" borderId="0" xfId="0" applyFont="1">
      <alignment vertical="center"/>
    </xf>
    <xf numFmtId="0" fontId="213" fillId="0" borderId="0" xfId="0" applyFont="1">
      <alignment vertical="center"/>
    </xf>
    <xf numFmtId="0" fontId="212" fillId="0" borderId="0" xfId="12" applyFont="1">
      <alignment vertical="center"/>
    </xf>
    <xf numFmtId="0" fontId="213" fillId="17" borderId="0" xfId="0" applyFont="1" applyFill="1">
      <alignment vertical="center"/>
    </xf>
    <xf numFmtId="38" fontId="212" fillId="0" borderId="0" xfId="1" applyFont="1" applyAlignment="1">
      <alignment vertical="center"/>
    </xf>
    <xf numFmtId="0" fontId="213" fillId="0" borderId="0" xfId="0" applyFont="1" applyAlignment="1">
      <alignment horizontal="center" vertical="center"/>
    </xf>
    <xf numFmtId="0" fontId="122" fillId="0" borderId="0" xfId="12" applyFont="1" applyProtection="1">
      <alignment vertical="center"/>
      <protection hidden="1"/>
    </xf>
    <xf numFmtId="0" fontId="127" fillId="0" borderId="0" xfId="12" applyFont="1" applyProtection="1">
      <alignment vertical="center"/>
      <protection hidden="1"/>
    </xf>
    <xf numFmtId="0" fontId="214" fillId="0" borderId="0" xfId="0" applyFont="1">
      <alignment vertical="center"/>
    </xf>
    <xf numFmtId="0" fontId="215" fillId="0" borderId="0" xfId="0" applyFont="1">
      <alignment vertical="center"/>
    </xf>
    <xf numFmtId="0" fontId="39" fillId="3" borderId="6" xfId="0" applyFont="1" applyFill="1" applyBorder="1" applyAlignment="1">
      <alignment horizontal="center" vertical="center"/>
    </xf>
    <xf numFmtId="0" fontId="56" fillId="0" borderId="8" xfId="0" applyFont="1" applyBorder="1" applyAlignment="1">
      <alignment horizontal="left" vertical="center" wrapText="1" indent="1" shrinkToFit="1"/>
    </xf>
    <xf numFmtId="0" fontId="39" fillId="0" borderId="25" xfId="0" applyFont="1" applyBorder="1" applyProtection="1">
      <alignment vertical="center"/>
      <protection locked="0"/>
    </xf>
    <xf numFmtId="0" fontId="39" fillId="0" borderId="26" xfId="0" applyFont="1" applyBorder="1" applyProtection="1">
      <alignment vertical="center"/>
      <protection locked="0"/>
    </xf>
    <xf numFmtId="0" fontId="39" fillId="0" borderId="27" xfId="0" applyFont="1" applyBorder="1" applyProtection="1">
      <alignment vertical="center"/>
      <protection locked="0"/>
    </xf>
    <xf numFmtId="0" fontId="39" fillId="0" borderId="29" xfId="0" applyFont="1" applyBorder="1" applyProtection="1">
      <alignment vertical="center"/>
      <protection locked="0"/>
    </xf>
    <xf numFmtId="0" fontId="39" fillId="0" borderId="30" xfId="0" applyFont="1" applyBorder="1" applyProtection="1">
      <alignment vertical="center"/>
      <protection locked="0"/>
    </xf>
    <xf numFmtId="0" fontId="39" fillId="0" borderId="31" xfId="0" applyFont="1" applyBorder="1" applyProtection="1">
      <alignment vertical="center"/>
      <protection locked="0"/>
    </xf>
    <xf numFmtId="0" fontId="39" fillId="0" borderId="28" xfId="0" applyFont="1" applyBorder="1" applyProtection="1">
      <alignment vertical="center"/>
      <protection locked="0"/>
    </xf>
    <xf numFmtId="0" fontId="39" fillId="0" borderId="32" xfId="0" applyFont="1" applyBorder="1" applyProtection="1">
      <alignment vertical="center"/>
      <protection locked="0"/>
    </xf>
    <xf numFmtId="0" fontId="130" fillId="0" borderId="0" xfId="2" applyFont="1" applyAlignment="1">
      <alignment vertical="center"/>
    </xf>
    <xf numFmtId="0" fontId="216" fillId="0" borderId="0" xfId="6" applyFont="1" applyProtection="1">
      <alignment vertical="center"/>
      <protection hidden="1"/>
    </xf>
    <xf numFmtId="0" fontId="217" fillId="0" borderId="0" xfId="6" applyFont="1" applyProtection="1">
      <alignment vertical="center"/>
      <protection hidden="1"/>
    </xf>
    <xf numFmtId="0" fontId="218" fillId="0" borderId="0" xfId="12" applyFont="1" applyProtection="1">
      <alignment vertical="center"/>
      <protection hidden="1"/>
    </xf>
    <xf numFmtId="0" fontId="219" fillId="0" borderId="0" xfId="6" applyFont="1" applyProtection="1">
      <alignment vertical="center"/>
      <protection hidden="1"/>
    </xf>
    <xf numFmtId="0" fontId="126" fillId="0" borderId="0" xfId="1251" applyFont="1" applyAlignment="1">
      <alignment horizontal="left" vertical="center"/>
    </xf>
    <xf numFmtId="0" fontId="0" fillId="0" borderId="29" xfId="0" applyBorder="1">
      <alignment vertical="center"/>
    </xf>
    <xf numFmtId="0" fontId="89" fillId="0" borderId="9" xfId="0" applyFont="1" applyBorder="1">
      <alignment vertical="center"/>
    </xf>
    <xf numFmtId="0" fontId="92" fillId="0" borderId="6" xfId="0" applyFont="1" applyBorder="1" applyAlignment="1">
      <alignment vertical="center" wrapText="1"/>
    </xf>
    <xf numFmtId="0" fontId="203" fillId="0" borderId="6" xfId="0" applyFont="1" applyBorder="1" applyAlignment="1">
      <alignment horizontal="left" vertical="center" wrapText="1" readingOrder="1"/>
    </xf>
    <xf numFmtId="0" fontId="134" fillId="0" borderId="6" xfId="0" applyFont="1" applyBorder="1" applyAlignment="1">
      <alignment horizontal="center" vertical="center"/>
    </xf>
    <xf numFmtId="38" fontId="126" fillId="0" borderId="0" xfId="1" applyFont="1" applyAlignment="1">
      <alignment vertical="center"/>
    </xf>
    <xf numFmtId="38" fontId="123" fillId="0" borderId="0" xfId="1" applyFont="1">
      <alignment vertical="center"/>
    </xf>
    <xf numFmtId="38" fontId="131" fillId="0" borderId="0" xfId="1" applyFont="1">
      <alignment vertical="center"/>
    </xf>
    <xf numFmtId="38" fontId="221" fillId="0" borderId="147" xfId="1" applyFont="1" applyBorder="1" applyAlignment="1">
      <alignment vertical="center" wrapText="1"/>
    </xf>
    <xf numFmtId="38" fontId="222" fillId="0" borderId="0" xfId="1" applyFont="1" applyAlignment="1">
      <alignment horizontal="left" vertical="center" wrapText="1" shrinkToFit="1"/>
    </xf>
    <xf numFmtId="38" fontId="223" fillId="0" borderId="0" xfId="1" applyFont="1">
      <alignment vertical="center"/>
    </xf>
    <xf numFmtId="38" fontId="126" fillId="0" borderId="0" xfId="1" applyFont="1" applyAlignment="1">
      <alignment vertical="top"/>
    </xf>
    <xf numFmtId="0" fontId="88" fillId="0" borderId="236" xfId="0" applyFont="1" applyBorder="1" applyAlignment="1">
      <alignment horizontal="left" vertical="center" indent="1"/>
    </xf>
    <xf numFmtId="0" fontId="154" fillId="0" borderId="0" xfId="12" applyFont="1" applyAlignment="1" applyProtection="1">
      <alignment vertical="center" shrinkToFit="1"/>
      <protection hidden="1"/>
    </xf>
    <xf numFmtId="0" fontId="148" fillId="0" borderId="0" xfId="6" applyFont="1" applyAlignment="1" applyProtection="1">
      <alignment horizontal="right" vertical="center"/>
      <protection hidden="1"/>
    </xf>
    <xf numFmtId="0" fontId="154" fillId="9" borderId="0" xfId="6" applyFont="1" applyFill="1" applyProtection="1">
      <alignment vertical="center"/>
      <protection hidden="1"/>
    </xf>
    <xf numFmtId="0" fontId="83" fillId="9" borderId="0" xfId="6" applyFont="1" applyFill="1" applyProtection="1">
      <alignment vertical="center"/>
      <protection hidden="1"/>
    </xf>
    <xf numFmtId="0" fontId="95" fillId="9" borderId="0" xfId="6" applyFont="1" applyFill="1" applyProtection="1">
      <alignment vertical="center"/>
      <protection hidden="1"/>
    </xf>
    <xf numFmtId="0" fontId="95" fillId="9" borderId="28" xfId="6" applyFont="1" applyFill="1" applyBorder="1" applyProtection="1">
      <alignment vertical="center"/>
      <protection hidden="1"/>
    </xf>
    <xf numFmtId="0" fontId="95" fillId="9" borderId="0" xfId="6" applyFont="1" applyFill="1" applyAlignment="1" applyProtection="1">
      <alignment horizontal="left" vertical="center" indent="1"/>
      <protection hidden="1"/>
    </xf>
    <xf numFmtId="0" fontId="144" fillId="9" borderId="0" xfId="6" applyFont="1" applyFill="1" applyProtection="1">
      <alignment vertical="center"/>
      <protection hidden="1"/>
    </xf>
    <xf numFmtId="0" fontId="148" fillId="0" borderId="29" xfId="6" applyFont="1" applyBorder="1" applyAlignment="1" applyProtection="1">
      <alignment horizontal="center" vertical="center"/>
      <protection hidden="1"/>
    </xf>
    <xf numFmtId="0" fontId="148" fillId="0" borderId="0" xfId="6" applyFont="1" applyProtection="1">
      <alignment vertical="center"/>
      <protection hidden="1"/>
    </xf>
    <xf numFmtId="0" fontId="148" fillId="9" borderId="0" xfId="6" applyFont="1" applyFill="1" applyAlignment="1" applyProtection="1">
      <alignment horizontal="left" vertical="center" indent="1"/>
      <protection hidden="1"/>
    </xf>
    <xf numFmtId="0" fontId="148" fillId="9" borderId="0" xfId="6" applyFont="1" applyFill="1" applyProtection="1">
      <alignment vertical="center"/>
      <protection hidden="1"/>
    </xf>
    <xf numFmtId="0" fontId="148" fillId="0" borderId="0" xfId="6" applyFont="1" applyAlignment="1" applyProtection="1">
      <alignment horizontal="center" vertical="center"/>
      <protection hidden="1"/>
    </xf>
    <xf numFmtId="0" fontId="80" fillId="9" borderId="0" xfId="6" applyFont="1" applyFill="1" applyProtection="1">
      <alignment vertical="center"/>
      <protection hidden="1"/>
    </xf>
    <xf numFmtId="0" fontId="80" fillId="9" borderId="0" xfId="6" applyFont="1" applyFill="1" applyAlignment="1" applyProtection="1">
      <alignment horizontal="left" vertical="center"/>
      <protection hidden="1"/>
    </xf>
    <xf numFmtId="0" fontId="144" fillId="9" borderId="0" xfId="6" applyFont="1" applyFill="1" applyAlignment="1" applyProtection="1">
      <alignment horizontal="center" vertical="center"/>
      <protection hidden="1"/>
    </xf>
    <xf numFmtId="0" fontId="148" fillId="9" borderId="0" xfId="6" applyFont="1" applyFill="1" applyAlignment="1" applyProtection="1">
      <protection hidden="1"/>
    </xf>
    <xf numFmtId="0" fontId="148" fillId="9" borderId="0" xfId="6" applyFont="1" applyFill="1" applyAlignment="1" applyProtection="1">
      <alignment horizontal="center" vertical="center"/>
      <protection hidden="1"/>
    </xf>
    <xf numFmtId="0" fontId="144" fillId="9" borderId="0" xfId="6" applyFont="1" applyFill="1" applyAlignment="1" applyProtection="1">
      <alignment horizontal="right" vertical="center"/>
      <protection hidden="1"/>
    </xf>
    <xf numFmtId="0" fontId="148" fillId="9" borderId="0" xfId="6" applyFont="1" applyFill="1" applyAlignment="1" applyProtection="1">
      <alignment horizontal="left" vertical="top"/>
      <protection hidden="1"/>
    </xf>
    <xf numFmtId="0" fontId="80" fillId="9" borderId="0" xfId="6" applyFont="1" applyFill="1" applyAlignment="1" applyProtection="1">
      <alignment horizontal="right" vertical="center"/>
      <protection hidden="1"/>
    </xf>
    <xf numFmtId="0" fontId="80" fillId="9" borderId="0" xfId="6" applyFont="1" applyFill="1" applyAlignment="1" applyProtection="1">
      <alignment vertical="top" wrapText="1"/>
      <protection hidden="1"/>
    </xf>
    <xf numFmtId="0" fontId="148" fillId="9" borderId="0" xfId="6" applyFont="1" applyFill="1" applyAlignment="1" applyProtection="1">
      <alignment vertical="center" wrapText="1"/>
      <protection hidden="1"/>
    </xf>
    <xf numFmtId="0" fontId="148" fillId="0" borderId="0" xfId="6" applyFont="1" applyAlignment="1" applyProtection="1">
      <alignment vertical="center" wrapText="1"/>
      <protection hidden="1"/>
    </xf>
    <xf numFmtId="0" fontId="80" fillId="9" borderId="0" xfId="6" applyFont="1" applyFill="1" applyAlignment="1" applyProtection="1">
      <alignment vertical="center" wrapText="1"/>
      <protection hidden="1"/>
    </xf>
    <xf numFmtId="0" fontId="144" fillId="0" borderId="0" xfId="6" applyFont="1" applyAlignment="1" applyProtection="1">
      <alignment horizontal="center" vertical="center"/>
      <protection hidden="1"/>
    </xf>
    <xf numFmtId="0" fontId="155" fillId="9" borderId="0" xfId="6" applyFont="1" applyFill="1" applyAlignment="1" applyProtection="1">
      <alignment horizontal="center" vertical="center" wrapText="1"/>
      <protection hidden="1"/>
    </xf>
    <xf numFmtId="38" fontId="225" fillId="0" borderId="0" xfId="9" applyFont="1" applyFill="1" applyBorder="1" applyAlignment="1" applyProtection="1">
      <alignment horizontal="center" vertical="center" shrinkToFit="1"/>
      <protection hidden="1"/>
    </xf>
    <xf numFmtId="49" fontId="80" fillId="9" borderId="0" xfId="6" applyNumberFormat="1" applyFont="1" applyFill="1" applyAlignment="1" applyProtection="1">
      <alignment vertical="center" wrapText="1"/>
      <protection hidden="1"/>
    </xf>
    <xf numFmtId="0" fontId="226" fillId="0" borderId="0" xfId="6" applyFont="1" applyProtection="1">
      <alignment vertical="center"/>
      <protection hidden="1"/>
    </xf>
    <xf numFmtId="0" fontId="54" fillId="10" borderId="34" xfId="0" applyFont="1" applyFill="1" applyBorder="1" applyAlignment="1">
      <alignment horizontal="center" vertical="center"/>
    </xf>
    <xf numFmtId="0" fontId="227" fillId="0" borderId="0" xfId="6" applyFont="1" applyProtection="1">
      <alignment vertical="center"/>
      <protection hidden="1"/>
    </xf>
    <xf numFmtId="0" fontId="216" fillId="0" borderId="0" xfId="6" applyFont="1">
      <alignment vertical="center"/>
    </xf>
    <xf numFmtId="0" fontId="129" fillId="0" borderId="0" xfId="6" applyFont="1" applyProtection="1">
      <alignment vertical="center"/>
      <protection hidden="1"/>
    </xf>
    <xf numFmtId="0" fontId="132" fillId="0" borderId="0" xfId="6" applyFont="1" applyProtection="1">
      <alignment vertical="center"/>
      <protection hidden="1"/>
    </xf>
    <xf numFmtId="0" fontId="144" fillId="9" borderId="0" xfId="6" applyFont="1" applyFill="1" applyAlignment="1">
      <alignment horizontal="left" vertical="center"/>
    </xf>
    <xf numFmtId="0" fontId="228" fillId="0" borderId="0" xfId="12" applyFont="1" applyProtection="1">
      <alignment vertical="center"/>
      <protection hidden="1"/>
    </xf>
    <xf numFmtId="0" fontId="66" fillId="0" borderId="0" xfId="12" applyFont="1" applyProtection="1">
      <alignment vertical="center"/>
      <protection hidden="1"/>
    </xf>
    <xf numFmtId="0" fontId="182" fillId="0" borderId="0" xfId="1261" applyFont="1" applyAlignment="1">
      <alignment horizontal="left" vertical="center"/>
    </xf>
    <xf numFmtId="0" fontId="181" fillId="0" borderId="0" xfId="1262" applyFont="1">
      <alignment vertical="center"/>
    </xf>
    <xf numFmtId="0" fontId="177" fillId="0" borderId="0" xfId="1262" applyFont="1">
      <alignment vertical="center"/>
    </xf>
    <xf numFmtId="0" fontId="91" fillId="0" borderId="0" xfId="1262" applyFont="1">
      <alignment vertical="center"/>
    </xf>
    <xf numFmtId="0" fontId="91" fillId="0" borderId="0" xfId="1262" applyFont="1" applyAlignment="1">
      <alignment vertical="center" shrinkToFit="1"/>
    </xf>
    <xf numFmtId="0" fontId="91" fillId="0" borderId="0" xfId="1262" applyFont="1" applyAlignment="1">
      <alignment horizontal="center" vertical="center"/>
    </xf>
    <xf numFmtId="0" fontId="229" fillId="10" borderId="250" xfId="0" applyFont="1" applyFill="1" applyBorder="1" applyAlignment="1">
      <alignment horizontal="left" vertical="center" indent="1"/>
    </xf>
    <xf numFmtId="38" fontId="229" fillId="10" borderId="251" xfId="1" applyFont="1" applyFill="1" applyBorder="1" applyAlignment="1" applyProtection="1">
      <alignment horizontal="center" vertical="center" shrinkToFit="1"/>
    </xf>
    <xf numFmtId="38" fontId="168" fillId="10" borderId="252" xfId="1" applyFont="1" applyFill="1" applyBorder="1" applyAlignment="1" applyProtection="1">
      <alignment horizontal="center" vertical="center" shrinkToFit="1"/>
    </xf>
    <xf numFmtId="0" fontId="168" fillId="0" borderId="192" xfId="1263" applyNumberFormat="1" applyFont="1" applyFill="1" applyBorder="1" applyAlignment="1" applyProtection="1">
      <alignment horizontal="center" vertical="center"/>
      <protection locked="0"/>
    </xf>
    <xf numFmtId="38" fontId="229" fillId="0" borderId="189" xfId="1" applyFont="1" applyBorder="1" applyAlignment="1" applyProtection="1">
      <alignment vertical="center" shrinkToFit="1"/>
    </xf>
    <xf numFmtId="38" fontId="168" fillId="0" borderId="190" xfId="1" applyFont="1" applyFill="1" applyBorder="1" applyAlignment="1" applyProtection="1">
      <alignment vertical="center" shrinkToFit="1"/>
    </xf>
    <xf numFmtId="0" fontId="168" fillId="0" borderId="194" xfId="1263" applyNumberFormat="1" applyFont="1" applyFill="1" applyBorder="1" applyAlignment="1" applyProtection="1">
      <alignment horizontal="center" vertical="center" shrinkToFit="1"/>
      <protection locked="0"/>
    </xf>
    <xf numFmtId="38" fontId="229" fillId="0" borderId="253" xfId="1" applyFont="1" applyBorder="1" applyAlignment="1" applyProtection="1">
      <alignment vertical="center" shrinkToFit="1"/>
    </xf>
    <xf numFmtId="38" fontId="168" fillId="0" borderId="195" xfId="1" applyFont="1" applyFill="1" applyBorder="1" applyAlignment="1" applyProtection="1">
      <alignment vertical="center" shrinkToFit="1"/>
    </xf>
    <xf numFmtId="220" fontId="54" fillId="0" borderId="70" xfId="0" applyNumberFormat="1" applyFont="1" applyBorder="1" applyProtection="1">
      <alignment vertical="center"/>
      <protection locked="0"/>
    </xf>
    <xf numFmtId="217" fontId="68" fillId="0" borderId="70" xfId="1" applyNumberFormat="1" applyFont="1" applyBorder="1" applyProtection="1">
      <alignment vertical="center"/>
    </xf>
    <xf numFmtId="0" fontId="80" fillId="9" borderId="0" xfId="6" applyFont="1" applyFill="1" applyAlignment="1">
      <alignment horizontal="left" vertical="center" wrapText="1"/>
    </xf>
    <xf numFmtId="0" fontId="148" fillId="9" borderId="0" xfId="6" applyFont="1" applyFill="1" applyAlignment="1">
      <alignment horizontal="left" vertical="center"/>
    </xf>
    <xf numFmtId="3" fontId="185" fillId="0" borderId="89" xfId="0" applyNumberFormat="1" applyFont="1" applyBorder="1" applyAlignment="1">
      <alignment vertical="center" shrinkToFit="1"/>
    </xf>
    <xf numFmtId="3" fontId="88" fillId="0" borderId="129" xfId="0" applyNumberFormat="1" applyFont="1" applyBorder="1" applyAlignment="1">
      <alignment vertical="center" shrinkToFit="1"/>
    </xf>
    <xf numFmtId="0" fontId="88" fillId="0" borderId="197" xfId="0" applyFont="1" applyBorder="1">
      <alignment vertical="center"/>
    </xf>
    <xf numFmtId="3" fontId="88" fillId="0" borderId="59" xfId="0" applyNumberFormat="1" applyFont="1" applyBorder="1" applyAlignment="1">
      <alignment vertical="center" shrinkToFit="1"/>
    </xf>
    <xf numFmtId="0" fontId="155" fillId="9" borderId="0" xfId="6" applyFont="1" applyFill="1" applyProtection="1">
      <alignment vertical="center"/>
      <protection hidden="1"/>
    </xf>
    <xf numFmtId="0" fontId="154" fillId="0" borderId="0" xfId="12" applyFont="1" applyAlignment="1" applyProtection="1">
      <alignment horizontal="right" vertical="center"/>
      <protection hidden="1"/>
    </xf>
    <xf numFmtId="0" fontId="80" fillId="9" borderId="0" xfId="6" applyFont="1" applyFill="1" applyAlignment="1" applyProtection="1">
      <alignment horizontal="left" vertical="center" indent="1"/>
      <protection hidden="1"/>
    </xf>
    <xf numFmtId="0" fontId="80" fillId="0" borderId="0" xfId="6" applyFont="1" applyProtection="1">
      <alignment vertical="center"/>
      <protection hidden="1"/>
    </xf>
    <xf numFmtId="0" fontId="80" fillId="9" borderId="0" xfId="6" applyFont="1" applyFill="1" applyAlignment="1" applyProtection="1">
      <alignment horizontal="center" vertical="center"/>
      <protection hidden="1"/>
    </xf>
    <xf numFmtId="0" fontId="80" fillId="0" borderId="0" xfId="6" applyFont="1" applyAlignment="1" applyProtection="1">
      <protection hidden="1"/>
    </xf>
    <xf numFmtId="0" fontId="144" fillId="9" borderId="0" xfId="6" applyFont="1" applyFill="1" applyAlignment="1" applyProtection="1">
      <alignment horizontal="left" vertical="center" indent="1"/>
      <protection hidden="1"/>
    </xf>
    <xf numFmtId="0" fontId="144" fillId="0" borderId="0" xfId="6" applyFont="1" applyAlignment="1">
      <alignment horizontal="left" vertical="center"/>
    </xf>
    <xf numFmtId="0" fontId="95" fillId="9" borderId="0" xfId="6" applyFont="1" applyFill="1" applyAlignment="1">
      <alignment horizontal="left" vertical="center"/>
    </xf>
    <xf numFmtId="0" fontId="194" fillId="9" borderId="0" xfId="6" applyFont="1" applyFill="1" applyAlignment="1">
      <alignment horizontal="center" vertical="center"/>
    </xf>
    <xf numFmtId="0" fontId="84" fillId="0" borderId="0" xfId="2467" applyFont="1">
      <alignment vertical="center"/>
    </xf>
    <xf numFmtId="38" fontId="152" fillId="0" borderId="0" xfId="2466" applyFont="1" applyFill="1" applyBorder="1" applyAlignment="1" applyProtection="1">
      <alignment vertical="center" shrinkToFit="1"/>
    </xf>
    <xf numFmtId="38" fontId="160" fillId="0" borderId="0" xfId="2466" applyFont="1" applyFill="1" applyBorder="1" applyAlignment="1" applyProtection="1">
      <alignment vertical="center" shrinkToFit="1"/>
    </xf>
    <xf numFmtId="0" fontId="148" fillId="0" borderId="0" xfId="2467" applyFont="1">
      <alignment vertical="center"/>
    </xf>
    <xf numFmtId="0" fontId="152" fillId="0" borderId="0" xfId="6" applyFont="1" applyAlignment="1">
      <alignment vertical="center" wrapText="1" shrinkToFit="1"/>
    </xf>
    <xf numFmtId="0" fontId="230" fillId="0" borderId="0" xfId="6" applyFont="1">
      <alignment vertical="center"/>
    </xf>
    <xf numFmtId="0" fontId="218" fillId="0" borderId="0" xfId="12" applyFont="1" applyAlignment="1" applyProtection="1">
      <alignment horizontal="right" vertical="center"/>
      <protection hidden="1"/>
    </xf>
    <xf numFmtId="0" fontId="231" fillId="0" borderId="0" xfId="12" applyFont="1" applyProtection="1">
      <alignment vertical="center"/>
      <protection hidden="1"/>
    </xf>
    <xf numFmtId="0" fontId="220" fillId="0" borderId="0" xfId="12" applyFont="1" applyProtection="1">
      <alignment vertical="center"/>
      <protection hidden="1"/>
    </xf>
    <xf numFmtId="201" fontId="218" fillId="0" borderId="0" xfId="12" applyNumberFormat="1" applyFont="1" applyProtection="1">
      <alignment vertical="center"/>
      <protection hidden="1"/>
    </xf>
    <xf numFmtId="201" fontId="127" fillId="0" borderId="0" xfId="6" applyNumberFormat="1" applyFont="1" applyAlignment="1" applyProtection="1">
      <alignment vertical="center" wrapText="1"/>
      <protection hidden="1"/>
    </xf>
    <xf numFmtId="201" fontId="127" fillId="14" borderId="0" xfId="6" applyNumberFormat="1" applyFont="1" applyFill="1" applyAlignment="1" applyProtection="1">
      <alignment vertical="center" wrapText="1"/>
      <protection hidden="1"/>
    </xf>
    <xf numFmtId="0" fontId="148" fillId="0" borderId="6" xfId="6" applyFont="1" applyBorder="1" applyAlignment="1">
      <alignment horizontal="center" vertical="center"/>
    </xf>
    <xf numFmtId="0" fontId="219" fillId="0" borderId="0" xfId="6" applyFont="1">
      <alignment vertical="center"/>
    </xf>
    <xf numFmtId="0" fontId="129" fillId="9" borderId="0" xfId="6" applyFont="1" applyFill="1" applyProtection="1">
      <alignment vertical="center"/>
      <protection hidden="1"/>
    </xf>
    <xf numFmtId="0" fontId="232" fillId="0" borderId="0" xfId="6" applyFont="1" applyProtection="1">
      <alignment vertical="center"/>
      <protection hidden="1"/>
    </xf>
    <xf numFmtId="0" fontId="80" fillId="0" borderId="0" xfId="14" applyFont="1" applyAlignment="1">
      <alignment horizontal="center" vertical="center"/>
    </xf>
    <xf numFmtId="0" fontId="233" fillId="0" borderId="0" xfId="0" applyFont="1">
      <alignment vertical="center"/>
    </xf>
    <xf numFmtId="0" fontId="54" fillId="0" borderId="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84" fillId="0" borderId="42" xfId="2" applyFont="1" applyBorder="1" applyAlignment="1" applyProtection="1">
      <alignment vertical="center" shrinkToFit="1"/>
      <protection locked="0"/>
    </xf>
    <xf numFmtId="0" fontId="84" fillId="0" borderId="99" xfId="2" applyFont="1" applyBorder="1" applyAlignment="1" applyProtection="1">
      <alignment vertical="center" shrinkToFit="1"/>
      <protection locked="0"/>
    </xf>
    <xf numFmtId="0" fontId="84" fillId="0" borderId="72" xfId="2" applyFont="1" applyBorder="1" applyAlignment="1" applyProtection="1">
      <alignment vertical="center" shrinkToFit="1"/>
      <protection locked="0"/>
    </xf>
    <xf numFmtId="0" fontId="84" fillId="0" borderId="98" xfId="2" applyFont="1" applyBorder="1" applyAlignment="1" applyProtection="1">
      <alignment vertical="center" shrinkToFit="1"/>
      <protection locked="0"/>
    </xf>
    <xf numFmtId="0" fontId="84" fillId="0" borderId="101" xfId="2" applyFont="1" applyBorder="1" applyAlignment="1" applyProtection="1">
      <alignment horizontal="left" vertical="center" shrinkToFit="1"/>
      <protection locked="0"/>
    </xf>
    <xf numFmtId="0" fontId="84" fillId="0" borderId="99" xfId="2" applyFont="1" applyBorder="1" applyAlignment="1" applyProtection="1">
      <alignment horizontal="left" vertical="center" shrinkToFit="1"/>
      <protection locked="0"/>
    </xf>
    <xf numFmtId="0" fontId="84" fillId="0" borderId="72" xfId="2" applyFont="1" applyBorder="1" applyAlignment="1" applyProtection="1">
      <alignment horizontal="left" vertical="center" shrinkToFit="1"/>
      <protection locked="0"/>
    </xf>
    <xf numFmtId="0" fontId="84" fillId="0" borderId="98" xfId="2" applyFont="1" applyBorder="1" applyAlignment="1" applyProtection="1">
      <alignment horizontal="left" vertical="center" shrinkToFit="1"/>
      <protection locked="0"/>
    </xf>
    <xf numFmtId="0" fontId="39" fillId="0" borderId="134" xfId="0" applyFont="1" applyBorder="1">
      <alignment vertical="center"/>
    </xf>
    <xf numFmtId="0" fontId="39" fillId="0" borderId="75" xfId="0" applyFont="1" applyBorder="1" applyAlignment="1" applyProtection="1">
      <alignment horizontal="center" vertical="center" wrapText="1"/>
      <protection locked="0"/>
    </xf>
    <xf numFmtId="0" fontId="39" fillId="0" borderId="54" xfId="0" applyFont="1" applyBorder="1" applyAlignment="1" applyProtection="1">
      <alignment horizontal="center" vertical="center" wrapText="1"/>
      <protection locked="0"/>
    </xf>
    <xf numFmtId="0" fontId="234" fillId="0" borderId="0" xfId="1256" applyFont="1" applyProtection="1">
      <alignment vertical="center"/>
      <protection hidden="1"/>
    </xf>
    <xf numFmtId="0" fontId="78" fillId="0" borderId="0" xfId="0" applyFont="1" applyFill="1" applyBorder="1" applyAlignment="1">
      <alignment vertical="center" wrapText="1"/>
    </xf>
    <xf numFmtId="0" fontId="78" fillId="0" borderId="0" xfId="0" applyFont="1" applyFill="1" applyBorder="1">
      <alignment vertical="center"/>
    </xf>
    <xf numFmtId="0" fontId="78" fillId="0" borderId="0" xfId="0" applyFont="1" applyFill="1" applyBorder="1" applyAlignment="1" applyProtection="1">
      <alignment vertical="center"/>
      <protection locked="0"/>
    </xf>
    <xf numFmtId="0" fontId="131" fillId="12" borderId="0" xfId="5" applyFont="1" applyFill="1" applyAlignment="1">
      <alignment horizontal="center" vertical="center" wrapText="1"/>
    </xf>
    <xf numFmtId="0" fontId="66" fillId="12" borderId="115" xfId="5" applyFont="1" applyFill="1" applyBorder="1" applyAlignment="1" applyProtection="1">
      <alignment horizontal="center" vertical="center" wrapText="1"/>
      <protection locked="0"/>
    </xf>
    <xf numFmtId="0" fontId="66" fillId="12" borderId="0" xfId="5" applyFont="1" applyFill="1" applyAlignment="1" applyProtection="1">
      <alignment horizontal="center" vertical="center" wrapText="1"/>
      <protection locked="0"/>
    </xf>
    <xf numFmtId="49" fontId="46" fillId="9" borderId="0" xfId="6" applyNumberFormat="1" applyFont="1" applyFill="1" applyAlignment="1" applyProtection="1">
      <alignment vertical="top"/>
      <protection hidden="1"/>
    </xf>
    <xf numFmtId="0" fontId="235" fillId="0" borderId="0" xfId="0" applyFont="1">
      <alignment vertical="center"/>
    </xf>
    <xf numFmtId="49" fontId="91" fillId="9" borderId="0" xfId="6" applyNumberFormat="1" applyFont="1" applyFill="1" applyAlignment="1" applyProtection="1">
      <alignment vertical="top"/>
      <protection hidden="1"/>
    </xf>
    <xf numFmtId="226" fontId="148" fillId="16" borderId="6" xfId="6" applyNumberFormat="1" applyFont="1" applyFill="1" applyBorder="1" applyProtection="1">
      <alignment vertical="center"/>
      <protection locked="0"/>
    </xf>
    <xf numFmtId="226" fontId="148" fillId="16" borderId="58" xfId="6" applyNumberFormat="1" applyFont="1" applyFill="1" applyBorder="1" applyProtection="1">
      <alignment vertical="center"/>
      <protection locked="0"/>
    </xf>
    <xf numFmtId="226" fontId="148" fillId="26" borderId="6" xfId="6" applyNumberFormat="1" applyFont="1" applyFill="1" applyBorder="1" applyProtection="1">
      <alignment vertical="center"/>
      <protection locked="0"/>
    </xf>
    <xf numFmtId="226" fontId="148" fillId="26" borderId="58" xfId="6" applyNumberFormat="1" applyFont="1" applyFill="1" applyBorder="1" applyProtection="1">
      <alignment vertical="center"/>
      <protection locked="0"/>
    </xf>
    <xf numFmtId="227" fontId="84" fillId="16" borderId="6" xfId="2" applyNumberFormat="1" applyFont="1" applyFill="1" applyBorder="1" applyAlignment="1" applyProtection="1">
      <alignment vertical="center" shrinkToFit="1"/>
      <protection locked="0"/>
    </xf>
    <xf numFmtId="227" fontId="84" fillId="16" borderId="33" xfId="2" applyNumberFormat="1" applyFont="1" applyFill="1" applyBorder="1" applyAlignment="1" applyProtection="1">
      <alignment vertical="center" shrinkToFit="1"/>
      <protection locked="0"/>
    </xf>
    <xf numFmtId="227" fontId="84" fillId="16" borderId="96" xfId="2" applyNumberFormat="1" applyFont="1" applyFill="1" applyBorder="1" applyAlignment="1">
      <alignment vertical="center" shrinkToFit="1"/>
    </xf>
    <xf numFmtId="227" fontId="85" fillId="16" borderId="105" xfId="2" applyNumberFormat="1" applyFont="1" applyFill="1" applyBorder="1" applyAlignment="1">
      <alignment horizontal="right" vertical="center" shrinkToFit="1"/>
    </xf>
    <xf numFmtId="227" fontId="84" fillId="15" borderId="6" xfId="2" applyNumberFormat="1" applyFont="1" applyFill="1" applyBorder="1" applyAlignment="1" applyProtection="1">
      <alignment vertical="center" shrinkToFit="1"/>
      <protection locked="0"/>
    </xf>
    <xf numFmtId="227" fontId="84" fillId="15" borderId="33" xfId="2" applyNumberFormat="1" applyFont="1" applyFill="1" applyBorder="1" applyAlignment="1" applyProtection="1">
      <alignment vertical="center" shrinkToFit="1"/>
      <protection locked="0"/>
    </xf>
    <xf numFmtId="227" fontId="84" fillId="15" borderId="96" xfId="2" applyNumberFormat="1" applyFont="1" applyFill="1" applyBorder="1" applyAlignment="1">
      <alignment vertical="center" shrinkToFit="1"/>
    </xf>
    <xf numFmtId="227" fontId="85" fillId="15" borderId="105" xfId="2" applyNumberFormat="1" applyFont="1" applyFill="1" applyBorder="1" applyAlignment="1">
      <alignment horizontal="right" vertical="center" shrinkToFit="1"/>
    </xf>
    <xf numFmtId="227" fontId="84" fillId="0" borderId="6" xfId="2" applyNumberFormat="1" applyFont="1" applyBorder="1" applyAlignment="1">
      <alignment vertical="center" shrinkToFit="1"/>
    </xf>
    <xf numFmtId="227" fontId="84" fillId="0" borderId="33" xfId="2" applyNumberFormat="1" applyFont="1" applyBorder="1" applyAlignment="1">
      <alignment vertical="center" shrinkToFit="1"/>
    </xf>
    <xf numFmtId="227" fontId="84" fillId="0" borderId="96" xfId="2" applyNumberFormat="1" applyFont="1" applyBorder="1" applyAlignment="1">
      <alignment vertical="center" shrinkToFit="1"/>
    </xf>
    <xf numFmtId="227" fontId="85" fillId="0" borderId="105" xfId="2" applyNumberFormat="1" applyFont="1" applyBorder="1" applyAlignment="1">
      <alignment horizontal="right" vertical="center" shrinkToFit="1"/>
    </xf>
    <xf numFmtId="226" fontId="152" fillId="9" borderId="6" xfId="6" applyNumberFormat="1" applyFont="1" applyFill="1" applyBorder="1" applyAlignment="1">
      <alignment horizontal="right" vertical="center"/>
    </xf>
    <xf numFmtId="226" fontId="152" fillId="9" borderId="58" xfId="6" applyNumberFormat="1" applyFont="1" applyFill="1" applyBorder="1" applyAlignment="1">
      <alignment horizontal="right" vertical="center"/>
    </xf>
    <xf numFmtId="226" fontId="206" fillId="9" borderId="34" xfId="6" applyNumberFormat="1" applyFont="1" applyFill="1" applyBorder="1">
      <alignment vertical="center"/>
    </xf>
    <xf numFmtId="49" fontId="91" fillId="9" borderId="0" xfId="6" applyNumberFormat="1" applyFont="1" applyFill="1" applyAlignment="1" applyProtection="1">
      <alignment vertical="center" wrapText="1"/>
      <protection hidden="1"/>
    </xf>
    <xf numFmtId="49" fontId="46" fillId="9" borderId="0" xfId="6" applyNumberFormat="1" applyFont="1" applyFill="1" applyAlignment="1" applyProtection="1">
      <alignment vertical="top" wrapText="1" shrinkToFit="1"/>
      <protection hidden="1"/>
    </xf>
    <xf numFmtId="49" fontId="46" fillId="9" borderId="0" xfId="6" applyNumberFormat="1" applyFont="1" applyFill="1" applyAlignment="1" applyProtection="1">
      <alignment vertical="top" shrinkToFit="1"/>
      <protection hidden="1"/>
    </xf>
    <xf numFmtId="0" fontId="46" fillId="0" borderId="0" xfId="12" applyFont="1" applyAlignment="1" applyProtection="1">
      <alignment vertical="center"/>
      <protection hidden="1"/>
    </xf>
    <xf numFmtId="190" fontId="238" fillId="0" borderId="6" xfId="1254" applyNumberFormat="1" applyFont="1" applyBorder="1" applyAlignment="1">
      <alignment horizontal="center" vertical="center" wrapText="1"/>
    </xf>
    <xf numFmtId="0" fontId="78" fillId="0" borderId="0" xfId="0" applyFont="1" applyFill="1" applyBorder="1" applyAlignment="1">
      <alignment vertical="center"/>
    </xf>
    <xf numFmtId="0" fontId="80" fillId="9" borderId="0" xfId="6" applyFont="1" applyFill="1" applyAlignment="1">
      <alignment horizontal="left" vertical="center" wrapText="1"/>
    </xf>
    <xf numFmtId="0" fontId="72" fillId="0" borderId="0" xfId="5" applyFont="1" applyFill="1" applyAlignment="1">
      <alignment horizontal="center" vertical="center" wrapText="1"/>
    </xf>
    <xf numFmtId="0" fontId="66" fillId="0" borderId="0" xfId="5" applyFont="1" applyFill="1" applyAlignment="1">
      <alignment horizontal="center" vertical="center" wrapText="1"/>
    </xf>
    <xf numFmtId="0" fontId="239" fillId="0" borderId="0" xfId="6" applyFont="1" applyAlignment="1" applyProtection="1">
      <alignment vertical="center" wrapText="1"/>
      <protection hidden="1"/>
    </xf>
    <xf numFmtId="0" fontId="46" fillId="0" borderId="6" xfId="0" applyFont="1" applyBorder="1" applyAlignment="1" applyProtection="1">
      <alignment horizontal="left" vertical="center" shrinkToFit="1"/>
      <protection locked="0"/>
    </xf>
    <xf numFmtId="0" fontId="39" fillId="0" borderId="0" xfId="0" applyFont="1">
      <alignment vertical="center"/>
    </xf>
    <xf numFmtId="0" fontId="80" fillId="9" borderId="0" xfId="6" applyFont="1" applyFill="1" applyAlignment="1">
      <alignment vertical="center" wrapText="1"/>
    </xf>
    <xf numFmtId="0" fontId="66" fillId="0" borderId="29" xfId="1254" applyFont="1" applyBorder="1" applyAlignment="1">
      <alignment horizontal="center" vertical="center" wrapText="1"/>
    </xf>
    <xf numFmtId="0" fontId="66" fillId="0" borderId="26" xfId="5" applyFont="1" applyBorder="1" applyAlignment="1">
      <alignment horizontal="center" vertical="center" wrapText="1"/>
    </xf>
    <xf numFmtId="0" fontId="66" fillId="0" borderId="0" xfId="5" applyFont="1" applyBorder="1" applyAlignment="1">
      <alignment horizontal="center" vertical="center" wrapText="1"/>
    </xf>
    <xf numFmtId="0" fontId="66" fillId="0" borderId="30" xfId="1254" applyFont="1" applyBorder="1" applyAlignment="1">
      <alignment horizontal="center" vertical="center" wrapText="1"/>
    </xf>
    <xf numFmtId="0" fontId="66" fillId="0" borderId="0" xfId="1254" applyFont="1" applyBorder="1" applyAlignment="1">
      <alignment horizontal="center" vertical="center" wrapText="1"/>
    </xf>
    <xf numFmtId="0" fontId="66" fillId="18" borderId="6" xfId="1254" applyFont="1" applyFill="1" applyBorder="1" applyAlignment="1">
      <alignment horizontal="center" vertical="center" wrapText="1"/>
    </xf>
    <xf numFmtId="0" fontId="66" fillId="18" borderId="33" xfId="1254" applyFont="1" applyFill="1" applyBorder="1" applyAlignment="1">
      <alignment horizontal="center" vertical="center" wrapText="1"/>
    </xf>
    <xf numFmtId="0" fontId="80" fillId="9" borderId="0" xfId="6" applyFont="1" applyFill="1" applyAlignment="1">
      <alignment vertical="center" wrapText="1"/>
    </xf>
    <xf numFmtId="0" fontId="80" fillId="0" borderId="0" xfId="6" applyFont="1" applyAlignment="1">
      <alignment vertical="center" wrapText="1"/>
    </xf>
    <xf numFmtId="0" fontId="80" fillId="9" borderId="0" xfId="6" applyFont="1" applyFill="1" applyAlignment="1">
      <alignment horizontal="left" vertical="center"/>
    </xf>
    <xf numFmtId="0" fontId="239" fillId="0" borderId="0" xfId="6" applyFont="1" applyAlignment="1" applyProtection="1">
      <alignment vertical="center" wrapText="1"/>
      <protection hidden="1"/>
    </xf>
    <xf numFmtId="194" fontId="66" fillId="0" borderId="111" xfId="1" applyNumberFormat="1" applyFont="1" applyBorder="1" applyAlignment="1" applyProtection="1">
      <alignment horizontal="center" vertical="center" wrapText="1"/>
      <protection locked="0"/>
    </xf>
    <xf numFmtId="38" fontId="39" fillId="0" borderId="28" xfId="1" applyFont="1" applyBorder="1">
      <alignment vertical="center"/>
    </xf>
    <xf numFmtId="38" fontId="144" fillId="0" borderId="0" xfId="10" applyFont="1" applyProtection="1">
      <alignment vertical="center"/>
      <protection hidden="1"/>
    </xf>
    <xf numFmtId="0" fontId="154" fillId="0" borderId="0" xfId="6" applyNumberFormat="1" applyFont="1" applyProtection="1">
      <alignment vertical="center"/>
      <protection hidden="1"/>
    </xf>
    <xf numFmtId="0" fontId="117" fillId="0" borderId="0" xfId="6" applyNumberFormat="1" applyFont="1" applyProtection="1">
      <alignment vertical="center"/>
      <protection hidden="1"/>
    </xf>
    <xf numFmtId="0" fontId="220" fillId="0" borderId="0" xfId="12" applyNumberFormat="1" applyFont="1" applyProtection="1">
      <alignment vertical="center"/>
      <protection hidden="1"/>
    </xf>
    <xf numFmtId="0" fontId="80" fillId="0" borderId="0" xfId="12" applyNumberFormat="1" applyFont="1" applyProtection="1">
      <alignment vertical="center"/>
      <protection hidden="1"/>
    </xf>
    <xf numFmtId="0" fontId="148" fillId="0" borderId="0" xfId="6" applyNumberFormat="1" applyFont="1" applyAlignment="1">
      <alignment horizontal="right" vertical="center"/>
    </xf>
    <xf numFmtId="0" fontId="154" fillId="0" borderId="0" xfId="6" applyNumberFormat="1" applyFont="1" applyAlignment="1">
      <alignment horizontal="right" vertical="center"/>
    </xf>
    <xf numFmtId="0" fontId="154" fillId="0" borderId="0" xfId="6" applyNumberFormat="1" applyFont="1">
      <alignment vertical="center"/>
    </xf>
    <xf numFmtId="0" fontId="95" fillId="0" borderId="0" xfId="6" applyNumberFormat="1" applyFont="1">
      <alignment vertical="center"/>
    </xf>
    <xf numFmtId="0" fontId="138" fillId="0" borderId="0" xfId="6" applyNumberFormat="1" applyFont="1" applyProtection="1">
      <alignment vertical="center"/>
      <protection hidden="1"/>
    </xf>
    <xf numFmtId="0" fontId="144" fillId="0" borderId="0" xfId="6" applyNumberFormat="1" applyFont="1">
      <alignment vertical="center"/>
    </xf>
    <xf numFmtId="0" fontId="49" fillId="0" borderId="0" xfId="6" applyNumberFormat="1" applyFont="1" applyProtection="1">
      <alignment vertical="center"/>
      <protection hidden="1"/>
    </xf>
    <xf numFmtId="0" fontId="144" fillId="0" borderId="0" xfId="6" applyNumberFormat="1" applyFont="1" applyProtection="1">
      <alignment vertical="center"/>
      <protection hidden="1"/>
    </xf>
    <xf numFmtId="0" fontId="240" fillId="0" borderId="0" xfId="6" applyNumberFormat="1" applyFont="1" applyAlignment="1" applyProtection="1">
      <alignment vertical="center" wrapText="1"/>
      <protection hidden="1"/>
    </xf>
    <xf numFmtId="0" fontId="240" fillId="0" borderId="0" xfId="6" applyNumberFormat="1" applyFont="1" applyProtection="1">
      <alignment vertical="center"/>
      <protection hidden="1"/>
    </xf>
    <xf numFmtId="0" fontId="80" fillId="9" borderId="0" xfId="6" applyNumberFormat="1" applyFont="1" applyFill="1" applyAlignment="1">
      <alignment vertical="center" wrapText="1"/>
    </xf>
    <xf numFmtId="0" fontId="240" fillId="0" borderId="0" xfId="12" applyNumberFormat="1" applyFont="1" applyProtection="1">
      <alignment vertical="center"/>
      <protection hidden="1"/>
    </xf>
    <xf numFmtId="0" fontId="241" fillId="0" borderId="0" xfId="1256" applyNumberFormat="1" applyFont="1" applyProtection="1">
      <alignment vertical="center"/>
      <protection hidden="1"/>
    </xf>
    <xf numFmtId="0" fontId="80" fillId="9" borderId="0" xfId="12" applyNumberFormat="1" applyFont="1" applyFill="1" applyProtection="1">
      <alignment vertical="center"/>
      <protection hidden="1"/>
    </xf>
    <xf numFmtId="0" fontId="88" fillId="9" borderId="0" xfId="12" applyNumberFormat="1" applyFont="1" applyFill="1" applyAlignment="1" applyProtection="1">
      <alignment vertical="center" wrapText="1"/>
      <protection hidden="1"/>
    </xf>
    <xf numFmtId="0" fontId="80" fillId="0" borderId="0" xfId="12" applyNumberFormat="1" applyFont="1" applyAlignment="1" applyProtection="1">
      <alignment horizontal="center" vertical="center"/>
      <protection hidden="1"/>
    </xf>
    <xf numFmtId="0" fontId="132" fillId="0" borderId="0" xfId="6" applyNumberFormat="1" applyFont="1" applyAlignment="1" applyProtection="1">
      <alignment vertical="center" wrapText="1"/>
      <protection hidden="1"/>
    </xf>
    <xf numFmtId="0" fontId="84" fillId="0" borderId="0" xfId="6" applyNumberFormat="1" applyFont="1" applyAlignment="1" applyProtection="1">
      <alignment horizontal="center" vertical="center" wrapText="1"/>
      <protection hidden="1"/>
    </xf>
    <xf numFmtId="0" fontId="132" fillId="14" borderId="0" xfId="6" applyNumberFormat="1" applyFont="1" applyFill="1" applyAlignment="1" applyProtection="1">
      <alignment vertical="center" wrapText="1"/>
      <protection hidden="1"/>
    </xf>
    <xf numFmtId="0" fontId="84" fillId="14" borderId="0" xfId="6" applyNumberFormat="1" applyFont="1" applyFill="1" applyAlignment="1" applyProtection="1">
      <alignment horizontal="center" vertical="center" wrapText="1"/>
      <protection hidden="1"/>
    </xf>
    <xf numFmtId="49" fontId="144" fillId="0" borderId="0" xfId="6" applyNumberFormat="1" applyFont="1" applyProtection="1">
      <alignment vertical="center"/>
      <protection hidden="1"/>
    </xf>
    <xf numFmtId="183" fontId="188" fillId="0" borderId="6" xfId="5" applyNumberFormat="1" applyFont="1" applyFill="1" applyBorder="1">
      <alignment vertical="center"/>
    </xf>
    <xf numFmtId="0" fontId="66" fillId="0" borderId="0" xfId="5" applyFont="1" applyFill="1" applyAlignment="1" applyProtection="1">
      <alignment horizontal="center" vertical="center" wrapText="1"/>
      <protection locked="0"/>
    </xf>
    <xf numFmtId="0" fontId="87" fillId="0" borderId="0" xfId="0" applyFont="1" applyAlignment="1">
      <alignment horizontal="left" vertical="center" indent="1"/>
    </xf>
    <xf numFmtId="0" fontId="144" fillId="9" borderId="0" xfId="6" applyFont="1" applyFill="1" applyAlignment="1">
      <alignment horizontal="right" vertical="center"/>
    </xf>
    <xf numFmtId="0" fontId="80" fillId="9" borderId="0" xfId="6" applyFont="1" applyFill="1" applyAlignment="1">
      <alignment vertical="center" wrapText="1"/>
    </xf>
    <xf numFmtId="0" fontId="148" fillId="9" borderId="0" xfId="6" applyFont="1" applyFill="1" applyAlignment="1">
      <alignment vertical="center" wrapText="1"/>
    </xf>
    <xf numFmtId="0" fontId="78" fillId="0" borderId="28" xfId="0" applyFont="1" applyBorder="1" applyAlignment="1" applyProtection="1">
      <alignment vertical="center"/>
      <protection locked="0"/>
    </xf>
    <xf numFmtId="0" fontId="91" fillId="0" borderId="28" xfId="0" applyFont="1" applyBorder="1" applyAlignment="1">
      <alignment vertical="center"/>
    </xf>
    <xf numFmtId="0" fontId="78" fillId="0" borderId="28" xfId="0" applyFont="1" applyBorder="1" applyAlignment="1" applyProtection="1">
      <alignment horizontal="right" vertical="center"/>
      <protection locked="0"/>
    </xf>
    <xf numFmtId="0" fontId="237" fillId="0" borderId="26" xfId="0" applyFont="1" applyBorder="1" applyAlignment="1">
      <alignment vertical="center"/>
    </xf>
    <xf numFmtId="0" fontId="237" fillId="0" borderId="74" xfId="0" applyFont="1" applyBorder="1" applyAlignment="1">
      <alignment vertical="center"/>
    </xf>
    <xf numFmtId="49" fontId="91" fillId="9" borderId="0" xfId="6" applyNumberFormat="1" applyFont="1" applyFill="1" applyAlignment="1" applyProtection="1">
      <alignment vertical="center" wrapText="1"/>
      <protection hidden="1"/>
    </xf>
    <xf numFmtId="38" fontId="39" fillId="0" borderId="29" xfId="1" applyFont="1" applyBorder="1">
      <alignment vertical="center"/>
    </xf>
    <xf numFmtId="38" fontId="46" fillId="0" borderId="6" xfId="1" applyFont="1" applyFill="1" applyBorder="1" applyAlignment="1">
      <alignment horizontal="center" vertical="center"/>
    </xf>
    <xf numFmtId="0" fontId="78" fillId="0" borderId="62" xfId="0" applyFont="1" applyFill="1" applyBorder="1">
      <alignment vertical="center"/>
    </xf>
    <xf numFmtId="0" fontId="78" fillId="0" borderId="134" xfId="0" applyFont="1" applyFill="1" applyBorder="1">
      <alignment vertical="center"/>
    </xf>
    <xf numFmtId="0" fontId="78" fillId="0" borderId="140" xfId="0" applyFont="1" applyFill="1" applyBorder="1" applyAlignment="1">
      <alignment vertical="center" wrapText="1"/>
    </xf>
    <xf numFmtId="0" fontId="78" fillId="0" borderId="0" xfId="0" applyFont="1" applyBorder="1" applyAlignment="1" applyProtection="1">
      <alignment vertical="center"/>
      <protection locked="0"/>
    </xf>
    <xf numFmtId="0" fontId="80" fillId="0" borderId="0" xfId="6" applyFont="1" applyFill="1">
      <alignment vertical="center"/>
    </xf>
    <xf numFmtId="0" fontId="144" fillId="0" borderId="0" xfId="6" applyFont="1" applyFill="1" applyAlignment="1">
      <alignment horizontal="center" vertical="center"/>
    </xf>
    <xf numFmtId="0" fontId="91" fillId="9" borderId="0" xfId="12" applyFont="1" applyFill="1" applyProtection="1">
      <alignment vertical="center"/>
      <protection hidden="1"/>
    </xf>
    <xf numFmtId="195" fontId="91" fillId="9" borderId="0" xfId="12" applyNumberFormat="1" applyFont="1" applyFill="1" applyProtection="1">
      <alignment vertical="center"/>
      <protection hidden="1"/>
    </xf>
    <xf numFmtId="49" fontId="242" fillId="9" borderId="0" xfId="6" applyNumberFormat="1" applyFont="1" applyFill="1" applyAlignment="1" applyProtection="1">
      <alignment vertical="top"/>
      <protection hidden="1"/>
    </xf>
    <xf numFmtId="49" fontId="91" fillId="9" borderId="0" xfId="6" applyNumberFormat="1" applyFont="1" applyFill="1" applyAlignment="1" applyProtection="1">
      <alignment vertical="top" wrapText="1"/>
      <protection hidden="1"/>
    </xf>
    <xf numFmtId="49" fontId="91" fillId="9" borderId="0" xfId="6" applyNumberFormat="1" applyFont="1" applyFill="1" applyAlignment="1" applyProtection="1">
      <alignment vertical="center"/>
      <protection hidden="1"/>
    </xf>
    <xf numFmtId="49" fontId="91" fillId="9" borderId="0" xfId="6" applyNumberFormat="1" applyFont="1" applyFill="1" applyAlignment="1" applyProtection="1">
      <alignment horizontal="left" vertical="center"/>
      <protection hidden="1"/>
    </xf>
    <xf numFmtId="49" fontId="91" fillId="9" borderId="0" xfId="6" applyNumberFormat="1" applyFont="1" applyFill="1" applyProtection="1">
      <alignment vertical="center"/>
      <protection hidden="1"/>
    </xf>
    <xf numFmtId="0" fontId="181" fillId="9" borderId="0" xfId="12" applyFont="1" applyFill="1" applyProtection="1">
      <alignment vertical="center"/>
      <protection hidden="1"/>
    </xf>
    <xf numFmtId="0" fontId="91" fillId="9" borderId="0" xfId="12" applyFont="1" applyFill="1" applyAlignment="1" applyProtection="1">
      <alignment horizontal="center" vertical="center"/>
      <protection hidden="1"/>
    </xf>
    <xf numFmtId="0" fontId="140" fillId="9" borderId="0" xfId="6" applyFont="1" applyFill="1" applyProtection="1">
      <alignment vertical="center"/>
      <protection hidden="1"/>
    </xf>
    <xf numFmtId="0" fontId="84" fillId="9" borderId="0" xfId="6" applyFont="1" applyFill="1" applyAlignment="1" applyProtection="1">
      <alignment vertical="center" wrapText="1"/>
      <protection hidden="1"/>
    </xf>
    <xf numFmtId="0" fontId="84" fillId="9" borderId="0" xfId="6" applyFont="1" applyFill="1" applyProtection="1">
      <alignment vertical="center"/>
      <protection hidden="1"/>
    </xf>
    <xf numFmtId="0" fontId="84" fillId="9" borderId="0" xfId="6" applyFont="1" applyFill="1" applyAlignment="1" applyProtection="1">
      <alignment vertical="center" shrinkToFit="1"/>
      <protection hidden="1"/>
    </xf>
    <xf numFmtId="0" fontId="91" fillId="0" borderId="0" xfId="12" applyFont="1" applyProtection="1">
      <alignment vertical="center"/>
      <protection hidden="1"/>
    </xf>
    <xf numFmtId="0" fontId="91" fillId="0" borderId="0" xfId="12" applyFont="1" applyAlignment="1" applyProtection="1">
      <alignment horizontal="center" vertical="center"/>
      <protection hidden="1"/>
    </xf>
    <xf numFmtId="38" fontId="91" fillId="0" borderId="0" xfId="9" applyFont="1" applyProtection="1">
      <alignment vertical="center"/>
      <protection hidden="1"/>
    </xf>
    <xf numFmtId="0" fontId="243" fillId="0" borderId="0" xfId="12" applyFont="1" applyProtection="1">
      <alignment vertical="center"/>
      <protection hidden="1"/>
    </xf>
    <xf numFmtId="49" fontId="91" fillId="9" borderId="0" xfId="6" applyNumberFormat="1" applyFont="1" applyFill="1" applyAlignment="1" applyProtection="1">
      <alignment vertical="top" wrapText="1" shrinkToFit="1"/>
      <protection hidden="1"/>
    </xf>
    <xf numFmtId="49" fontId="91" fillId="9" borderId="0" xfId="6" applyNumberFormat="1" applyFont="1" applyFill="1" applyAlignment="1" applyProtection="1">
      <alignment vertical="top" shrinkToFit="1"/>
      <protection hidden="1"/>
    </xf>
    <xf numFmtId="0" fontId="243" fillId="0" borderId="0" xfId="12" applyFont="1" applyAlignment="1" applyProtection="1">
      <alignment vertical="center"/>
      <protection hidden="1"/>
    </xf>
    <xf numFmtId="0" fontId="91" fillId="0" borderId="0" xfId="12" applyFont="1" applyAlignment="1" applyProtection="1">
      <alignment vertical="center"/>
      <protection hidden="1"/>
    </xf>
    <xf numFmtId="0" fontId="244" fillId="0" borderId="0" xfId="1258" applyFont="1" applyProtection="1">
      <alignment vertical="center"/>
      <protection hidden="1"/>
    </xf>
    <xf numFmtId="20" fontId="91" fillId="9" borderId="0" xfId="6" applyNumberFormat="1" applyFont="1" applyFill="1" applyAlignment="1" applyProtection="1">
      <alignment vertical="top"/>
      <protection hidden="1"/>
    </xf>
    <xf numFmtId="49" fontId="91" fillId="0" borderId="0" xfId="6" applyNumberFormat="1" applyFont="1" applyFill="1" applyAlignment="1" applyProtection="1">
      <alignment vertical="top"/>
      <protection hidden="1"/>
    </xf>
    <xf numFmtId="49" fontId="245" fillId="9" borderId="0" xfId="6" applyNumberFormat="1" applyFont="1" applyFill="1" applyAlignment="1" applyProtection="1">
      <alignment vertical="top"/>
      <protection hidden="1"/>
    </xf>
    <xf numFmtId="188" fontId="91" fillId="9" borderId="0" xfId="12" applyNumberFormat="1" applyFont="1" applyFill="1" applyAlignment="1" applyProtection="1">
      <alignment vertical="center" shrinkToFit="1"/>
      <protection hidden="1"/>
    </xf>
    <xf numFmtId="0" fontId="246" fillId="0" borderId="0" xfId="12" applyFont="1" applyProtection="1">
      <alignment vertical="center"/>
      <protection hidden="1"/>
    </xf>
    <xf numFmtId="0" fontId="84" fillId="9" borderId="0" xfId="6" applyFont="1" applyFill="1" applyAlignment="1" applyProtection="1">
      <alignment horizontal="left" vertical="center"/>
      <protection hidden="1"/>
    </xf>
    <xf numFmtId="0" fontId="84" fillId="9" borderId="0" xfId="6" applyFont="1" applyFill="1" applyAlignment="1" applyProtection="1">
      <alignment horizontal="left" vertical="center" indent="1" shrinkToFit="1"/>
      <protection hidden="1"/>
    </xf>
    <xf numFmtId="0" fontId="78" fillId="0" borderId="26" xfId="0" applyFont="1" applyBorder="1" applyAlignment="1">
      <alignment horizontal="left" vertical="center" indent="1" shrinkToFit="1"/>
    </xf>
    <xf numFmtId="0" fontId="78" fillId="0" borderId="26" xfId="0" applyFont="1" applyBorder="1" applyAlignment="1">
      <alignment vertical="center" shrinkToFit="1"/>
    </xf>
    <xf numFmtId="0" fontId="84" fillId="9" borderId="26" xfId="6" applyFont="1" applyFill="1" applyBorder="1" applyAlignment="1" applyProtection="1">
      <alignment horizontal="left" vertical="center" indent="1" shrinkToFit="1"/>
      <protection hidden="1"/>
    </xf>
    <xf numFmtId="0" fontId="91" fillId="9" borderId="0" xfId="12" applyFont="1" applyFill="1" applyAlignment="1" applyProtection="1">
      <alignment horizontal="right" vertical="distributed" wrapText="1"/>
      <protection hidden="1"/>
    </xf>
    <xf numFmtId="0" fontId="91" fillId="0" borderId="0" xfId="12" applyFont="1" applyAlignment="1" applyProtection="1">
      <alignment horizontal="left" vertical="center"/>
      <protection hidden="1"/>
    </xf>
    <xf numFmtId="0" fontId="25" fillId="0" borderId="19" xfId="0" applyFont="1" applyBorder="1" applyAlignment="1" applyProtection="1">
      <alignment horizontal="left" vertical="center" indent="1"/>
      <protection locked="0"/>
    </xf>
    <xf numFmtId="0" fontId="89" fillId="0" borderId="6" xfId="0" applyFont="1" applyBorder="1" applyAlignment="1">
      <alignment vertical="center" wrapText="1"/>
    </xf>
    <xf numFmtId="0" fontId="87" fillId="0" borderId="6" xfId="0" applyFont="1" applyBorder="1" applyAlignment="1">
      <alignment horizontal="center" vertical="center"/>
    </xf>
    <xf numFmtId="0" fontId="87" fillId="0" borderId="6" xfId="0" applyFont="1" applyBorder="1" applyAlignment="1">
      <alignment horizontal="center" vertical="center" wrapText="1"/>
    </xf>
    <xf numFmtId="0" fontId="89" fillId="0" borderId="29" xfId="0" applyFont="1" applyBorder="1">
      <alignment vertical="center"/>
    </xf>
    <xf numFmtId="0" fontId="88" fillId="0" borderId="9" xfId="0" applyFont="1" applyBorder="1">
      <alignment vertical="center"/>
    </xf>
    <xf numFmtId="0" fontId="80" fillId="9" borderId="0" xfId="6" applyFont="1" applyFill="1" applyAlignment="1">
      <alignment vertical="center" wrapText="1"/>
    </xf>
    <xf numFmtId="0" fontId="87" fillId="0" borderId="6" xfId="0" applyFont="1" applyBorder="1" applyAlignment="1">
      <alignment horizontal="center" vertical="center"/>
    </xf>
    <xf numFmtId="0" fontId="87" fillId="0" borderId="6" xfId="0" applyFont="1" applyBorder="1" applyAlignment="1">
      <alignment horizontal="center" vertical="center" wrapText="1"/>
    </xf>
    <xf numFmtId="0" fontId="89" fillId="5" borderId="25" xfId="0" applyFont="1" applyFill="1" applyBorder="1" applyAlignment="1">
      <alignment horizontal="center" vertical="center"/>
    </xf>
    <xf numFmtId="0" fontId="89" fillId="5" borderId="26" xfId="0" applyFont="1" applyFill="1" applyBorder="1" applyAlignment="1">
      <alignment horizontal="center" vertical="center" wrapText="1"/>
    </xf>
    <xf numFmtId="0" fontId="89" fillId="5" borderId="27" xfId="0" applyFont="1" applyFill="1" applyBorder="1" applyAlignment="1">
      <alignment horizontal="center" vertical="center" wrapText="1"/>
    </xf>
    <xf numFmtId="0" fontId="25" fillId="3" borderId="0" xfId="0" applyFont="1" applyFill="1" applyBorder="1" applyAlignment="1">
      <alignment horizontal="center" vertical="center"/>
    </xf>
    <xf numFmtId="0" fontId="89" fillId="0" borderId="247" xfId="0" applyFont="1" applyBorder="1" applyAlignment="1" applyProtection="1">
      <alignment horizontal="left" vertical="center"/>
      <protection hidden="1"/>
    </xf>
    <xf numFmtId="0" fontId="89" fillId="0" borderId="14" xfId="0" applyFont="1" applyBorder="1" applyAlignment="1">
      <alignment vertical="center" wrapText="1"/>
    </xf>
    <xf numFmtId="0" fontId="25" fillId="0" borderId="264" xfId="0" applyFont="1" applyBorder="1">
      <alignment vertical="center"/>
    </xf>
    <xf numFmtId="0" fontId="78" fillId="0" borderId="64" xfId="0" applyFont="1" applyFill="1" applyBorder="1">
      <alignment vertical="center"/>
    </xf>
    <xf numFmtId="0" fontId="78" fillId="0" borderId="0" xfId="0" applyFont="1" applyFill="1">
      <alignment vertical="center"/>
    </xf>
    <xf numFmtId="0" fontId="78" fillId="0" borderId="67" xfId="0" applyFont="1" applyFill="1" applyBorder="1">
      <alignment vertical="center"/>
    </xf>
    <xf numFmtId="0" fontId="78" fillId="0" borderId="140" xfId="0" applyFont="1" applyFill="1" applyBorder="1">
      <alignment vertical="center"/>
    </xf>
    <xf numFmtId="0" fontId="78" fillId="0" borderId="9" xfId="0" applyFont="1" applyBorder="1">
      <alignment vertical="center"/>
    </xf>
    <xf numFmtId="0" fontId="78" fillId="0" borderId="74" xfId="0" applyFont="1" applyBorder="1">
      <alignment vertical="center"/>
    </xf>
    <xf numFmtId="0" fontId="89" fillId="0" borderId="0" xfId="0" applyFont="1" applyBorder="1">
      <alignment vertical="center"/>
    </xf>
    <xf numFmtId="0" fontId="89" fillId="0" borderId="7" xfId="0" applyFont="1" applyBorder="1" applyAlignment="1">
      <alignment horizontal="left" vertical="center"/>
    </xf>
    <xf numFmtId="0" fontId="89" fillId="0" borderId="6" xfId="0" applyFont="1" applyBorder="1" applyAlignment="1">
      <alignment vertical="center"/>
    </xf>
    <xf numFmtId="0" fontId="0" fillId="0" borderId="0" xfId="0">
      <alignment vertical="center"/>
    </xf>
    <xf numFmtId="38" fontId="39" fillId="22" borderId="34" xfId="1" applyFont="1" applyFill="1" applyBorder="1" applyAlignment="1">
      <alignment horizontal="center" vertical="center"/>
    </xf>
    <xf numFmtId="38" fontId="78" fillId="0" borderId="7" xfId="1" applyFont="1" applyFill="1" applyBorder="1" applyAlignment="1">
      <alignment vertical="center" shrinkToFit="1"/>
    </xf>
    <xf numFmtId="38" fontId="39" fillId="0" borderId="8" xfId="1" applyFont="1" applyBorder="1" applyAlignment="1">
      <alignment horizontal="right" vertical="center"/>
    </xf>
    <xf numFmtId="38" fontId="39" fillId="0" borderId="8" xfId="1" applyFont="1" applyBorder="1">
      <alignment vertical="center"/>
    </xf>
    <xf numFmtId="38" fontId="56" fillId="0" borderId="9" xfId="1" applyFont="1" applyFill="1" applyBorder="1" applyAlignment="1">
      <alignment horizontal="right" vertical="center"/>
    </xf>
    <xf numFmtId="218" fontId="194" fillId="0" borderId="6" xfId="4" applyNumberFormat="1" applyFont="1" applyFill="1" applyBorder="1" applyAlignment="1" applyProtection="1">
      <alignment vertical="center"/>
    </xf>
    <xf numFmtId="189" fontId="251" fillId="0" borderId="116" xfId="5" applyNumberFormat="1" applyFont="1" applyBorder="1" applyAlignment="1" applyProtection="1">
      <alignment horizontal="center" vertical="center" textRotation="255" shrinkToFit="1"/>
      <protection locked="0"/>
    </xf>
    <xf numFmtId="189" fontId="251" fillId="0" borderId="7" xfId="5" applyNumberFormat="1" applyFont="1" applyBorder="1" applyAlignment="1" applyProtection="1">
      <alignment horizontal="center" vertical="center" textRotation="255" shrinkToFit="1"/>
      <protection locked="0"/>
    </xf>
    <xf numFmtId="0" fontId="38" fillId="0" borderId="0" xfId="0" applyFont="1">
      <alignment vertical="center"/>
    </xf>
    <xf numFmtId="0" fontId="67" fillId="0" borderId="26" xfId="22" applyFont="1" applyBorder="1" applyAlignment="1">
      <alignment horizontal="center" vertical="center"/>
    </xf>
    <xf numFmtId="38" fontId="67" fillId="12" borderId="25" xfId="1" applyFont="1" applyFill="1" applyBorder="1" applyProtection="1">
      <alignment vertical="center"/>
      <protection locked="0"/>
    </xf>
    <xf numFmtId="0" fontId="67" fillId="12" borderId="27" xfId="22" applyFont="1" applyFill="1" applyBorder="1" applyAlignment="1">
      <alignment horizontal="center" vertical="center"/>
    </xf>
    <xf numFmtId="0" fontId="43" fillId="0" borderId="33" xfId="0" applyFont="1" applyBorder="1" applyAlignment="1">
      <alignment vertical="center" wrapText="1"/>
    </xf>
    <xf numFmtId="0" fontId="67" fillId="0" borderId="9" xfId="0" applyFont="1" applyBorder="1" applyAlignment="1">
      <alignment horizontal="center" vertical="center"/>
    </xf>
    <xf numFmtId="38" fontId="179" fillId="0" borderId="25" xfId="1" applyFont="1" applyFill="1" applyBorder="1" applyProtection="1">
      <alignment vertical="center"/>
    </xf>
    <xf numFmtId="0" fontId="67" fillId="0" borderId="27" xfId="0" applyFont="1" applyBorder="1" applyAlignment="1">
      <alignment horizontal="center" vertical="center"/>
    </xf>
    <xf numFmtId="38" fontId="179" fillId="0" borderId="7" xfId="1" applyFont="1" applyFill="1" applyBorder="1" applyProtection="1">
      <alignment vertical="center"/>
    </xf>
    <xf numFmtId="0" fontId="43" fillId="0" borderId="6" xfId="0" applyFont="1" applyBorder="1" applyAlignment="1">
      <alignment vertical="center" wrapText="1"/>
    </xf>
    <xf numFmtId="38" fontId="179" fillId="0" borderId="7" xfId="1" applyFont="1" applyFill="1" applyBorder="1" applyAlignment="1" applyProtection="1">
      <alignment horizontal="right" vertical="center"/>
    </xf>
    <xf numFmtId="0" fontId="67" fillId="0" borderId="8" xfId="0" applyFont="1" applyBorder="1" applyAlignment="1">
      <alignment horizontal="center" vertical="center"/>
    </xf>
    <xf numFmtId="38" fontId="179" fillId="0" borderId="25" xfId="1" applyFont="1" applyFill="1" applyBorder="1" applyAlignment="1" applyProtection="1">
      <alignment horizontal="right" vertical="center"/>
    </xf>
    <xf numFmtId="0" fontId="67" fillId="0" borderId="26" xfId="0" applyFont="1" applyBorder="1" applyAlignment="1">
      <alignment horizontal="center" vertical="center"/>
    </xf>
    <xf numFmtId="0" fontId="67" fillId="0" borderId="38" xfId="0" applyFont="1" applyBorder="1" applyAlignment="1">
      <alignment horizontal="center" vertical="center"/>
    </xf>
    <xf numFmtId="0" fontId="43" fillId="0" borderId="58" xfId="0" applyFont="1" applyBorder="1" applyAlignment="1">
      <alignment vertical="center" wrapText="1"/>
    </xf>
    <xf numFmtId="38" fontId="179" fillId="0" borderId="88" xfId="1" applyFont="1" applyBorder="1" applyProtection="1">
      <alignment vertical="center"/>
    </xf>
    <xf numFmtId="0" fontId="67" fillId="0" borderId="30" xfId="0" applyFont="1" applyBorder="1" applyAlignment="1">
      <alignment horizontal="center" vertical="center"/>
    </xf>
    <xf numFmtId="0" fontId="43" fillId="0" borderId="35" xfId="0" applyFont="1" applyBorder="1" applyAlignment="1">
      <alignment vertical="center" wrapText="1"/>
    </xf>
    <xf numFmtId="0" fontId="67" fillId="12" borderId="9" xfId="0" applyFont="1" applyFill="1" applyBorder="1" applyAlignment="1">
      <alignment horizontal="center" vertical="center"/>
    </xf>
    <xf numFmtId="38" fontId="67" fillId="12" borderId="7" xfId="1" applyFont="1" applyFill="1" applyBorder="1" applyProtection="1">
      <alignment vertical="center"/>
      <protection locked="0"/>
    </xf>
    <xf numFmtId="38" fontId="179" fillId="0" borderId="248" xfId="1" applyFont="1" applyBorder="1" applyProtection="1">
      <alignment vertical="center"/>
    </xf>
    <xf numFmtId="0" fontId="67" fillId="0" borderId="215" xfId="0" applyFont="1" applyBorder="1" applyAlignment="1">
      <alignment horizontal="center" vertical="center"/>
    </xf>
    <xf numFmtId="0" fontId="43" fillId="0" borderId="128" xfId="0" applyFont="1" applyBorder="1" applyAlignment="1">
      <alignment vertical="center" wrapText="1"/>
    </xf>
    <xf numFmtId="0" fontId="67" fillId="0" borderId="92" xfId="0" applyFont="1" applyBorder="1" applyAlignment="1">
      <alignment horizontal="center" vertical="center"/>
    </xf>
    <xf numFmtId="0" fontId="43" fillId="0" borderId="91" xfId="0" applyFont="1" applyBorder="1" applyAlignment="1">
      <alignment vertical="center" wrapText="1"/>
    </xf>
    <xf numFmtId="0" fontId="67" fillId="12" borderId="27" xfId="0" applyFont="1" applyFill="1" applyBorder="1" applyAlignment="1">
      <alignment horizontal="center" vertical="center"/>
    </xf>
    <xf numFmtId="0" fontId="67" fillId="12" borderId="26" xfId="0" applyFont="1" applyFill="1" applyBorder="1" applyAlignment="1">
      <alignment horizontal="center" vertical="center"/>
    </xf>
    <xf numFmtId="0" fontId="43" fillId="0" borderId="58" xfId="0" applyFont="1" applyBorder="1" applyAlignment="1">
      <alignment vertical="center" wrapText="1"/>
    </xf>
    <xf numFmtId="0" fontId="43" fillId="0" borderId="91" xfId="0" applyFont="1" applyBorder="1" applyAlignment="1">
      <alignment vertical="center" wrapText="1"/>
    </xf>
    <xf numFmtId="38" fontId="179" fillId="0" borderId="36" xfId="1" applyFont="1" applyFill="1" applyBorder="1" applyProtection="1">
      <alignment vertical="center"/>
    </xf>
    <xf numFmtId="38" fontId="179" fillId="0" borderId="0" xfId="1" applyFont="1" applyBorder="1" applyProtection="1">
      <alignment vertical="center"/>
    </xf>
    <xf numFmtId="0" fontId="67" fillId="0" borderId="131" xfId="0" applyFont="1" applyBorder="1" applyAlignment="1">
      <alignment horizontal="center" vertical="center"/>
    </xf>
    <xf numFmtId="0" fontId="67" fillId="0" borderId="32" xfId="0" applyFont="1" applyBorder="1" applyAlignment="1">
      <alignment horizontal="center" vertical="center"/>
    </xf>
    <xf numFmtId="38" fontId="179" fillId="0" borderId="36" xfId="1" applyFont="1" applyFill="1" applyBorder="1" applyAlignment="1" applyProtection="1">
      <alignment horizontal="right" vertical="center"/>
    </xf>
    <xf numFmtId="0" fontId="89" fillId="0" borderId="6" xfId="0" applyFont="1" applyBorder="1" applyAlignment="1">
      <alignment vertical="center" wrapText="1"/>
    </xf>
    <xf numFmtId="0" fontId="78" fillId="0" borderId="49" xfId="0" applyFont="1" applyBorder="1" applyAlignment="1" applyProtection="1">
      <alignment horizontal="center" vertical="center"/>
      <protection locked="0"/>
    </xf>
    <xf numFmtId="0" fontId="179" fillId="0" borderId="7" xfId="22" applyFont="1" applyBorder="1">
      <alignment vertical="center"/>
    </xf>
    <xf numFmtId="38" fontId="252" fillId="0" borderId="31" xfId="1" applyFont="1" applyFill="1" applyBorder="1" applyProtection="1">
      <alignment vertical="center"/>
    </xf>
    <xf numFmtId="0" fontId="178" fillId="0" borderId="9" xfId="0" applyFont="1" applyFill="1" applyBorder="1" applyAlignment="1">
      <alignment horizontal="center" vertical="center"/>
    </xf>
    <xf numFmtId="38" fontId="252" fillId="0" borderId="25" xfId="1" applyFont="1" applyFill="1" applyBorder="1" applyProtection="1">
      <alignment vertical="center"/>
    </xf>
    <xf numFmtId="0" fontId="178" fillId="0" borderId="28" xfId="0" applyFont="1" applyFill="1" applyBorder="1" applyAlignment="1">
      <alignment horizontal="center" vertical="center"/>
    </xf>
    <xf numFmtId="38" fontId="252" fillId="0" borderId="7" xfId="1" applyFont="1" applyFill="1" applyBorder="1" applyProtection="1">
      <alignment vertical="center"/>
    </xf>
    <xf numFmtId="0" fontId="78" fillId="0" borderId="43" xfId="0" applyFont="1" applyBorder="1" applyAlignment="1" applyProtection="1">
      <alignment horizontal="center" vertical="center"/>
      <protection locked="0"/>
    </xf>
    <xf numFmtId="0" fontId="78" fillId="0" borderId="6" xfId="0" applyFont="1" applyBorder="1" applyAlignment="1" applyProtection="1">
      <alignment horizontal="center" vertical="center" shrinkToFit="1"/>
      <protection locked="0"/>
    </xf>
    <xf numFmtId="0" fontId="78" fillId="0" borderId="6" xfId="0" applyFont="1" applyBorder="1" applyAlignment="1" applyProtection="1">
      <alignment vertical="center" shrinkToFit="1"/>
      <protection locked="0"/>
    </xf>
    <xf numFmtId="0" fontId="78" fillId="0" borderId="56" xfId="0" applyFont="1" applyBorder="1" applyAlignment="1" applyProtection="1">
      <alignment horizontal="center" vertical="center"/>
      <protection locked="0"/>
    </xf>
    <xf numFmtId="0" fontId="78" fillId="0" borderId="70" xfId="0" applyFont="1" applyBorder="1" applyAlignment="1" applyProtection="1">
      <alignment horizontal="center" vertical="center" shrinkToFit="1"/>
      <protection locked="0"/>
    </xf>
    <xf numFmtId="0" fontId="78" fillId="0" borderId="70" xfId="0" applyFont="1" applyBorder="1" applyAlignment="1" applyProtection="1">
      <alignment vertical="center" shrinkToFit="1"/>
      <protection locked="0"/>
    </xf>
    <xf numFmtId="38" fontId="253" fillId="0" borderId="0" xfId="1" applyFont="1" applyAlignment="1">
      <alignment vertical="center"/>
    </xf>
    <xf numFmtId="38" fontId="253" fillId="0" borderId="29" xfId="1" applyFont="1" applyBorder="1" applyAlignment="1">
      <alignment vertical="top"/>
    </xf>
    <xf numFmtId="49" fontId="91" fillId="9" borderId="0" xfId="6" applyNumberFormat="1" applyFont="1" applyFill="1" applyAlignment="1" applyProtection="1">
      <alignment vertical="center" wrapText="1"/>
      <protection hidden="1"/>
    </xf>
    <xf numFmtId="183" fontId="25" fillId="0" borderId="207" xfId="0" applyNumberFormat="1" applyFont="1" applyFill="1" applyBorder="1" applyAlignment="1">
      <alignment vertical="center" shrinkToFit="1"/>
    </xf>
    <xf numFmtId="0" fontId="25" fillId="2" borderId="5" xfId="0" applyFont="1" applyFill="1" applyBorder="1" applyAlignment="1">
      <alignment horizontal="center" vertical="center" wrapText="1" shrinkToFit="1"/>
    </xf>
    <xf numFmtId="0" fontId="89" fillId="0" borderId="82" xfId="0" applyFont="1" applyFill="1" applyBorder="1" applyAlignment="1">
      <alignment vertical="center" wrapText="1"/>
    </xf>
    <xf numFmtId="0" fontId="25" fillId="0" borderId="21" xfId="0" applyFont="1" applyBorder="1" applyAlignment="1" applyProtection="1">
      <alignment horizontal="left" vertical="center" indent="1" shrinkToFit="1"/>
      <protection locked="0"/>
    </xf>
    <xf numFmtId="0" fontId="38" fillId="0" borderId="34" xfId="0" applyFont="1" applyBorder="1" applyAlignment="1" applyProtection="1">
      <alignment horizontal="center" vertical="center" shrinkToFit="1"/>
      <protection locked="0"/>
    </xf>
    <xf numFmtId="0" fontId="25" fillId="0" borderId="286" xfId="0" applyFont="1" applyBorder="1" applyAlignment="1" applyProtection="1">
      <alignment horizontal="left" vertical="center" indent="1" shrinkToFit="1"/>
      <protection locked="0"/>
    </xf>
    <xf numFmtId="0" fontId="25" fillId="9" borderId="268" xfId="0" applyFont="1" applyFill="1" applyBorder="1" applyAlignment="1" applyProtection="1">
      <alignment horizontal="center" vertical="center" wrapText="1"/>
      <protection locked="0"/>
    </xf>
    <xf numFmtId="0" fontId="38" fillId="0" borderId="272" xfId="0" applyFont="1" applyBorder="1" applyAlignment="1" applyProtection="1">
      <alignment horizontal="center" vertical="center" shrinkToFit="1"/>
      <protection locked="0"/>
    </xf>
    <xf numFmtId="0" fontId="25" fillId="0" borderId="0" xfId="0" applyFont="1" applyBorder="1">
      <alignment vertical="center"/>
    </xf>
    <xf numFmtId="0" fontId="93" fillId="0" borderId="276" xfId="0" applyFont="1" applyBorder="1" applyAlignment="1" applyProtection="1">
      <alignment horizontal="left" vertical="center" indent="2"/>
      <protection locked="0"/>
    </xf>
    <xf numFmtId="0" fontId="35" fillId="0" borderId="277" xfId="0" applyFont="1" applyBorder="1" applyAlignment="1">
      <alignment horizontal="right" vertical="center"/>
    </xf>
    <xf numFmtId="0" fontId="35" fillId="0" borderId="277" xfId="0" applyFont="1" applyBorder="1" applyAlignment="1" applyProtection="1">
      <alignment horizontal="right" vertical="center"/>
      <protection locked="0"/>
    </xf>
    <xf numFmtId="0" fontId="90" fillId="0" borderId="278" xfId="0" applyFont="1" applyBorder="1">
      <alignment vertical="center"/>
    </xf>
    <xf numFmtId="0" fontId="38" fillId="0" borderId="273" xfId="0" applyFont="1" applyBorder="1" applyAlignment="1" applyProtection="1">
      <alignment horizontal="center" vertical="center" shrinkToFit="1"/>
      <protection locked="0"/>
    </xf>
    <xf numFmtId="56" fontId="89" fillId="0" borderId="283" xfId="0" applyNumberFormat="1" applyFont="1" applyBorder="1" applyAlignment="1" applyProtection="1">
      <alignment horizontal="center" vertical="center"/>
      <protection locked="0"/>
    </xf>
    <xf numFmtId="56" fontId="89" fillId="0" borderId="276" xfId="0" applyNumberFormat="1" applyFont="1" applyBorder="1" applyAlignment="1" applyProtection="1">
      <alignment horizontal="center" vertical="center"/>
      <protection locked="0"/>
    </xf>
    <xf numFmtId="56" fontId="25" fillId="0" borderId="31" xfId="0" applyNumberFormat="1" applyFont="1" applyBorder="1" applyAlignment="1" applyProtection="1">
      <alignment horizontal="left" vertical="center" indent="1"/>
      <protection locked="0"/>
    </xf>
    <xf numFmtId="56" fontId="25" fillId="0" borderId="276" xfId="0" applyNumberFormat="1" applyFont="1" applyBorder="1" applyAlignment="1" applyProtection="1">
      <alignment horizontal="left" vertical="center" indent="1"/>
      <protection locked="0"/>
    </xf>
    <xf numFmtId="0" fontId="33" fillId="0" borderId="285" xfId="0" applyFont="1" applyBorder="1">
      <alignment vertical="center"/>
    </xf>
    <xf numFmtId="0" fontId="25" fillId="0" borderId="276" xfId="0" applyFont="1" applyBorder="1" applyAlignment="1" applyProtection="1">
      <alignment horizontal="left" vertical="center" indent="1"/>
      <protection locked="0"/>
    </xf>
    <xf numFmtId="0" fontId="25" fillId="0" borderId="275" xfId="0" applyFont="1" applyFill="1" applyBorder="1" applyAlignment="1" applyProtection="1">
      <alignment horizontal="center" vertical="center" shrinkToFit="1"/>
      <protection locked="0"/>
    </xf>
    <xf numFmtId="0" fontId="25" fillId="0" borderId="275" xfId="0" applyFont="1" applyBorder="1" applyAlignment="1" applyProtection="1">
      <alignment horizontal="center" vertical="center" shrinkToFit="1"/>
      <protection locked="0"/>
    </xf>
    <xf numFmtId="49" fontId="25" fillId="0" borderId="286" xfId="0" applyNumberFormat="1" applyFont="1" applyBorder="1" applyAlignment="1" applyProtection="1">
      <alignment horizontal="left" vertical="center" indent="1" shrinkToFit="1"/>
      <protection locked="0"/>
    </xf>
    <xf numFmtId="189" fontId="247" fillId="0" borderId="0" xfId="5" applyNumberFormat="1" applyFont="1" applyFill="1" applyAlignment="1">
      <alignment vertical="center" shrinkToFit="1"/>
    </xf>
    <xf numFmtId="0" fontId="72" fillId="27" borderId="0" xfId="5" applyFont="1" applyFill="1" applyAlignment="1">
      <alignment vertical="center" wrapText="1"/>
    </xf>
    <xf numFmtId="0" fontId="254" fillId="9" borderId="34" xfId="6" applyFont="1" applyFill="1" applyBorder="1">
      <alignment vertical="center"/>
    </xf>
    <xf numFmtId="198" fontId="254" fillId="9" borderId="34" xfId="6" applyNumberFormat="1" applyFont="1" applyFill="1" applyBorder="1">
      <alignment vertical="center"/>
    </xf>
    <xf numFmtId="226" fontId="254" fillId="9" borderId="34" xfId="6" applyNumberFormat="1" applyFont="1" applyFill="1" applyBorder="1">
      <alignment vertical="center"/>
    </xf>
    <xf numFmtId="0" fontId="89" fillId="0" borderId="277" xfId="0" applyFont="1" applyBorder="1" applyAlignment="1">
      <alignment vertical="center" shrinkToFit="1"/>
    </xf>
    <xf numFmtId="0" fontId="89" fillId="0" borderId="278" xfId="0" applyFont="1" applyBorder="1" applyAlignment="1">
      <alignment vertical="center" shrinkToFit="1"/>
    </xf>
    <xf numFmtId="0" fontId="89" fillId="0" borderId="284" xfId="0" applyFont="1" applyBorder="1" applyAlignment="1">
      <alignment vertical="center" shrinkToFit="1"/>
    </xf>
    <xf numFmtId="0" fontId="89" fillId="0" borderId="285" xfId="0" applyFont="1" applyBorder="1" applyAlignment="1">
      <alignment vertical="center" shrinkToFit="1"/>
    </xf>
    <xf numFmtId="0" fontId="25" fillId="2" borderId="3" xfId="0" applyFont="1" applyFill="1" applyBorder="1" applyAlignment="1">
      <alignment horizontal="center" vertical="center" shrinkToFit="1"/>
    </xf>
    <xf numFmtId="0" fontId="25" fillId="2" borderId="12" xfId="0" applyFont="1" applyFill="1" applyBorder="1" applyAlignment="1">
      <alignment horizontal="center" vertical="center" shrinkToFit="1"/>
    </xf>
    <xf numFmtId="49" fontId="25" fillId="0" borderId="283" xfId="0" applyNumberFormat="1" applyFont="1" applyBorder="1" applyAlignment="1" applyProtection="1">
      <alignment horizontal="left" vertical="center" indent="1" shrinkToFit="1"/>
      <protection locked="0"/>
    </xf>
    <xf numFmtId="49" fontId="25" fillId="0" borderId="284" xfId="0" applyNumberFormat="1" applyFont="1" applyBorder="1" applyAlignment="1" applyProtection="1">
      <alignment horizontal="left" vertical="center" indent="1" shrinkToFit="1"/>
      <protection locked="0"/>
    </xf>
    <xf numFmtId="49" fontId="25" fillId="0" borderId="285" xfId="0" applyNumberFormat="1" applyFont="1" applyBorder="1" applyAlignment="1" applyProtection="1">
      <alignment horizontal="left" vertical="center" indent="1" shrinkToFit="1"/>
      <protection locked="0"/>
    </xf>
    <xf numFmtId="49" fontId="25" fillId="0" borderId="19" xfId="0" applyNumberFormat="1" applyFont="1" applyBorder="1" applyAlignment="1" applyProtection="1">
      <alignment horizontal="left" vertical="center" indent="1" shrinkToFit="1"/>
      <protection locked="0"/>
    </xf>
    <xf numFmtId="49" fontId="25" fillId="0" borderId="20" xfId="0" applyNumberFormat="1" applyFont="1" applyBorder="1" applyAlignment="1" applyProtection="1">
      <alignment horizontal="left" vertical="center" indent="1" shrinkToFit="1"/>
      <protection locked="0"/>
    </xf>
    <xf numFmtId="49" fontId="25" fillId="0" borderId="240" xfId="0" applyNumberFormat="1" applyFont="1" applyBorder="1" applyAlignment="1" applyProtection="1">
      <alignment horizontal="left" vertical="center" indent="1" shrinkToFit="1"/>
      <protection locked="0"/>
    </xf>
    <xf numFmtId="0" fontId="25" fillId="2" borderId="2" xfId="0" applyFont="1" applyFill="1" applyBorder="1" applyAlignment="1">
      <alignment horizontal="center" vertical="center"/>
    </xf>
    <xf numFmtId="0" fontId="25" fillId="2" borderId="13" xfId="0" applyFont="1" applyFill="1" applyBorder="1" applyAlignment="1">
      <alignment horizontal="center" vertical="center"/>
    </xf>
    <xf numFmtId="176" fontId="25" fillId="0" borderId="16" xfId="0" applyNumberFormat="1" applyFont="1" applyBorder="1" applyAlignment="1" applyProtection="1">
      <alignment horizontal="left" vertical="center" indent="1" shrinkToFit="1"/>
      <protection locked="0"/>
    </xf>
    <xf numFmtId="176" fontId="25" fillId="0" borderId="17" xfId="0" applyNumberFormat="1" applyFont="1" applyBorder="1" applyAlignment="1" applyProtection="1">
      <alignment horizontal="left" vertical="center" indent="1" shrinkToFit="1"/>
      <protection locked="0"/>
    </xf>
    <xf numFmtId="176" fontId="25" fillId="0" borderId="18" xfId="0" applyNumberFormat="1" applyFont="1" applyBorder="1" applyAlignment="1" applyProtection="1">
      <alignment horizontal="left" vertical="center" indent="1" shrinkToFit="1"/>
      <protection locked="0"/>
    </xf>
    <xf numFmtId="0" fontId="25" fillId="0" borderId="19" xfId="0" applyFont="1" applyBorder="1" applyAlignment="1" applyProtection="1">
      <alignment horizontal="left" vertical="center" indent="1"/>
      <protection locked="0"/>
    </xf>
    <xf numFmtId="0" fontId="25" fillId="0" borderId="20" xfId="0" applyFont="1" applyBorder="1" applyAlignment="1" applyProtection="1">
      <alignment horizontal="left" vertical="center" indent="1"/>
      <protection locked="0"/>
    </xf>
    <xf numFmtId="0" fontId="25" fillId="0" borderId="21" xfId="0" applyFont="1" applyBorder="1" applyAlignment="1" applyProtection="1">
      <alignment horizontal="left" vertical="center" indent="1"/>
      <protection locked="0"/>
    </xf>
    <xf numFmtId="49" fontId="25" fillId="0" borderId="21" xfId="0" applyNumberFormat="1" applyFont="1" applyBorder="1" applyAlignment="1" applyProtection="1">
      <alignment horizontal="left" vertical="center" indent="1" shrinkToFit="1"/>
      <protection locked="0"/>
    </xf>
    <xf numFmtId="49" fontId="89" fillId="0" borderId="22" xfId="1256" applyNumberFormat="1" applyFont="1" applyBorder="1" applyAlignment="1" applyProtection="1">
      <alignment horizontal="left" vertical="center" indent="1" shrinkToFit="1"/>
      <protection locked="0"/>
    </xf>
    <xf numFmtId="49" fontId="89" fillId="0" borderId="23" xfId="0" applyNumberFormat="1" applyFont="1" applyBorder="1" applyAlignment="1" applyProtection="1">
      <alignment horizontal="left" vertical="center" indent="1" shrinkToFit="1"/>
      <protection locked="0"/>
    </xf>
    <xf numFmtId="49" fontId="89" fillId="0" borderId="24" xfId="0" applyNumberFormat="1" applyFont="1" applyBorder="1" applyAlignment="1" applyProtection="1">
      <alignment horizontal="left" vertical="center" indent="1" shrinkToFit="1"/>
      <protection locked="0"/>
    </xf>
    <xf numFmtId="0" fontId="25" fillId="2" borderId="234" xfId="0" applyFont="1" applyFill="1" applyBorder="1" applyAlignment="1">
      <alignment horizontal="center" vertical="center"/>
    </xf>
    <xf numFmtId="0" fontId="25" fillId="2" borderId="149" xfId="0" applyFont="1" applyFill="1" applyBorder="1" applyAlignment="1">
      <alignment horizontal="center" vertical="center"/>
    </xf>
    <xf numFmtId="49" fontId="25" fillId="0" borderId="31" xfId="0" applyNumberFormat="1" applyFont="1" applyBorder="1" applyAlignment="1" applyProtection="1">
      <alignment horizontal="left" vertical="center" indent="1" shrinkToFit="1"/>
      <protection locked="0"/>
    </xf>
    <xf numFmtId="49" fontId="25" fillId="0" borderId="28" xfId="0" applyNumberFormat="1" applyFont="1" applyBorder="1" applyAlignment="1" applyProtection="1">
      <alignment horizontal="left" vertical="center" indent="1" shrinkToFit="1"/>
      <protection locked="0"/>
    </xf>
    <xf numFmtId="49" fontId="25" fillId="0" borderId="242" xfId="0" applyNumberFormat="1" applyFont="1" applyBorder="1" applyAlignment="1" applyProtection="1">
      <alignment horizontal="left" vertical="center" indent="1" shrinkToFit="1"/>
      <protection locked="0"/>
    </xf>
    <xf numFmtId="0" fontId="25" fillId="2" borderId="5" xfId="0" applyFont="1" applyFill="1" applyBorder="1" applyAlignment="1">
      <alignment horizontal="center" vertical="center" shrinkToFit="1"/>
    </xf>
    <xf numFmtId="0" fontId="25" fillId="2" borderId="266" xfId="0" applyFont="1" applyFill="1" applyBorder="1" applyAlignment="1">
      <alignment horizontal="center" vertical="center" shrinkToFit="1"/>
    </xf>
    <xf numFmtId="179" fontId="25" fillId="0" borderId="256" xfId="0" applyNumberFormat="1" applyFont="1" applyBorder="1" applyAlignment="1" applyProtection="1">
      <alignment horizontal="left" vertical="center" indent="1" shrinkToFit="1"/>
      <protection locked="0"/>
    </xf>
    <xf numFmtId="179" fontId="25" fillId="0" borderId="257" xfId="0" applyNumberFormat="1" applyFont="1" applyBorder="1" applyAlignment="1" applyProtection="1">
      <alignment horizontal="left" vertical="center" indent="1" shrinkToFit="1"/>
      <protection locked="0"/>
    </xf>
    <xf numFmtId="179" fontId="25" fillId="0" borderId="262" xfId="0" applyNumberFormat="1" applyFont="1" applyBorder="1" applyAlignment="1" applyProtection="1">
      <alignment horizontal="left" vertical="center" indent="1" shrinkToFit="1"/>
      <protection locked="0"/>
    </xf>
    <xf numFmtId="0" fontId="26" fillId="4" borderId="0" xfId="0" applyFont="1" applyFill="1">
      <alignment vertical="center"/>
    </xf>
    <xf numFmtId="49" fontId="25" fillId="0" borderId="273" xfId="0" applyNumberFormat="1" applyFont="1" applyBorder="1" applyAlignment="1" applyProtection="1">
      <alignment horizontal="left" vertical="center" indent="1" shrinkToFit="1"/>
      <protection locked="0"/>
    </xf>
    <xf numFmtId="49" fontId="25" fillId="0" borderId="257" xfId="0" applyNumberFormat="1" applyFont="1" applyBorder="1" applyAlignment="1" applyProtection="1">
      <alignment horizontal="left" vertical="center" indent="1" shrinkToFit="1"/>
      <protection locked="0"/>
    </xf>
    <xf numFmtId="49" fontId="25" fillId="0" borderId="274" xfId="0" applyNumberFormat="1" applyFont="1" applyBorder="1" applyAlignment="1" applyProtection="1">
      <alignment horizontal="left" vertical="center" indent="1" shrinkToFit="1"/>
      <protection locked="0"/>
    </xf>
    <xf numFmtId="49" fontId="25" fillId="0" borderId="22" xfId="0" applyNumberFormat="1" applyFont="1" applyBorder="1" applyAlignment="1" applyProtection="1">
      <alignment horizontal="left" vertical="center" indent="1" shrinkToFit="1"/>
      <protection locked="0"/>
    </xf>
    <xf numFmtId="49" fontId="25" fillId="0" borderId="23" xfId="0" applyNumberFormat="1" applyFont="1" applyBorder="1" applyAlignment="1" applyProtection="1">
      <alignment horizontal="left" vertical="center" indent="1" shrinkToFit="1"/>
      <protection locked="0"/>
    </xf>
    <xf numFmtId="49" fontId="25" fillId="0" borderId="24" xfId="0" applyNumberFormat="1" applyFont="1" applyBorder="1" applyAlignment="1" applyProtection="1">
      <alignment horizontal="left" vertical="center" indent="1" shrinkToFit="1"/>
      <protection locked="0"/>
    </xf>
    <xf numFmtId="0" fontId="25" fillId="2" borderId="4" xfId="0" applyFont="1" applyFill="1" applyBorder="1" applyAlignment="1">
      <alignment horizontal="center" vertical="center" shrinkToFit="1"/>
    </xf>
    <xf numFmtId="0" fontId="25" fillId="2" borderId="10" xfId="0" applyFont="1" applyFill="1" applyBorder="1" applyAlignment="1">
      <alignment horizontal="center" vertical="center" shrinkToFit="1"/>
    </xf>
    <xf numFmtId="176" fontId="25" fillId="0" borderId="79" xfId="0" applyNumberFormat="1" applyFont="1" applyBorder="1" applyAlignment="1" applyProtection="1">
      <alignment horizontal="left" vertical="center" indent="1" shrinkToFit="1"/>
      <protection locked="0"/>
    </xf>
    <xf numFmtId="176" fontId="25" fillId="0" borderId="80" xfId="0" applyNumberFormat="1" applyFont="1" applyBorder="1" applyAlignment="1" applyProtection="1">
      <alignment horizontal="left" vertical="center" indent="1" shrinkToFit="1"/>
      <protection locked="0"/>
    </xf>
    <xf numFmtId="176" fontId="25" fillId="0" borderId="81" xfId="0" applyNumberFormat="1" applyFont="1" applyBorder="1" applyAlignment="1" applyProtection="1">
      <alignment horizontal="left" vertical="center" indent="1" shrinkToFit="1"/>
      <protection locked="0"/>
    </xf>
    <xf numFmtId="49" fontId="25" fillId="0" borderId="269" xfId="0" applyNumberFormat="1" applyFont="1" applyBorder="1" applyAlignment="1" applyProtection="1">
      <alignment horizontal="left" vertical="center" indent="1" shrinkToFit="1"/>
      <protection locked="0"/>
    </xf>
    <xf numFmtId="49" fontId="25" fillId="0" borderId="270" xfId="0" applyNumberFormat="1" applyFont="1" applyBorder="1" applyAlignment="1" applyProtection="1">
      <alignment horizontal="left" vertical="center" indent="1" shrinkToFit="1"/>
      <protection locked="0"/>
    </xf>
    <xf numFmtId="49" fontId="25" fillId="0" borderId="271" xfId="0" applyNumberFormat="1" applyFont="1" applyBorder="1" applyAlignment="1" applyProtection="1">
      <alignment horizontal="left" vertical="center" indent="1" shrinkToFit="1"/>
      <protection locked="0"/>
    </xf>
    <xf numFmtId="178" fontId="25" fillId="0" borderId="283" xfId="0" applyNumberFormat="1" applyFont="1" applyBorder="1" applyAlignment="1" applyProtection="1">
      <alignment horizontal="left" vertical="center" indent="1" shrinkToFit="1"/>
      <protection locked="0"/>
    </xf>
    <xf numFmtId="178" fontId="25" fillId="0" borderId="284" xfId="0" applyNumberFormat="1" applyFont="1" applyBorder="1" applyAlignment="1" applyProtection="1">
      <alignment horizontal="left" vertical="center" indent="1" shrinkToFit="1"/>
      <protection locked="0"/>
    </xf>
    <xf numFmtId="0" fontId="25" fillId="0" borderId="19" xfId="0" applyFont="1" applyBorder="1" applyAlignment="1" applyProtection="1">
      <alignment horizontal="left" vertical="center" indent="1" shrinkToFit="1"/>
      <protection locked="0"/>
    </xf>
    <xf numFmtId="0" fontId="25" fillId="0" borderId="20" xfId="0" applyFont="1" applyBorder="1" applyAlignment="1" applyProtection="1">
      <alignment horizontal="left" vertical="center" indent="1" shrinkToFit="1"/>
      <protection locked="0"/>
    </xf>
    <xf numFmtId="0" fontId="25" fillId="0" borderId="240" xfId="0" applyFont="1" applyBorder="1" applyAlignment="1" applyProtection="1">
      <alignment horizontal="left" vertical="center" indent="1" shrinkToFit="1"/>
      <protection locked="0"/>
    </xf>
    <xf numFmtId="0" fontId="25" fillId="0" borderId="269" xfId="0" applyFont="1" applyBorder="1" applyAlignment="1" applyProtection="1">
      <alignment horizontal="left" vertical="center" indent="1" shrinkToFit="1"/>
      <protection locked="0"/>
    </xf>
    <xf numFmtId="0" fontId="25" fillId="0" borderId="270" xfId="0" applyFont="1" applyBorder="1" applyAlignment="1" applyProtection="1">
      <alignment horizontal="left" vertical="center" indent="1" shrinkToFit="1"/>
      <protection locked="0"/>
    </xf>
    <xf numFmtId="0" fontId="25" fillId="0" borderId="279" xfId="0" applyFont="1" applyBorder="1" applyAlignment="1" applyProtection="1">
      <alignment horizontal="left" vertical="center" indent="1" shrinkToFit="1"/>
      <protection locked="0"/>
    </xf>
    <xf numFmtId="0" fontId="25" fillId="0" borderId="80" xfId="0" applyFont="1" applyBorder="1" applyAlignment="1" applyProtection="1">
      <alignment horizontal="left" vertical="center" indent="1"/>
      <protection locked="0"/>
    </xf>
    <xf numFmtId="49" fontId="25" fillId="0" borderId="279" xfId="0" applyNumberFormat="1" applyFont="1" applyBorder="1" applyAlignment="1" applyProtection="1">
      <alignment horizontal="left" vertical="center" indent="1" shrinkToFit="1"/>
      <protection locked="0"/>
    </xf>
    <xf numFmtId="0" fontId="193" fillId="0" borderId="273" xfId="1256" applyBorder="1" applyAlignment="1" applyProtection="1">
      <alignment horizontal="left" vertical="center" indent="1"/>
      <protection locked="0"/>
    </xf>
    <xf numFmtId="0" fontId="25" fillId="0" borderId="257" xfId="0" applyFont="1" applyBorder="1" applyAlignment="1" applyProtection="1">
      <alignment horizontal="left" vertical="center" indent="1"/>
      <protection locked="0"/>
    </xf>
    <xf numFmtId="0" fontId="25" fillId="0" borderId="274" xfId="0" applyFont="1" applyBorder="1" applyAlignment="1" applyProtection="1">
      <alignment horizontal="left" vertical="center" indent="1"/>
      <protection locked="0"/>
    </xf>
    <xf numFmtId="0" fontId="57" fillId="4" borderId="28" xfId="0" applyFont="1" applyFill="1" applyBorder="1">
      <alignment vertical="center"/>
    </xf>
    <xf numFmtId="49" fontId="25" fillId="0" borderId="79" xfId="0" applyNumberFormat="1" applyFont="1" applyBorder="1" applyAlignment="1" applyProtection="1">
      <alignment horizontal="left" vertical="center" indent="1" shrinkToFit="1"/>
      <protection locked="0"/>
    </xf>
    <xf numFmtId="49" fontId="25" fillId="0" borderId="17" xfId="0" applyNumberFormat="1" applyFont="1" applyBorder="1" applyAlignment="1" applyProtection="1">
      <alignment horizontal="left" vertical="center" indent="1" shrinkToFit="1"/>
      <protection locked="0"/>
    </xf>
    <xf numFmtId="49" fontId="25" fillId="0" borderId="18" xfId="0" applyNumberFormat="1" applyFont="1" applyBorder="1" applyAlignment="1" applyProtection="1">
      <alignment horizontal="left" vertical="center" indent="1" shrinkToFit="1"/>
      <protection locked="0"/>
    </xf>
    <xf numFmtId="0" fontId="25" fillId="0" borderId="276" xfId="0" applyFont="1" applyBorder="1" applyAlignment="1" applyProtection="1">
      <alignment horizontal="left" vertical="center" indent="1" shrinkToFit="1"/>
      <protection locked="0"/>
    </xf>
    <xf numFmtId="0" fontId="25" fillId="0" borderId="277" xfId="0" applyFont="1" applyBorder="1" applyAlignment="1" applyProtection="1">
      <alignment horizontal="left" vertical="center" indent="1" shrinkToFit="1"/>
      <protection locked="0"/>
    </xf>
    <xf numFmtId="0" fontId="25" fillId="0" borderId="278" xfId="0" applyFont="1" applyBorder="1" applyAlignment="1" applyProtection="1">
      <alignment horizontal="left" vertical="center" indent="1" shrinkToFit="1"/>
      <protection locked="0"/>
    </xf>
    <xf numFmtId="0" fontId="25" fillId="3" borderId="15" xfId="0" applyFont="1" applyFill="1" applyBorder="1" applyAlignment="1">
      <alignment horizontal="center" vertical="center"/>
    </xf>
    <xf numFmtId="0" fontId="30" fillId="4" borderId="1" xfId="0" applyFont="1" applyFill="1" applyBorder="1">
      <alignment vertical="center"/>
    </xf>
    <xf numFmtId="0" fontId="30" fillId="4" borderId="0" xfId="0" applyFont="1" applyFill="1">
      <alignment vertical="center"/>
    </xf>
    <xf numFmtId="0" fontId="25" fillId="2" borderId="124" xfId="0" applyFont="1" applyFill="1" applyBorder="1" applyAlignment="1">
      <alignment horizontal="center" vertical="center" shrinkToFit="1"/>
    </xf>
    <xf numFmtId="0" fontId="25" fillId="2" borderId="30" xfId="0" applyFont="1" applyFill="1" applyBorder="1" applyAlignment="1">
      <alignment horizontal="center" vertical="center" shrinkToFit="1"/>
    </xf>
    <xf numFmtId="0" fontId="25" fillId="2" borderId="11" xfId="0" applyFont="1" applyFill="1" applyBorder="1" applyAlignment="1">
      <alignment horizontal="center" vertical="center" shrinkToFit="1"/>
    </xf>
    <xf numFmtId="49" fontId="94" fillId="0" borderId="7" xfId="0" applyNumberFormat="1" applyFont="1" applyBorder="1" applyAlignment="1" applyProtection="1">
      <alignment horizontal="left" vertical="center" indent="1" shrinkToFit="1"/>
      <protection locked="0"/>
    </xf>
    <xf numFmtId="49" fontId="89" fillId="0" borderId="8" xfId="0" applyNumberFormat="1" applyFont="1" applyBorder="1" applyAlignment="1" applyProtection="1">
      <alignment horizontal="left" vertical="center" indent="1" shrinkToFit="1"/>
      <protection locked="0"/>
    </xf>
    <xf numFmtId="0" fontId="89" fillId="2" borderId="5" xfId="0" applyFont="1" applyFill="1" applyBorder="1" applyAlignment="1">
      <alignment horizontal="center" vertical="center" wrapText="1" shrinkToFit="1"/>
    </xf>
    <xf numFmtId="0" fontId="89" fillId="2" borderId="11" xfId="0" applyFont="1" applyFill="1" applyBorder="1" applyAlignment="1">
      <alignment horizontal="center" vertical="center" shrinkToFit="1"/>
    </xf>
    <xf numFmtId="0" fontId="89" fillId="2" borderId="5" xfId="0" applyFont="1" applyFill="1" applyBorder="1" applyAlignment="1">
      <alignment horizontal="center" vertical="center" shrinkToFit="1"/>
    </xf>
    <xf numFmtId="0" fontId="89" fillId="2" borderId="4" xfId="0" applyFont="1" applyFill="1" applyBorder="1" applyAlignment="1">
      <alignment horizontal="center" vertical="center" shrinkToFit="1"/>
    </xf>
    <xf numFmtId="0" fontId="89" fillId="2" borderId="10" xfId="0" applyFont="1" applyFill="1" applyBorder="1" applyAlignment="1">
      <alignment horizontal="center" vertical="center" shrinkToFit="1"/>
    </xf>
    <xf numFmtId="0" fontId="89" fillId="2" borderId="13" xfId="0" applyFont="1" applyFill="1" applyBorder="1" applyAlignment="1">
      <alignment horizontal="center" vertical="center" wrapText="1" shrinkToFit="1"/>
    </xf>
    <xf numFmtId="0" fontId="89" fillId="2" borderId="234" xfId="0" applyFont="1" applyFill="1" applyBorder="1" applyAlignment="1">
      <alignment horizontal="center" vertical="center" shrinkToFit="1"/>
    </xf>
    <xf numFmtId="0" fontId="89" fillId="2" borderId="149" xfId="0" applyFont="1" applyFill="1" applyBorder="1" applyAlignment="1">
      <alignment horizontal="center" vertical="center" shrinkToFit="1"/>
    </xf>
    <xf numFmtId="49" fontId="25" fillId="0" borderId="7" xfId="0" applyNumberFormat="1" applyFont="1" applyBorder="1" applyAlignment="1" applyProtection="1">
      <alignment horizontal="left" vertical="center" wrapText="1" indent="1" shrinkToFit="1"/>
      <protection locked="0"/>
    </xf>
    <xf numFmtId="49" fontId="25" fillId="0" borderId="8" xfId="0" applyNumberFormat="1" applyFont="1" applyBorder="1" applyAlignment="1" applyProtection="1">
      <alignment horizontal="left" vertical="center" wrapText="1" indent="1" shrinkToFit="1"/>
      <protection locked="0"/>
    </xf>
    <xf numFmtId="177" fontId="25" fillId="0" borderId="7" xfId="0" applyNumberFormat="1" applyFont="1" applyBorder="1" applyAlignment="1" applyProtection="1">
      <alignment horizontal="left" vertical="center" indent="1"/>
      <protection locked="0"/>
    </xf>
    <xf numFmtId="177" fontId="25" fillId="0" borderId="8" xfId="0" applyNumberFormat="1" applyFont="1" applyBorder="1" applyAlignment="1" applyProtection="1">
      <alignment horizontal="left" vertical="center" indent="1"/>
      <protection locked="0"/>
    </xf>
    <xf numFmtId="178" fontId="25" fillId="0" borderId="7" xfId="0" applyNumberFormat="1" applyFont="1" applyBorder="1" applyAlignment="1" applyProtection="1">
      <alignment horizontal="left" vertical="center" indent="1" shrinkToFit="1"/>
      <protection locked="0"/>
    </xf>
    <xf numFmtId="178" fontId="25" fillId="0" borderId="8" xfId="0" applyNumberFormat="1" applyFont="1" applyBorder="1" applyAlignment="1" applyProtection="1">
      <alignment horizontal="left" vertical="center" indent="1" shrinkToFit="1"/>
      <protection locked="0"/>
    </xf>
    <xf numFmtId="0" fontId="193" fillId="0" borderId="283" xfId="1256" applyBorder="1" applyAlignment="1" applyProtection="1">
      <alignment horizontal="left" vertical="center" indent="1"/>
      <protection locked="0"/>
    </xf>
    <xf numFmtId="0" fontId="25" fillId="0" borderId="284" xfId="0" applyFont="1" applyBorder="1" applyAlignment="1" applyProtection="1">
      <alignment horizontal="left" vertical="center" indent="1"/>
      <protection locked="0"/>
    </xf>
    <xf numFmtId="0" fontId="25" fillId="0" borderId="287" xfId="0" applyFont="1" applyBorder="1" applyAlignment="1" applyProtection="1">
      <alignment horizontal="left" vertical="center" indent="1"/>
      <protection locked="0"/>
    </xf>
    <xf numFmtId="0" fontId="25" fillId="2" borderId="4" xfId="0" applyFont="1" applyFill="1" applyBorder="1" applyAlignment="1">
      <alignment horizontal="center" vertical="center" wrapText="1" shrinkToFit="1"/>
    </xf>
    <xf numFmtId="0" fontId="60" fillId="0" borderId="0" xfId="0" applyFont="1" applyAlignment="1">
      <alignment horizontal="center" vertical="center" shrinkToFit="1"/>
    </xf>
    <xf numFmtId="0" fontId="30" fillId="4" borderId="28" xfId="0" applyFont="1" applyFill="1" applyBorder="1" applyAlignment="1">
      <alignment horizontal="left" vertical="center"/>
    </xf>
    <xf numFmtId="0" fontId="25" fillId="0" borderId="283" xfId="0" applyFont="1" applyBorder="1" applyAlignment="1" applyProtection="1">
      <alignment horizontal="left" vertical="center" indent="1" shrinkToFit="1"/>
      <protection locked="0"/>
    </xf>
    <xf numFmtId="0" fontId="25" fillId="0" borderId="284" xfId="0" applyFont="1" applyBorder="1" applyAlignment="1" applyProtection="1">
      <alignment horizontal="left" vertical="center" indent="1" shrinkToFit="1"/>
      <protection locked="0"/>
    </xf>
    <xf numFmtId="0" fontId="25" fillId="0" borderId="285" xfId="0" applyFont="1" applyBorder="1" applyAlignment="1" applyProtection="1">
      <alignment horizontal="left" vertical="center" indent="1" shrinkToFit="1"/>
      <protection locked="0"/>
    </xf>
    <xf numFmtId="0" fontId="25" fillId="0" borderId="22" xfId="0" applyFont="1" applyBorder="1" applyAlignment="1" applyProtection="1">
      <alignment horizontal="left" vertical="center" indent="1" shrinkToFit="1"/>
      <protection locked="0"/>
    </xf>
    <xf numFmtId="0" fontId="25" fillId="0" borderId="23" xfId="0" applyFont="1" applyBorder="1" applyAlignment="1" applyProtection="1">
      <alignment horizontal="left" vertical="center" indent="1" shrinkToFit="1"/>
      <protection locked="0"/>
    </xf>
    <xf numFmtId="0" fontId="25" fillId="0" borderId="241" xfId="0" applyFont="1" applyBorder="1" applyAlignment="1" applyProtection="1">
      <alignment horizontal="left" vertical="center" indent="1" shrinkToFit="1"/>
      <protection locked="0"/>
    </xf>
    <xf numFmtId="0" fontId="25" fillId="0" borderId="7" xfId="0" applyFont="1" applyBorder="1" applyAlignment="1" applyProtection="1">
      <alignment horizontal="left" vertical="center" indent="1" shrinkToFit="1"/>
      <protection locked="0"/>
    </xf>
    <xf numFmtId="0" fontId="25" fillId="0" borderId="8" xfId="0" applyFont="1" applyBorder="1" applyAlignment="1" applyProtection="1">
      <alignment horizontal="left" vertical="center" indent="1" shrinkToFit="1"/>
      <protection locked="0"/>
    </xf>
    <xf numFmtId="0" fontId="25" fillId="0" borderId="9" xfId="0" applyFont="1" applyBorder="1" applyAlignment="1" applyProtection="1">
      <alignment horizontal="left" vertical="center" indent="1" shrinkToFit="1"/>
      <protection locked="0"/>
    </xf>
    <xf numFmtId="0" fontId="25" fillId="0" borderId="79" xfId="0" applyFont="1" applyBorder="1" applyAlignment="1" applyProtection="1">
      <alignment horizontal="left" vertical="center" indent="1" shrinkToFit="1"/>
      <protection locked="0"/>
    </xf>
    <xf numFmtId="0" fontId="25" fillId="0" borderId="80" xfId="0" applyFont="1" applyBorder="1" applyAlignment="1" applyProtection="1">
      <alignment horizontal="left" vertical="center" indent="1" shrinkToFit="1"/>
      <protection locked="0"/>
    </xf>
    <xf numFmtId="0" fontId="25" fillId="0" borderId="81" xfId="0" applyFont="1" applyBorder="1" applyAlignment="1" applyProtection="1">
      <alignment horizontal="left" vertical="center" indent="1" shrinkToFit="1"/>
      <protection locked="0"/>
    </xf>
    <xf numFmtId="0" fontId="25" fillId="0" borderId="285" xfId="0" applyFont="1" applyBorder="1" applyAlignment="1" applyProtection="1">
      <alignment horizontal="left" vertical="center" indent="1"/>
      <protection locked="0"/>
    </xf>
    <xf numFmtId="179" fontId="25" fillId="0" borderId="276" xfId="0" applyNumberFormat="1" applyFont="1" applyBorder="1" applyAlignment="1" applyProtection="1">
      <alignment horizontal="left" vertical="center" indent="1" shrinkToFit="1"/>
      <protection locked="0"/>
    </xf>
    <xf numFmtId="179" fontId="25" fillId="0" borderId="277" xfId="0" applyNumberFormat="1" applyFont="1" applyBorder="1" applyAlignment="1" applyProtection="1">
      <alignment horizontal="left" vertical="center" indent="1" shrinkToFit="1"/>
      <protection locked="0"/>
    </xf>
    <xf numFmtId="179" fontId="25" fillId="0" borderId="278" xfId="0" applyNumberFormat="1" applyFont="1" applyBorder="1" applyAlignment="1" applyProtection="1">
      <alignment horizontal="left" vertical="center" indent="1" shrinkToFit="1"/>
      <protection locked="0"/>
    </xf>
    <xf numFmtId="0" fontId="25" fillId="0" borderId="21" xfId="0" applyFont="1" applyBorder="1" applyAlignment="1" applyProtection="1">
      <alignment horizontal="left" vertical="center" indent="1" shrinkToFit="1"/>
      <protection locked="0"/>
    </xf>
    <xf numFmtId="58" fontId="25" fillId="0" borderId="283" xfId="0" applyNumberFormat="1" applyFont="1" applyBorder="1" applyAlignment="1" applyProtection="1">
      <alignment horizontal="left" vertical="center" indent="1" shrinkToFit="1"/>
      <protection locked="0"/>
    </xf>
    <xf numFmtId="58" fontId="25" fillId="0" borderId="284" xfId="0" applyNumberFormat="1" applyFont="1" applyBorder="1" applyAlignment="1" applyProtection="1">
      <alignment horizontal="left" vertical="center" indent="1" shrinkToFit="1"/>
      <protection locked="0"/>
    </xf>
    <xf numFmtId="58" fontId="25" fillId="0" borderId="285" xfId="0" applyNumberFormat="1" applyFont="1" applyBorder="1" applyAlignment="1" applyProtection="1">
      <alignment horizontal="left" vertical="center" indent="1" shrinkToFit="1"/>
      <protection locked="0"/>
    </xf>
    <xf numFmtId="0" fontId="25" fillId="0" borderId="269" xfId="0" applyFont="1" applyBorder="1" applyAlignment="1" applyProtection="1">
      <alignment horizontal="left" vertical="center" indent="1"/>
      <protection locked="0"/>
    </xf>
    <xf numFmtId="0" fontId="25" fillId="0" borderId="270" xfId="0" applyFont="1" applyBorder="1" applyAlignment="1" applyProtection="1">
      <alignment horizontal="left" vertical="center" indent="1"/>
      <protection locked="0"/>
    </xf>
    <xf numFmtId="0" fontId="25" fillId="0" borderId="271" xfId="0" applyFont="1" applyBorder="1" applyAlignment="1" applyProtection="1">
      <alignment horizontal="left" vertical="center" indent="1"/>
      <protection locked="0"/>
    </xf>
    <xf numFmtId="0" fontId="25" fillId="0" borderId="273" xfId="0" applyFont="1" applyBorder="1" applyAlignment="1" applyProtection="1">
      <alignment horizontal="left" vertical="center" indent="1" shrinkToFit="1"/>
      <protection locked="0"/>
    </xf>
    <xf numFmtId="0" fontId="25" fillId="0" borderId="257" xfId="0" applyFont="1" applyBorder="1" applyAlignment="1" applyProtection="1">
      <alignment horizontal="left" vertical="center" indent="1" shrinkToFit="1"/>
      <protection locked="0"/>
    </xf>
    <xf numFmtId="0" fontId="25" fillId="0" borderId="274" xfId="0" applyFont="1" applyBorder="1" applyAlignment="1" applyProtection="1">
      <alignment horizontal="left" vertical="center" indent="1" shrinkToFit="1"/>
      <protection locked="0"/>
    </xf>
    <xf numFmtId="0" fontId="0" fillId="0" borderId="0" xfId="0">
      <alignment vertical="center"/>
    </xf>
    <xf numFmtId="0" fontId="25" fillId="3" borderId="0" xfId="0" applyFont="1" applyFill="1" applyAlignment="1">
      <alignment horizontal="center" vertical="center" wrapText="1"/>
    </xf>
    <xf numFmtId="0" fontId="25" fillId="3" borderId="0" xfId="0" applyFont="1" applyFill="1" applyAlignment="1">
      <alignment horizontal="center" vertical="center"/>
    </xf>
    <xf numFmtId="0" fontId="193" fillId="0" borderId="22" xfId="1256" applyBorder="1" applyAlignment="1" applyProtection="1">
      <alignment horizontal="left" vertical="center" indent="1"/>
      <protection locked="0"/>
    </xf>
    <xf numFmtId="0" fontId="25" fillId="0" borderId="23" xfId="0" applyFont="1" applyBorder="1" applyAlignment="1" applyProtection="1">
      <alignment horizontal="left" vertical="center" indent="1"/>
      <protection locked="0"/>
    </xf>
    <xf numFmtId="0" fontId="25" fillId="0" borderId="24" xfId="0" applyFont="1" applyBorder="1" applyAlignment="1" applyProtection="1">
      <alignment horizontal="left" vertical="center" indent="1"/>
      <protection locked="0"/>
    </xf>
    <xf numFmtId="0" fontId="60" fillId="0" borderId="26" xfId="0" applyFont="1" applyBorder="1" applyAlignment="1">
      <alignment horizontal="center" vertical="center" shrinkToFit="1"/>
    </xf>
    <xf numFmtId="179" fontId="25" fillId="0" borderId="273" xfId="0" applyNumberFormat="1" applyFont="1" applyBorder="1" applyAlignment="1" applyProtection="1">
      <alignment horizontal="left" vertical="center" indent="1" shrinkToFit="1"/>
      <protection locked="0"/>
    </xf>
    <xf numFmtId="179" fontId="25" fillId="0" borderId="274" xfId="0" applyNumberFormat="1" applyFont="1" applyBorder="1" applyAlignment="1" applyProtection="1">
      <alignment horizontal="left" vertical="center" indent="1" shrinkToFit="1"/>
      <protection locked="0"/>
    </xf>
    <xf numFmtId="0" fontId="30" fillId="4" borderId="1" xfId="0" applyFont="1" applyFill="1" applyBorder="1" applyAlignment="1">
      <alignment horizontal="left" vertical="center"/>
    </xf>
    <xf numFmtId="0" fontId="30" fillId="4" borderId="0" xfId="0" applyFont="1" applyFill="1" applyAlignment="1">
      <alignment horizontal="left" vertical="center"/>
    </xf>
    <xf numFmtId="49" fontId="25" fillId="0" borderId="16" xfId="0" applyNumberFormat="1" applyFont="1" applyBorder="1" applyAlignment="1" applyProtection="1">
      <alignment horizontal="left" vertical="center" indent="1" shrinkToFit="1"/>
      <protection locked="0"/>
    </xf>
    <xf numFmtId="0" fontId="30" fillId="4" borderId="28" xfId="0" applyFont="1" applyFill="1" applyBorder="1" applyAlignment="1">
      <alignment horizontal="center" vertical="center"/>
    </xf>
    <xf numFmtId="0" fontId="25" fillId="0" borderId="277" xfId="0" applyFont="1" applyBorder="1">
      <alignment vertical="center"/>
    </xf>
    <xf numFmtId="0" fontId="25" fillId="0" borderId="278" xfId="0" applyFont="1" applyBorder="1">
      <alignment vertical="center"/>
    </xf>
    <xf numFmtId="56" fontId="25" fillId="0" borderId="277" xfId="0" applyNumberFormat="1" applyFont="1" applyBorder="1">
      <alignment vertical="center"/>
    </xf>
    <xf numFmtId="56" fontId="25" fillId="0" borderId="278" xfId="0" applyNumberFormat="1" applyFont="1" applyBorder="1">
      <alignment vertical="center"/>
    </xf>
    <xf numFmtId="56" fontId="25" fillId="0" borderId="28" xfId="0" applyNumberFormat="1" applyFont="1" applyBorder="1">
      <alignment vertical="center"/>
    </xf>
    <xf numFmtId="56" fontId="25" fillId="0" borderId="32" xfId="0" applyNumberFormat="1" applyFont="1" applyBorder="1">
      <alignment vertical="center"/>
    </xf>
    <xf numFmtId="0" fontId="59" fillId="0" borderId="26" xfId="0" applyFont="1" applyBorder="1" applyAlignment="1">
      <alignment horizontal="center" vertical="center" shrinkToFit="1"/>
    </xf>
    <xf numFmtId="0" fontId="25" fillId="0" borderId="16" xfId="0" applyFont="1" applyBorder="1" applyAlignment="1" applyProtection="1">
      <alignment horizontal="left" vertical="center" indent="1" shrinkToFit="1"/>
      <protection locked="0"/>
    </xf>
    <xf numFmtId="0" fontId="25" fillId="0" borderId="17" xfId="0" applyFont="1" applyBorder="1" applyAlignment="1" applyProtection="1">
      <alignment horizontal="left" vertical="center" indent="1" shrinkToFit="1"/>
      <protection locked="0"/>
    </xf>
    <xf numFmtId="0" fontId="25" fillId="0" borderId="18" xfId="0" applyFont="1" applyBorder="1" applyAlignment="1" applyProtection="1">
      <alignment horizontal="left" vertical="center" indent="1" shrinkToFit="1"/>
      <protection locked="0"/>
    </xf>
    <xf numFmtId="0" fontId="25" fillId="0" borderId="273" xfId="0" applyFont="1" applyBorder="1" applyAlignment="1" applyProtection="1">
      <alignment horizontal="left" vertical="center" wrapText="1" indent="1"/>
      <protection locked="0"/>
    </xf>
    <xf numFmtId="0" fontId="25" fillId="0" borderId="257" xfId="0" applyFont="1" applyBorder="1" applyAlignment="1" applyProtection="1">
      <alignment horizontal="left" vertical="center" wrapText="1" indent="1"/>
      <protection locked="0"/>
    </xf>
    <xf numFmtId="0" fontId="25" fillId="0" borderId="274" xfId="0" applyFont="1" applyBorder="1" applyAlignment="1" applyProtection="1">
      <alignment horizontal="left" vertical="center" wrapText="1" indent="1"/>
      <protection locked="0"/>
    </xf>
    <xf numFmtId="0" fontId="24" fillId="0" borderId="26" xfId="0" applyFont="1" applyBorder="1" applyAlignment="1">
      <alignment horizontal="center" vertical="center" shrinkToFit="1"/>
    </xf>
    <xf numFmtId="0" fontId="58" fillId="4" borderId="28" xfId="0" applyFont="1" applyFill="1" applyBorder="1">
      <alignment vertical="center"/>
    </xf>
    <xf numFmtId="0" fontId="25" fillId="3" borderId="235" xfId="0" applyFont="1" applyFill="1" applyBorder="1" applyAlignment="1">
      <alignment horizontal="center" vertical="center" wrapText="1"/>
    </xf>
    <xf numFmtId="0" fontId="25" fillId="3" borderId="15" xfId="0" applyFont="1" applyFill="1" applyBorder="1" applyAlignment="1">
      <alignment horizontal="center" vertical="center" wrapText="1"/>
    </xf>
    <xf numFmtId="0" fontId="25" fillId="0" borderId="31" xfId="0" applyFont="1" applyBorder="1" applyAlignment="1" applyProtection="1">
      <alignment horizontal="left" vertical="center" wrapText="1" indent="1"/>
      <protection locked="0"/>
    </xf>
    <xf numFmtId="0" fontId="25" fillId="0" borderId="28" xfId="0" applyFont="1" applyBorder="1" applyAlignment="1" applyProtection="1">
      <alignment horizontal="left" vertical="center" wrapText="1" indent="1"/>
      <protection locked="0"/>
    </xf>
    <xf numFmtId="0" fontId="25" fillId="0" borderId="32" xfId="0" applyFont="1" applyBorder="1" applyAlignment="1" applyProtection="1">
      <alignment horizontal="left" vertical="center" wrapText="1" indent="1"/>
      <protection locked="0"/>
    </xf>
    <xf numFmtId="183" fontId="25" fillId="0" borderId="19" xfId="0" applyNumberFormat="1" applyFont="1" applyBorder="1" applyAlignment="1" applyProtection="1">
      <alignment horizontal="right" vertical="center" shrinkToFit="1"/>
      <protection locked="0"/>
    </xf>
    <xf numFmtId="183" fontId="25" fillId="0" borderId="20" xfId="0" applyNumberFormat="1" applyFont="1" applyBorder="1" applyAlignment="1" applyProtection="1">
      <alignment horizontal="right" vertical="center" shrinkToFit="1"/>
      <protection locked="0"/>
    </xf>
    <xf numFmtId="183" fontId="25" fillId="0" borderId="79" xfId="0" applyNumberFormat="1" applyFont="1" applyBorder="1" applyAlignment="1" applyProtection="1">
      <alignment horizontal="right" vertical="center" shrinkToFit="1"/>
      <protection locked="0"/>
    </xf>
    <xf numFmtId="183" fontId="25" fillId="0" borderId="80" xfId="0" applyNumberFormat="1" applyFont="1" applyBorder="1" applyAlignment="1" applyProtection="1">
      <alignment horizontal="right" vertical="center" shrinkToFit="1"/>
      <protection locked="0"/>
    </xf>
    <xf numFmtId="183" fontId="25" fillId="0" borderId="16" xfId="0" applyNumberFormat="1" applyFont="1" applyBorder="1" applyAlignment="1" applyProtection="1">
      <alignment horizontal="right" vertical="center" shrinkToFit="1"/>
      <protection locked="0"/>
    </xf>
    <xf numFmtId="183" fontId="25" fillId="0" borderId="17" xfId="0" applyNumberFormat="1" applyFont="1" applyBorder="1" applyAlignment="1" applyProtection="1">
      <alignment horizontal="right" vertical="center" shrinkToFit="1"/>
      <protection locked="0"/>
    </xf>
    <xf numFmtId="0" fontId="172" fillId="0" borderId="0" xfId="0" applyFont="1">
      <alignment vertical="center"/>
    </xf>
    <xf numFmtId="0" fontId="89" fillId="2" borderId="265" xfId="0" applyFont="1" applyFill="1" applyBorder="1" applyAlignment="1">
      <alignment horizontal="center" vertical="center" shrinkToFit="1"/>
    </xf>
    <xf numFmtId="0" fontId="89" fillId="0" borderId="31" xfId="0" applyFont="1" applyBorder="1" applyAlignment="1" applyProtection="1">
      <alignment vertical="center" wrapText="1" shrinkToFit="1"/>
    </xf>
    <xf numFmtId="0" fontId="89" fillId="0" borderId="28" xfId="0" applyFont="1" applyBorder="1" applyAlignment="1" applyProtection="1">
      <alignment vertical="center" shrinkToFit="1"/>
    </xf>
    <xf numFmtId="0" fontId="89" fillId="0" borderId="288" xfId="0" applyFont="1" applyBorder="1" applyAlignment="1" applyProtection="1">
      <alignment vertical="center" shrinkToFit="1"/>
    </xf>
    <xf numFmtId="0" fontId="89" fillId="0" borderId="280" xfId="0" applyFont="1" applyBorder="1" applyAlignment="1" applyProtection="1">
      <alignment vertical="center" wrapText="1" shrinkToFit="1"/>
    </xf>
    <xf numFmtId="0" fontId="89" fillId="0" borderId="281" xfId="0" applyFont="1" applyBorder="1" applyAlignment="1" applyProtection="1">
      <alignment vertical="center" shrinkToFit="1"/>
    </xf>
    <xf numFmtId="0" fontId="89" fillId="0" borderId="282" xfId="0" applyFont="1" applyBorder="1" applyAlignment="1" applyProtection="1">
      <alignment vertical="center" shrinkToFit="1"/>
    </xf>
    <xf numFmtId="0" fontId="89" fillId="0" borderId="273" xfId="0" applyFont="1" applyBorder="1" applyAlignment="1" applyProtection="1">
      <alignment vertical="center" wrapText="1" shrinkToFit="1"/>
    </xf>
    <xf numFmtId="0" fontId="89" fillId="0" borderId="257" xfId="0" applyFont="1" applyBorder="1" applyAlignment="1" applyProtection="1">
      <alignment vertical="center" shrinkToFit="1"/>
    </xf>
    <xf numFmtId="0" fontId="89" fillId="0" borderId="262" xfId="0" applyFont="1" applyBorder="1" applyAlignment="1" applyProtection="1">
      <alignment vertical="center" shrinkToFit="1"/>
    </xf>
    <xf numFmtId="0" fontId="25" fillId="0" borderId="22" xfId="0" applyFont="1" applyBorder="1" applyAlignment="1" applyProtection="1">
      <alignment horizontal="left" vertical="center" indent="1"/>
      <protection locked="0"/>
    </xf>
    <xf numFmtId="0" fontId="89" fillId="2" borderId="266" xfId="0" applyFont="1" applyFill="1" applyBorder="1" applyAlignment="1">
      <alignment horizontal="center" vertical="center" shrinkToFit="1"/>
    </xf>
    <xf numFmtId="183" fontId="189" fillId="0" borderId="150" xfId="0" applyNumberFormat="1" applyFont="1" applyBorder="1" applyAlignment="1">
      <alignment horizontal="right" vertical="center" shrinkToFit="1"/>
    </xf>
    <xf numFmtId="183" fontId="189" fillId="0" borderId="151" xfId="0" applyNumberFormat="1" applyFont="1" applyBorder="1" applyAlignment="1">
      <alignment horizontal="right" vertical="center" shrinkToFit="1"/>
    </xf>
    <xf numFmtId="0" fontId="89" fillId="2" borderId="3" xfId="0" applyFont="1" applyFill="1" applyBorder="1" applyAlignment="1">
      <alignment horizontal="center" vertical="top" wrapText="1" shrinkToFit="1"/>
    </xf>
    <xf numFmtId="0" fontId="89" fillId="2" borderId="12" xfId="0" applyFont="1" applyFill="1" applyBorder="1" applyAlignment="1">
      <alignment horizontal="center" vertical="top" wrapText="1" shrinkToFit="1"/>
    </xf>
    <xf numFmtId="0" fontId="89" fillId="2" borderId="124" xfId="0" applyFont="1" applyFill="1" applyBorder="1" applyAlignment="1">
      <alignment horizontal="center" vertical="top" wrapText="1" shrinkToFit="1"/>
    </xf>
    <xf numFmtId="0" fontId="89" fillId="2" borderId="30" xfId="0" applyFont="1" applyFill="1" applyBorder="1" applyAlignment="1">
      <alignment horizontal="center" vertical="top" wrapText="1" shrinkToFit="1"/>
    </xf>
    <xf numFmtId="0" fontId="89" fillId="0" borderId="274" xfId="0" applyFont="1" applyBorder="1" applyAlignment="1">
      <alignment horizontal="left" vertical="center" shrinkToFit="1"/>
    </xf>
    <xf numFmtId="0" fontId="89" fillId="0" borderId="272" xfId="0" applyFont="1" applyBorder="1" applyAlignment="1">
      <alignment horizontal="left" vertical="center" shrinkToFit="1"/>
    </xf>
    <xf numFmtId="0" fontId="25" fillId="0" borderId="273" xfId="0" applyFont="1" applyBorder="1" applyAlignment="1">
      <alignment horizontal="left" vertical="center" wrapText="1" indent="1"/>
    </xf>
    <xf numFmtId="0" fontId="25" fillId="0" borderId="257" xfId="0" applyFont="1" applyBorder="1" applyAlignment="1">
      <alignment horizontal="left" vertical="center" wrapText="1" indent="1"/>
    </xf>
    <xf numFmtId="0" fontId="25" fillId="0" borderId="274" xfId="0" applyFont="1" applyBorder="1" applyAlignment="1">
      <alignment horizontal="left" vertical="center" wrapText="1" indent="1"/>
    </xf>
    <xf numFmtId="0" fontId="193" fillId="0" borderId="31" xfId="1256" applyBorder="1" applyAlignment="1" applyProtection="1">
      <alignment horizontal="left" vertical="center" indent="1"/>
      <protection locked="0"/>
    </xf>
    <xf numFmtId="0" fontId="25" fillId="0" borderId="28" xfId="0" applyFont="1" applyBorder="1" applyAlignment="1" applyProtection="1">
      <alignment horizontal="left" vertical="center" indent="1"/>
      <protection locked="0"/>
    </xf>
    <xf numFmtId="0" fontId="25" fillId="0" borderId="32" xfId="0" applyFont="1" applyBorder="1" applyAlignment="1" applyProtection="1">
      <alignment horizontal="left" vertical="center" indent="1"/>
      <protection locked="0"/>
    </xf>
    <xf numFmtId="0" fontId="30" fillId="4" borderId="0" xfId="0" applyFont="1" applyFill="1" applyBorder="1" applyAlignment="1">
      <alignment horizontal="center" vertical="center"/>
    </xf>
    <xf numFmtId="0" fontId="89" fillId="0" borderId="6" xfId="0" applyFont="1" applyBorder="1" applyAlignment="1">
      <alignment vertical="center" wrapText="1" readingOrder="1"/>
    </xf>
    <xf numFmtId="0" fontId="89" fillId="0" borderId="6" xfId="0" applyFont="1" applyBorder="1" applyAlignment="1">
      <alignment vertical="center"/>
    </xf>
    <xf numFmtId="0" fontId="89" fillId="10" borderId="33" xfId="0" applyFont="1" applyFill="1" applyBorder="1" applyAlignment="1">
      <alignment horizontal="center" vertical="center" textRotation="255"/>
    </xf>
    <xf numFmtId="0" fontId="89" fillId="10" borderId="35" xfId="0" applyFont="1" applyFill="1" applyBorder="1" applyAlignment="1">
      <alignment horizontal="center" vertical="center" textRotation="255"/>
    </xf>
    <xf numFmtId="0" fontId="89" fillId="10" borderId="34" xfId="0" applyFont="1" applyFill="1" applyBorder="1" applyAlignment="1">
      <alignment horizontal="center" vertical="center" textRotation="255"/>
    </xf>
    <xf numFmtId="0" fontId="87" fillId="0" borderId="6" xfId="0" applyFont="1" applyBorder="1" applyAlignment="1">
      <alignment vertical="center"/>
    </xf>
    <xf numFmtId="0" fontId="87" fillId="0" borderId="6" xfId="0" applyFont="1" applyBorder="1" applyAlignment="1">
      <alignment vertical="center" wrapText="1"/>
    </xf>
    <xf numFmtId="0" fontId="89" fillId="5" borderId="7" xfId="0" applyFont="1" applyFill="1" applyBorder="1" applyAlignment="1">
      <alignment horizontal="center" vertical="center"/>
    </xf>
    <xf numFmtId="0" fontId="89" fillId="5" borderId="9" xfId="0" applyFont="1" applyFill="1" applyBorder="1" applyAlignment="1">
      <alignment horizontal="center" vertical="center"/>
    </xf>
    <xf numFmtId="0" fontId="89" fillId="0" borderId="29" xfId="0" applyFont="1" applyBorder="1">
      <alignment vertical="center"/>
    </xf>
    <xf numFmtId="0" fontId="87" fillId="0" borderId="6" xfId="0" applyFont="1" applyBorder="1" applyAlignment="1">
      <alignment horizontal="center" vertical="center"/>
    </xf>
    <xf numFmtId="0" fontId="89" fillId="0" borderId="6" xfId="0" applyFont="1" applyBorder="1" applyAlignment="1">
      <alignment vertical="center" wrapText="1"/>
    </xf>
    <xf numFmtId="0" fontId="89" fillId="0" borderId="267" xfId="0" applyFont="1" applyBorder="1" applyAlignment="1">
      <alignment vertical="center" wrapText="1" readingOrder="1"/>
    </xf>
    <xf numFmtId="0" fontId="89" fillId="0" borderId="249" xfId="0" applyFont="1" applyBorder="1" applyAlignment="1">
      <alignment vertical="center" wrapText="1" readingOrder="1"/>
    </xf>
    <xf numFmtId="0" fontId="89" fillId="0" borderId="29" xfId="0" applyFont="1" applyBorder="1" applyAlignment="1">
      <alignment horizontal="left" vertical="center"/>
    </xf>
    <xf numFmtId="0" fontId="89" fillId="0" borderId="7" xfId="0" applyFont="1" applyBorder="1">
      <alignment vertical="center"/>
    </xf>
    <xf numFmtId="0" fontId="89" fillId="0" borderId="6" xfId="0" applyFont="1" applyBorder="1" applyAlignment="1">
      <alignment horizontal="center" vertical="center"/>
    </xf>
    <xf numFmtId="0" fontId="87" fillId="0" borderId="6" xfId="0" applyFont="1" applyBorder="1" applyAlignment="1">
      <alignment horizontal="center" vertical="center" wrapText="1"/>
    </xf>
    <xf numFmtId="0" fontId="89" fillId="0" borderId="6" xfId="0" applyFont="1" applyBorder="1" applyAlignment="1">
      <alignment horizontal="center" vertical="center" wrapText="1" readingOrder="1"/>
    </xf>
    <xf numFmtId="0" fontId="89" fillId="0" borderId="31" xfId="0" applyFont="1" applyBorder="1">
      <alignment vertical="center"/>
    </xf>
    <xf numFmtId="0" fontId="89" fillId="0" borderId="6" xfId="0" applyFont="1" applyBorder="1" applyAlignment="1">
      <alignment horizontal="left" vertical="center"/>
    </xf>
    <xf numFmtId="0" fontId="46" fillId="0" borderId="6" xfId="0" applyFont="1" applyBorder="1" applyAlignment="1" applyProtection="1">
      <alignment horizontal="left" vertical="center" shrinkToFit="1"/>
      <protection locked="0"/>
    </xf>
    <xf numFmtId="0" fontId="39" fillId="0" borderId="0" xfId="0" applyFont="1" applyAlignment="1">
      <alignment horizontal="center" vertical="center"/>
    </xf>
    <xf numFmtId="0" fontId="39" fillId="0" borderId="26" xfId="0" applyFont="1" applyBorder="1" applyAlignment="1">
      <alignment horizontal="center" vertical="center"/>
    </xf>
    <xf numFmtId="0" fontId="39" fillId="0" borderId="28" xfId="0" applyFont="1" applyBorder="1" applyAlignment="1">
      <alignment horizontal="center" vertical="center"/>
    </xf>
    <xf numFmtId="0" fontId="39" fillId="0" borderId="25" xfId="0" applyFont="1" applyBorder="1" applyAlignment="1">
      <alignment horizontal="center" vertical="center"/>
    </xf>
    <xf numFmtId="0" fontId="39" fillId="0" borderId="27"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0" xfId="0" applyFont="1" applyAlignment="1">
      <alignment vertical="center" wrapText="1"/>
    </xf>
    <xf numFmtId="0" fontId="39" fillId="5" borderId="6" xfId="0" applyFont="1" applyFill="1" applyBorder="1" applyAlignment="1">
      <alignment horizontal="center" vertical="center"/>
    </xf>
    <xf numFmtId="12" fontId="65" fillId="0" borderId="25" xfId="0" applyNumberFormat="1" applyFont="1" applyBorder="1" applyAlignment="1">
      <alignment horizontal="center" vertical="center"/>
    </xf>
    <xf numFmtId="12" fontId="65" fillId="0" borderId="26" xfId="0" applyNumberFormat="1" applyFont="1" applyBorder="1" applyAlignment="1">
      <alignment horizontal="center" vertical="center"/>
    </xf>
    <xf numFmtId="12" fontId="65" fillId="0" borderId="27" xfId="0" applyNumberFormat="1" applyFont="1" applyBorder="1" applyAlignment="1">
      <alignment horizontal="center" vertical="center"/>
    </xf>
    <xf numFmtId="12" fontId="65" fillId="0" borderId="29" xfId="0" applyNumberFormat="1" applyFont="1" applyBorder="1" applyAlignment="1">
      <alignment horizontal="center" vertical="center"/>
    </xf>
    <xf numFmtId="12" fontId="65" fillId="0" borderId="0" xfId="0" applyNumberFormat="1" applyFont="1" applyAlignment="1">
      <alignment horizontal="center" vertical="center"/>
    </xf>
    <xf numFmtId="12" fontId="65" fillId="0" borderId="30" xfId="0" applyNumberFormat="1" applyFont="1" applyBorder="1" applyAlignment="1">
      <alignment horizontal="center" vertical="center"/>
    </xf>
    <xf numFmtId="0" fontId="39" fillId="0" borderId="6" xfId="0" applyFont="1" applyBorder="1" applyAlignment="1">
      <alignment horizontal="center" vertical="center" wrapText="1"/>
    </xf>
    <xf numFmtId="0" fontId="39" fillId="0" borderId="6" xfId="0" applyFont="1" applyBorder="1" applyAlignment="1">
      <alignment horizontal="center" vertical="center"/>
    </xf>
    <xf numFmtId="217" fontId="118" fillId="0" borderId="0" xfId="1" applyNumberFormat="1" applyFont="1" applyAlignment="1" applyProtection="1">
      <alignment vertical="center"/>
    </xf>
    <xf numFmtId="217" fontId="118" fillId="0" borderId="0" xfId="1" applyNumberFormat="1" applyFont="1" applyBorder="1" applyAlignment="1" applyProtection="1">
      <alignment vertical="center"/>
    </xf>
    <xf numFmtId="0" fontId="39" fillId="0" borderId="0" xfId="0" applyFont="1" applyAlignment="1">
      <alignment vertical="top" wrapText="1"/>
    </xf>
    <xf numFmtId="180" fontId="39" fillId="0" borderId="0" xfId="0" applyNumberFormat="1" applyFont="1" applyAlignment="1">
      <alignment horizontal="right" vertical="center"/>
    </xf>
    <xf numFmtId="0" fontId="78" fillId="0" borderId="197" xfId="0" quotePrefix="1" applyFont="1" applyBorder="1" applyAlignment="1">
      <alignment horizontal="right" vertical="center"/>
    </xf>
    <xf numFmtId="0" fontId="78" fillId="0" borderId="197" xfId="0" applyFont="1" applyBorder="1" applyAlignment="1">
      <alignment horizontal="right" vertical="center"/>
    </xf>
    <xf numFmtId="0" fontId="78" fillId="0" borderId="129" xfId="0" applyFont="1" applyBorder="1" applyAlignment="1">
      <alignment horizontal="center" vertical="center" wrapText="1"/>
    </xf>
    <xf numFmtId="0" fontId="78" fillId="0" borderId="130" xfId="0" applyFont="1" applyBorder="1" applyAlignment="1">
      <alignment horizontal="center" vertical="center" wrapText="1"/>
    </xf>
    <xf numFmtId="0" fontId="78" fillId="0" borderId="131" xfId="0" applyFont="1" applyBorder="1" applyAlignment="1">
      <alignment horizontal="center" vertical="center" wrapText="1"/>
    </xf>
    <xf numFmtId="0" fontId="178" fillId="0" borderId="58" xfId="0" applyFont="1" applyBorder="1" applyAlignment="1">
      <alignment horizontal="center" vertical="center" wrapText="1"/>
    </xf>
    <xf numFmtId="217" fontId="118" fillId="0" borderId="58" xfId="0" applyNumberFormat="1" applyFont="1" applyBorder="1">
      <alignment vertical="center"/>
    </xf>
    <xf numFmtId="217" fontId="118" fillId="0" borderId="91" xfId="0" applyNumberFormat="1" applyFont="1" applyBorder="1" applyAlignment="1">
      <alignment horizontal="right" vertical="center"/>
    </xf>
    <xf numFmtId="0" fontId="178" fillId="0" borderId="91" xfId="0" applyFont="1" applyBorder="1" applyAlignment="1">
      <alignment horizontal="center" vertical="center" wrapText="1"/>
    </xf>
    <xf numFmtId="182" fontId="39" fillId="0" borderId="0" xfId="0" applyNumberFormat="1" applyFont="1" applyAlignment="1">
      <alignment horizontal="left" vertical="center" indent="1"/>
    </xf>
    <xf numFmtId="0" fontId="39" fillId="0" borderId="0" xfId="0" applyFont="1" applyAlignment="1">
      <alignment horizontal="left" vertical="center" wrapText="1" indent="1" shrinkToFit="1"/>
    </xf>
    <xf numFmtId="0" fontId="39" fillId="0" borderId="0" xfId="0" applyFont="1" applyAlignment="1">
      <alignment horizontal="left" vertical="center" indent="1" shrinkToFit="1"/>
    </xf>
    <xf numFmtId="179" fontId="39" fillId="0" borderId="0" xfId="0" applyNumberFormat="1" applyFont="1" applyAlignment="1">
      <alignment horizontal="left" vertical="center" indent="1"/>
    </xf>
    <xf numFmtId="180" fontId="39" fillId="0" borderId="0" xfId="0" applyNumberFormat="1" applyFont="1" applyAlignment="1">
      <alignment horizontal="left" vertical="center"/>
    </xf>
    <xf numFmtId="0" fontId="78" fillId="0" borderId="0" xfId="0" applyFont="1" applyAlignment="1">
      <alignment horizontal="center" vertical="center" wrapText="1"/>
    </xf>
    <xf numFmtId="0" fontId="78" fillId="0" borderId="0" xfId="0" applyFont="1" applyAlignment="1">
      <alignment horizontal="center" vertical="center"/>
    </xf>
    <xf numFmtId="0" fontId="39" fillId="0" borderId="0" xfId="0" applyFont="1" applyAlignment="1">
      <alignment horizontal="left" vertical="center" wrapText="1" indent="3" shrinkToFit="1"/>
    </xf>
    <xf numFmtId="181" fontId="39" fillId="0" borderId="0" xfId="1" applyNumberFormat="1" applyFont="1" applyAlignment="1" applyProtection="1">
      <alignment horizontal="right" vertical="center" indent="4"/>
    </xf>
    <xf numFmtId="0" fontId="39" fillId="0" borderId="0" xfId="0" applyFont="1" applyAlignment="1">
      <alignment horizontal="left" vertical="center" shrinkToFit="1"/>
    </xf>
    <xf numFmtId="0" fontId="78" fillId="0" borderId="0" xfId="0" applyFont="1" applyAlignment="1">
      <alignment vertical="center" wrapText="1"/>
    </xf>
    <xf numFmtId="0" fontId="46" fillId="0" borderId="7" xfId="0" applyFont="1" applyBorder="1" applyAlignment="1" applyProtection="1">
      <alignment horizontal="left" vertical="center" shrinkToFit="1"/>
      <protection locked="0"/>
    </xf>
    <xf numFmtId="0" fontId="46" fillId="0" borderId="8" xfId="0" applyFont="1" applyBorder="1" applyAlignment="1" applyProtection="1">
      <alignment horizontal="left" vertical="center" shrinkToFit="1"/>
      <protection locked="0"/>
    </xf>
    <xf numFmtId="0" fontId="46" fillId="0" borderId="9" xfId="0" applyFont="1" applyBorder="1" applyAlignment="1" applyProtection="1">
      <alignment horizontal="left" vertical="center" shrinkToFit="1"/>
      <protection locked="0"/>
    </xf>
    <xf numFmtId="49" fontId="91" fillId="9" borderId="0" xfId="6" applyNumberFormat="1" applyFont="1" applyFill="1" applyAlignment="1" applyProtection="1">
      <alignment horizontal="left" vertical="center" wrapText="1" indent="2"/>
      <protection hidden="1"/>
    </xf>
    <xf numFmtId="0" fontId="91" fillId="9" borderId="0" xfId="35" applyFont="1" applyFill="1" applyAlignment="1" applyProtection="1">
      <alignment horizontal="distributed" vertical="center"/>
      <protection hidden="1"/>
    </xf>
    <xf numFmtId="0" fontId="91" fillId="9" borderId="0" xfId="35" applyFont="1" applyFill="1" applyAlignment="1" applyProtection="1">
      <alignment vertical="center"/>
      <protection hidden="1"/>
    </xf>
    <xf numFmtId="0" fontId="91" fillId="9" borderId="0" xfId="6" applyFont="1" applyFill="1" applyAlignment="1" applyProtection="1">
      <alignment horizontal="center" vertical="center" wrapText="1"/>
      <protection hidden="1"/>
    </xf>
    <xf numFmtId="0" fontId="84" fillId="9" borderId="0" xfId="6" applyFont="1" applyFill="1" applyAlignment="1" applyProtection="1">
      <alignment horizontal="left" vertical="center"/>
      <protection hidden="1"/>
    </xf>
    <xf numFmtId="0" fontId="84" fillId="9" borderId="28" xfId="6" applyFont="1" applyFill="1" applyBorder="1" applyAlignment="1" applyProtection="1">
      <alignment horizontal="left" vertical="center" indent="1" shrinkToFit="1"/>
      <protection hidden="1"/>
    </xf>
    <xf numFmtId="0" fontId="84" fillId="9" borderId="9" xfId="6" applyFont="1" applyFill="1" applyBorder="1" applyAlignment="1" applyProtection="1">
      <alignment horizontal="center" vertical="center" shrinkToFit="1"/>
      <protection hidden="1"/>
    </xf>
    <xf numFmtId="0" fontId="84" fillId="9" borderId="245" xfId="6" applyFont="1" applyFill="1" applyBorder="1" applyAlignment="1" applyProtection="1">
      <alignment horizontal="center" vertical="center" shrinkToFit="1"/>
      <protection hidden="1"/>
    </xf>
    <xf numFmtId="0" fontId="84" fillId="9" borderId="243" xfId="6" applyFont="1" applyFill="1" applyBorder="1" applyAlignment="1" applyProtection="1">
      <alignment horizontal="left" vertical="center" indent="1" shrinkToFit="1"/>
      <protection hidden="1"/>
    </xf>
    <xf numFmtId="0" fontId="84" fillId="9" borderId="8" xfId="6" applyFont="1" applyFill="1" applyBorder="1" applyAlignment="1" applyProtection="1">
      <alignment horizontal="left" vertical="center" indent="1" shrinkToFit="1"/>
      <protection hidden="1"/>
    </xf>
    <xf numFmtId="0" fontId="84" fillId="9" borderId="244" xfId="6" applyFont="1" applyFill="1" applyBorder="1" applyAlignment="1" applyProtection="1">
      <alignment horizontal="left" vertical="center" indent="1" shrinkToFit="1"/>
      <protection hidden="1"/>
    </xf>
    <xf numFmtId="0" fontId="84" fillId="9" borderId="243" xfId="6" applyFont="1" applyFill="1" applyBorder="1" applyAlignment="1" applyProtection="1">
      <alignment horizontal="center" vertical="center" shrinkToFit="1"/>
      <protection hidden="1"/>
    </xf>
    <xf numFmtId="0" fontId="84" fillId="9" borderId="244" xfId="6" applyFont="1" applyFill="1" applyBorder="1" applyAlignment="1" applyProtection="1">
      <alignment horizontal="center" vertical="center" shrinkToFit="1"/>
      <protection hidden="1"/>
    </xf>
    <xf numFmtId="49" fontId="91" fillId="9" borderId="261" xfId="6" applyNumberFormat="1" applyFont="1" applyFill="1" applyBorder="1" applyAlignment="1" applyProtection="1">
      <alignment horizontal="center" vertical="center"/>
      <protection hidden="1"/>
    </xf>
    <xf numFmtId="49" fontId="91" fillId="9" borderId="261" xfId="6" applyNumberFormat="1" applyFont="1" applyFill="1" applyBorder="1" applyAlignment="1" applyProtection="1">
      <alignment horizontal="center" vertical="center" shrinkToFit="1"/>
      <protection hidden="1"/>
    </xf>
    <xf numFmtId="49" fontId="91" fillId="9" borderId="261" xfId="6" applyNumberFormat="1" applyFont="1" applyFill="1" applyBorder="1" applyAlignment="1" applyProtection="1">
      <alignment horizontal="left" vertical="center" shrinkToFit="1"/>
      <protection hidden="1"/>
    </xf>
    <xf numFmtId="49" fontId="46" fillId="12" borderId="256" xfId="6" applyNumberFormat="1" applyFont="1" applyFill="1" applyBorder="1" applyAlignment="1" applyProtection="1">
      <alignment horizontal="center" vertical="top"/>
      <protection hidden="1"/>
    </xf>
    <xf numFmtId="49" fontId="46" fillId="12" borderId="257" xfId="6" applyNumberFormat="1" applyFont="1" applyFill="1" applyBorder="1" applyAlignment="1" applyProtection="1">
      <alignment horizontal="center" vertical="top"/>
      <protection hidden="1"/>
    </xf>
    <xf numFmtId="49" fontId="236" fillId="12" borderId="258" xfId="6" applyNumberFormat="1" applyFont="1" applyFill="1" applyBorder="1" applyAlignment="1" applyProtection="1">
      <alignment horizontal="center" vertical="top"/>
      <protection hidden="1"/>
    </xf>
    <xf numFmtId="49" fontId="236" fillId="12" borderId="257" xfId="6" applyNumberFormat="1" applyFont="1" applyFill="1" applyBorder="1" applyAlignment="1" applyProtection="1">
      <alignment horizontal="center" vertical="top"/>
      <protection hidden="1"/>
    </xf>
    <xf numFmtId="49" fontId="236" fillId="12" borderId="259" xfId="6" applyNumberFormat="1" applyFont="1" applyFill="1" applyBorder="1" applyAlignment="1" applyProtection="1">
      <alignment horizontal="center" vertical="top"/>
      <protection hidden="1"/>
    </xf>
    <xf numFmtId="49" fontId="236" fillId="12" borderId="260" xfId="6" applyNumberFormat="1" applyFont="1" applyFill="1" applyBorder="1" applyAlignment="1" applyProtection="1">
      <alignment horizontal="center" vertical="top"/>
      <protection hidden="1"/>
    </xf>
    <xf numFmtId="49" fontId="91" fillId="0" borderId="261" xfId="6" applyNumberFormat="1" applyFont="1" applyBorder="1" applyAlignment="1" applyProtection="1">
      <alignment horizontal="left" vertical="center" wrapText="1" shrinkToFit="1"/>
      <protection hidden="1"/>
    </xf>
    <xf numFmtId="49" fontId="91" fillId="9" borderId="256" xfId="6" applyNumberFormat="1" applyFont="1" applyFill="1" applyBorder="1" applyAlignment="1" applyProtection="1">
      <alignment horizontal="center" vertical="center" wrapText="1" shrinkToFit="1"/>
      <protection hidden="1"/>
    </xf>
    <xf numFmtId="49" fontId="91" fillId="9" borderId="257" xfId="6" applyNumberFormat="1" applyFont="1" applyFill="1" applyBorder="1" applyAlignment="1" applyProtection="1">
      <alignment horizontal="center" vertical="center" wrapText="1" shrinkToFit="1"/>
      <protection hidden="1"/>
    </xf>
    <xf numFmtId="49" fontId="91" fillId="9" borderId="262" xfId="6" applyNumberFormat="1" applyFont="1" applyFill="1" applyBorder="1" applyAlignment="1" applyProtection="1">
      <alignment horizontal="center" vertical="center" wrapText="1" shrinkToFit="1"/>
      <protection hidden="1"/>
    </xf>
    <xf numFmtId="0" fontId="91" fillId="0" borderId="243" xfId="0" applyFont="1" applyBorder="1" applyAlignment="1">
      <alignment horizontal="left" vertical="center" indent="1" shrinkToFit="1"/>
    </xf>
    <xf numFmtId="0" fontId="91" fillId="0" borderId="8" xfId="0" applyFont="1" applyBorder="1" applyAlignment="1">
      <alignment horizontal="left" vertical="center" indent="1" shrinkToFit="1"/>
    </xf>
    <xf numFmtId="0" fontId="91" fillId="0" borderId="243" xfId="0" applyFont="1" applyBorder="1" applyAlignment="1">
      <alignment horizontal="center" vertical="center" shrinkToFit="1"/>
    </xf>
    <xf numFmtId="0" fontId="91" fillId="0" borderId="244" xfId="0" applyFont="1" applyBorder="1" applyAlignment="1">
      <alignment horizontal="center" vertical="center" shrinkToFit="1"/>
    </xf>
    <xf numFmtId="0" fontId="91" fillId="0" borderId="8" xfId="0" applyFont="1" applyBorder="1" applyAlignment="1">
      <alignment horizontal="center" vertical="center" shrinkToFit="1"/>
    </xf>
    <xf numFmtId="0" fontId="78" fillId="9" borderId="0" xfId="6" applyFont="1" applyFill="1" applyAlignment="1" applyProtection="1">
      <alignment horizontal="center" vertical="center" wrapText="1"/>
      <protection hidden="1"/>
    </xf>
    <xf numFmtId="0" fontId="91" fillId="0" borderId="244" xfId="0" applyFont="1" applyBorder="1" applyAlignment="1">
      <alignment horizontal="left" vertical="center" indent="1" shrinkToFit="1"/>
    </xf>
    <xf numFmtId="0" fontId="193" fillId="0" borderId="0" xfId="2468" applyAlignment="1" applyProtection="1">
      <alignment horizontal="left" vertical="center"/>
      <protection locked="0" hidden="1"/>
    </xf>
    <xf numFmtId="0" fontId="202" fillId="0" borderId="0" xfId="1257" applyAlignment="1" applyProtection="1">
      <alignment horizontal="left" vertical="center"/>
      <protection locked="0" hidden="1"/>
    </xf>
    <xf numFmtId="180" fontId="91" fillId="9" borderId="0" xfId="12" applyNumberFormat="1" applyFont="1" applyFill="1" applyAlignment="1" applyProtection="1">
      <alignment horizontal="right" vertical="center" shrinkToFit="1"/>
      <protection hidden="1"/>
    </xf>
    <xf numFmtId="49" fontId="202" fillId="9" borderId="0" xfId="1257" applyNumberFormat="1" applyFill="1" applyAlignment="1" applyProtection="1">
      <alignment horizontal="left" vertical="top"/>
      <protection locked="0" hidden="1"/>
    </xf>
    <xf numFmtId="0" fontId="84" fillId="9" borderId="28" xfId="6" applyFont="1" applyFill="1" applyBorder="1" applyAlignment="1" applyProtection="1">
      <alignment horizontal="left" vertical="center" shrinkToFit="1"/>
      <protection hidden="1"/>
    </xf>
    <xf numFmtId="0" fontId="193" fillId="9" borderId="0" xfId="1256" applyFill="1" applyAlignment="1" applyProtection="1">
      <alignment horizontal="left" vertical="center"/>
      <protection locked="0" hidden="1"/>
    </xf>
    <xf numFmtId="49" fontId="91" fillId="9" borderId="0" xfId="6" applyNumberFormat="1" applyFont="1" applyFill="1" applyAlignment="1" applyProtection="1">
      <alignment vertical="center" wrapText="1"/>
      <protection hidden="1"/>
    </xf>
    <xf numFmtId="49" fontId="91" fillId="9" borderId="256" xfId="6" applyNumberFormat="1" applyFont="1" applyFill="1" applyBorder="1" applyAlignment="1" applyProtection="1">
      <alignment vertical="center" wrapText="1" shrinkToFit="1"/>
      <protection hidden="1"/>
    </xf>
    <xf numFmtId="49" fontId="91" fillId="9" borderId="257" xfId="6" applyNumberFormat="1" applyFont="1" applyFill="1" applyBorder="1" applyAlignment="1" applyProtection="1">
      <alignment vertical="center" wrapText="1" shrinkToFit="1"/>
      <protection hidden="1"/>
    </xf>
    <xf numFmtId="49" fontId="91" fillId="9" borderId="262" xfId="6" applyNumberFormat="1" applyFont="1" applyFill="1" applyBorder="1" applyAlignment="1" applyProtection="1">
      <alignment vertical="center" wrapText="1" shrinkToFit="1"/>
      <protection hidden="1"/>
    </xf>
    <xf numFmtId="0" fontId="78" fillId="0" borderId="7" xfId="0" applyFont="1" applyBorder="1" applyAlignment="1">
      <alignment horizontal="left" vertical="center"/>
    </xf>
    <xf numFmtId="0" fontId="78" fillId="0" borderId="8" xfId="0" applyFont="1" applyBorder="1" applyAlignment="1">
      <alignment horizontal="left" vertical="center"/>
    </xf>
    <xf numFmtId="0" fontId="78" fillId="0" borderId="43" xfId="0" applyFont="1" applyBorder="1" applyAlignment="1">
      <alignment horizontal="left" vertical="center"/>
    </xf>
    <xf numFmtId="0" fontId="78" fillId="0" borderId="62" xfId="0" applyFont="1" applyBorder="1" applyAlignment="1">
      <alignment horizontal="left" vertical="center" wrapText="1"/>
    </xf>
    <xf numFmtId="0" fontId="78" fillId="0" borderId="134" xfId="0" applyFont="1" applyBorder="1" applyAlignment="1">
      <alignment horizontal="left" vertical="center" wrapText="1"/>
    </xf>
    <xf numFmtId="0" fontId="78" fillId="0" borderId="144" xfId="0" applyFont="1" applyBorder="1" applyAlignment="1">
      <alignment horizontal="left" vertical="center" wrapText="1"/>
    </xf>
    <xf numFmtId="0" fontId="78" fillId="0" borderId="67" xfId="0" applyFont="1" applyBorder="1" applyAlignment="1">
      <alignment horizontal="left" vertical="center" wrapText="1"/>
    </xf>
    <xf numFmtId="0" fontId="78" fillId="0" borderId="140" xfId="0" applyFont="1" applyBorder="1" applyAlignment="1">
      <alignment horizontal="left" vertical="center" wrapText="1"/>
    </xf>
    <xf numFmtId="0" fontId="78" fillId="0" borderId="141" xfId="0" applyFont="1" applyBorder="1" applyAlignment="1">
      <alignment horizontal="left" vertical="center" wrapText="1"/>
    </xf>
    <xf numFmtId="0" fontId="65" fillId="0" borderId="63" xfId="0" applyFont="1" applyBorder="1" applyAlignment="1" applyProtection="1">
      <alignment horizontal="center" vertical="center"/>
      <protection locked="0"/>
    </xf>
    <xf numFmtId="0" fontId="65" fillId="0" borderId="68" xfId="0" applyFont="1" applyBorder="1" applyAlignment="1" applyProtection="1">
      <alignment horizontal="center" vertical="center"/>
      <protection locked="0"/>
    </xf>
    <xf numFmtId="0" fontId="78" fillId="10" borderId="25" xfId="0" applyFont="1" applyFill="1" applyBorder="1" applyAlignment="1" applyProtection="1">
      <alignment horizontal="center" vertical="center" wrapText="1" shrinkToFit="1"/>
    </xf>
    <xf numFmtId="0" fontId="78" fillId="10" borderId="26" xfId="0" applyFont="1" applyFill="1" applyBorder="1" applyAlignment="1" applyProtection="1">
      <alignment horizontal="center" vertical="center" wrapText="1" shrinkToFit="1"/>
    </xf>
    <xf numFmtId="0" fontId="78" fillId="10" borderId="74" xfId="0" applyFont="1" applyFill="1" applyBorder="1" applyAlignment="1" applyProtection="1">
      <alignment horizontal="center" vertical="center" wrapText="1" shrinkToFit="1"/>
    </xf>
    <xf numFmtId="0" fontId="78" fillId="10" borderId="31" xfId="0" applyFont="1" applyFill="1" applyBorder="1" applyAlignment="1" applyProtection="1">
      <alignment horizontal="center" vertical="center" wrapText="1" shrinkToFit="1"/>
    </xf>
    <xf numFmtId="0" fontId="78" fillId="10" borderId="28" xfId="0" applyFont="1" applyFill="1" applyBorder="1" applyAlignment="1" applyProtection="1">
      <alignment horizontal="center" vertical="center" wrapText="1" shrinkToFit="1"/>
    </xf>
    <xf numFmtId="0" fontId="78" fillId="10" borderId="84" xfId="0" applyFont="1" applyFill="1" applyBorder="1" applyAlignment="1" applyProtection="1">
      <alignment horizontal="center" vertical="center" wrapText="1" shrinkToFit="1"/>
    </xf>
    <xf numFmtId="0" fontId="78" fillId="0" borderId="7" xfId="0" applyFont="1" applyBorder="1" applyAlignment="1" applyProtection="1">
      <alignment horizontal="center" vertical="top" wrapText="1" shrinkToFit="1"/>
      <protection locked="0"/>
    </xf>
    <xf numFmtId="0" fontId="78" fillId="0" borderId="8" xfId="0" applyFont="1" applyBorder="1" applyAlignment="1" applyProtection="1">
      <alignment horizontal="center" vertical="top" wrapText="1" shrinkToFit="1"/>
      <protection locked="0"/>
    </xf>
    <xf numFmtId="0" fontId="78" fillId="0" borderId="43" xfId="0" applyFont="1" applyBorder="1" applyAlignment="1" applyProtection="1">
      <alignment horizontal="center" vertical="top" wrapText="1" shrinkToFit="1"/>
      <protection locked="0"/>
    </xf>
    <xf numFmtId="0" fontId="78" fillId="0" borderId="47" xfId="0" applyFont="1" applyBorder="1" applyAlignment="1" applyProtection="1">
      <alignment horizontal="center" vertical="top" wrapText="1" shrinkToFit="1"/>
      <protection locked="0"/>
    </xf>
    <xf numFmtId="0" fontId="78" fillId="0" borderId="49" xfId="0" applyFont="1" applyBorder="1" applyAlignment="1" applyProtection="1">
      <alignment horizontal="center" vertical="top" wrapText="1" shrinkToFit="1"/>
      <protection locked="0"/>
    </xf>
    <xf numFmtId="0" fontId="78" fillId="0" borderId="42" xfId="0" applyFont="1" applyFill="1" applyBorder="1" applyAlignment="1" applyProtection="1">
      <alignment horizontal="left" vertical="top" wrapText="1" shrinkToFit="1"/>
    </xf>
    <xf numFmtId="0" fontId="78" fillId="0" borderId="8" xfId="0" applyFont="1" applyFill="1" applyBorder="1" applyAlignment="1" applyProtection="1">
      <alignment horizontal="left" vertical="top" wrapText="1" shrinkToFit="1"/>
    </xf>
    <xf numFmtId="0" fontId="78" fillId="0" borderId="9" xfId="0" applyFont="1" applyFill="1" applyBorder="1" applyAlignment="1" applyProtection="1">
      <alignment horizontal="left" vertical="top" wrapText="1" shrinkToFit="1"/>
    </xf>
    <xf numFmtId="225" fontId="78" fillId="12" borderId="6" xfId="0" applyNumberFormat="1" applyFont="1" applyFill="1" applyBorder="1" applyAlignment="1" applyProtection="1">
      <alignment horizontal="center" vertical="center" wrapText="1" shrinkToFit="1"/>
      <protection locked="0"/>
    </xf>
    <xf numFmtId="225" fontId="78" fillId="12" borderId="71" xfId="0" applyNumberFormat="1" applyFont="1" applyFill="1" applyBorder="1" applyAlignment="1" applyProtection="1">
      <alignment horizontal="center" vertical="center" wrapText="1" shrinkToFit="1"/>
      <protection locked="0"/>
    </xf>
    <xf numFmtId="0" fontId="78" fillId="10" borderId="54" xfId="0" applyFont="1" applyFill="1" applyBorder="1" applyAlignment="1">
      <alignment horizontal="center" vertical="center"/>
    </xf>
    <xf numFmtId="0" fontId="78" fillId="10" borderId="40" xfId="0" applyFont="1" applyFill="1" applyBorder="1" applyAlignment="1">
      <alignment horizontal="center" vertical="center"/>
    </xf>
    <xf numFmtId="0" fontId="78" fillId="10" borderId="55" xfId="0" applyFont="1" applyFill="1" applyBorder="1" applyAlignment="1">
      <alignment horizontal="center" vertical="center"/>
    </xf>
    <xf numFmtId="0" fontId="78" fillId="0" borderId="54" xfId="0" applyFont="1" applyBorder="1" applyAlignment="1" applyProtection="1">
      <alignment horizontal="center" vertical="center"/>
      <protection locked="0"/>
    </xf>
    <xf numFmtId="0" fontId="78" fillId="0" borderId="55" xfId="0" applyFont="1" applyBorder="1" applyAlignment="1" applyProtection="1">
      <alignment horizontal="center" vertical="center"/>
      <protection locked="0"/>
    </xf>
    <xf numFmtId="0" fontId="78" fillId="0" borderId="41" xfId="0" applyFont="1" applyBorder="1" applyAlignment="1" applyProtection="1">
      <alignment horizontal="center" vertical="center"/>
      <protection locked="0"/>
    </xf>
    <xf numFmtId="0" fontId="78" fillId="3" borderId="25" xfId="0" applyFont="1" applyFill="1" applyBorder="1" applyAlignment="1">
      <alignment horizontal="center" vertical="center" wrapText="1"/>
    </xf>
    <xf numFmtId="0" fontId="78" fillId="3" borderId="27" xfId="0" applyFont="1" applyFill="1" applyBorder="1" applyAlignment="1">
      <alignment horizontal="center" vertical="center" wrapText="1"/>
    </xf>
    <xf numFmtId="0" fontId="78" fillId="3" borderId="29" xfId="0" applyFont="1" applyFill="1" applyBorder="1" applyAlignment="1">
      <alignment horizontal="center" vertical="center" wrapText="1"/>
    </xf>
    <xf numFmtId="0" fontId="78" fillId="3" borderId="30" xfId="0" applyFont="1" applyFill="1" applyBorder="1" applyAlignment="1">
      <alignment horizontal="center" vertical="center" wrapText="1"/>
    </xf>
    <xf numFmtId="0" fontId="78" fillId="3" borderId="139" xfId="0" applyFont="1" applyFill="1" applyBorder="1" applyAlignment="1">
      <alignment horizontal="center" vertical="center" wrapText="1"/>
    </xf>
    <xf numFmtId="0" fontId="78" fillId="3" borderId="141" xfId="0" applyFont="1" applyFill="1" applyBorder="1" applyAlignment="1">
      <alignment horizontal="center" vertical="center" wrapText="1"/>
    </xf>
    <xf numFmtId="0" fontId="91" fillId="0" borderId="26" xfId="0" applyFont="1" applyBorder="1">
      <alignment vertical="center"/>
    </xf>
    <xf numFmtId="186" fontId="118" fillId="0" borderId="6" xfId="0" applyNumberFormat="1" applyFont="1" applyBorder="1" applyAlignment="1">
      <alignment horizontal="right" vertical="center"/>
    </xf>
    <xf numFmtId="186" fontId="118" fillId="0" borderId="71" xfId="0" applyNumberFormat="1" applyFont="1" applyBorder="1" applyAlignment="1">
      <alignment horizontal="right" vertical="center"/>
    </xf>
    <xf numFmtId="0" fontId="78" fillId="3" borderId="25" xfId="0" applyFont="1" applyFill="1" applyBorder="1" applyAlignment="1">
      <alignment horizontal="center" vertical="center"/>
    </xf>
    <xf numFmtId="0" fontId="78" fillId="3" borderId="26" xfId="0" applyFont="1" applyFill="1" applyBorder="1" applyAlignment="1">
      <alignment horizontal="center" vertical="center"/>
    </xf>
    <xf numFmtId="0" fontId="78" fillId="3" borderId="74" xfId="0" applyFont="1" applyFill="1" applyBorder="1" applyAlignment="1">
      <alignment horizontal="center" vertical="center"/>
    </xf>
    <xf numFmtId="183" fontId="118" fillId="0" borderId="54" xfId="0" applyNumberFormat="1" applyFont="1" applyBorder="1">
      <alignment vertical="center"/>
    </xf>
    <xf numFmtId="183" fontId="118" fillId="0" borderId="40" xfId="0" applyNumberFormat="1" applyFont="1" applyBorder="1">
      <alignment vertical="center"/>
    </xf>
    <xf numFmtId="183" fontId="118" fillId="0" borderId="41" xfId="0" applyNumberFormat="1" applyFont="1" applyBorder="1">
      <alignment vertical="center"/>
    </xf>
    <xf numFmtId="0" fontId="78" fillId="3" borderId="54" xfId="0" applyFont="1" applyFill="1" applyBorder="1" applyAlignment="1">
      <alignment horizontal="center" vertical="center"/>
    </xf>
    <xf numFmtId="0" fontId="78" fillId="3" borderId="40" xfId="0" applyFont="1" applyFill="1" applyBorder="1" applyAlignment="1">
      <alignment horizontal="center" vertical="center"/>
    </xf>
    <xf numFmtId="0" fontId="78" fillId="3" borderId="55" xfId="0" applyFont="1" applyFill="1" applyBorder="1" applyAlignment="1">
      <alignment horizontal="center" vertical="center"/>
    </xf>
    <xf numFmtId="0" fontId="78" fillId="3" borderId="27" xfId="0" applyFont="1" applyFill="1" applyBorder="1" applyAlignment="1">
      <alignment horizontal="center" vertical="center"/>
    </xf>
    <xf numFmtId="0" fontId="78" fillId="3" borderId="7" xfId="0" applyFont="1" applyFill="1" applyBorder="1" applyAlignment="1">
      <alignment horizontal="center" vertical="center" shrinkToFit="1"/>
    </xf>
    <xf numFmtId="0" fontId="78" fillId="3" borderId="8" xfId="0" applyFont="1" applyFill="1" applyBorder="1" applyAlignment="1">
      <alignment horizontal="center" vertical="center" shrinkToFit="1"/>
    </xf>
    <xf numFmtId="0" fontId="78" fillId="3" borderId="9" xfId="0" applyFont="1" applyFill="1" applyBorder="1" applyAlignment="1">
      <alignment horizontal="center" vertical="center" shrinkToFit="1"/>
    </xf>
    <xf numFmtId="0" fontId="78" fillId="3" borderId="145" xfId="0" applyFont="1" applyFill="1" applyBorder="1" applyAlignment="1">
      <alignment horizontal="center" vertical="center" wrapText="1"/>
    </xf>
    <xf numFmtId="0" fontId="78" fillId="3" borderId="134" xfId="0" applyFont="1" applyFill="1" applyBorder="1" applyAlignment="1">
      <alignment horizontal="center" vertical="center" wrapText="1"/>
    </xf>
    <xf numFmtId="0" fontId="78" fillId="3" borderId="210" xfId="0" applyFont="1" applyFill="1" applyBorder="1" applyAlignment="1">
      <alignment horizontal="center" vertical="center" wrapText="1"/>
    </xf>
    <xf numFmtId="0" fontId="78" fillId="3" borderId="0" xfId="0" applyFont="1" applyFill="1" applyAlignment="1">
      <alignment horizontal="center" vertical="center" wrapText="1"/>
    </xf>
    <xf numFmtId="0" fontId="78" fillId="3" borderId="136" xfId="0" applyFont="1" applyFill="1" applyBorder="1" applyAlignment="1">
      <alignment horizontal="center" vertical="center" wrapText="1"/>
    </xf>
    <xf numFmtId="0" fontId="78" fillId="3" borderId="31" xfId="0" applyFont="1" applyFill="1" applyBorder="1" applyAlignment="1">
      <alignment horizontal="center" vertical="center" wrapText="1"/>
    </xf>
    <xf numFmtId="0" fontId="78" fillId="3" borderId="28" xfId="0" applyFont="1" applyFill="1" applyBorder="1" applyAlignment="1">
      <alignment horizontal="center" vertical="center" wrapText="1"/>
    </xf>
    <xf numFmtId="0" fontId="78" fillId="3" borderId="84" xfId="0" applyFont="1" applyFill="1" applyBorder="1" applyAlignment="1">
      <alignment horizontal="center" vertical="center" wrapText="1"/>
    </xf>
    <xf numFmtId="0" fontId="78" fillId="0" borderId="7" xfId="0" applyFont="1" applyBorder="1" applyAlignment="1" applyProtection="1">
      <alignment horizontal="left" vertical="center" indent="1"/>
      <protection locked="0"/>
    </xf>
    <xf numFmtId="0" fontId="78" fillId="0" borderId="8" xfId="0" applyFont="1" applyBorder="1" applyAlignment="1" applyProtection="1">
      <alignment horizontal="left" vertical="center" indent="1"/>
      <protection locked="0"/>
    </xf>
    <xf numFmtId="0" fontId="78" fillId="0" borderId="28" xfId="0" applyFont="1" applyBorder="1" applyAlignment="1" applyProtection="1">
      <alignment horizontal="left" vertical="center" indent="1"/>
      <protection locked="0"/>
    </xf>
    <xf numFmtId="0" fontId="78" fillId="0" borderId="84" xfId="0" applyFont="1" applyBorder="1" applyAlignment="1" applyProtection="1">
      <alignment horizontal="left" vertical="center" indent="1"/>
      <protection locked="0"/>
    </xf>
    <xf numFmtId="0" fontId="78" fillId="3" borderId="7" xfId="0" applyFont="1" applyFill="1" applyBorder="1" applyAlignment="1">
      <alignment horizontal="center" vertical="center"/>
    </xf>
    <xf numFmtId="0" fontId="78" fillId="3" borderId="8" xfId="0" applyFont="1" applyFill="1" applyBorder="1" applyAlignment="1">
      <alignment horizontal="center" vertical="center"/>
    </xf>
    <xf numFmtId="0" fontId="78" fillId="3" borderId="9" xfId="0" applyFont="1" applyFill="1" applyBorder="1" applyAlignment="1">
      <alignment horizontal="center" vertical="center"/>
    </xf>
    <xf numFmtId="0" fontId="118" fillId="0" borderId="7" xfId="0" applyFont="1" applyBorder="1" applyAlignment="1">
      <alignment horizontal="center" vertical="center"/>
    </xf>
    <xf numFmtId="0" fontId="118" fillId="0" borderId="8" xfId="0" applyFont="1" applyBorder="1" applyAlignment="1">
      <alignment horizontal="center" vertical="center"/>
    </xf>
    <xf numFmtId="0" fontId="118" fillId="0" borderId="9" xfId="0" applyFont="1" applyBorder="1" applyAlignment="1">
      <alignment horizontal="center" vertical="center"/>
    </xf>
    <xf numFmtId="0" fontId="78" fillId="0" borderId="46" xfId="0" applyFont="1" applyFill="1" applyBorder="1" applyAlignment="1" applyProtection="1">
      <alignment horizontal="left" vertical="top" wrapText="1" shrinkToFit="1"/>
    </xf>
    <xf numFmtId="0" fontId="78" fillId="0" borderId="47" xfId="0" applyFont="1" applyFill="1" applyBorder="1" applyAlignment="1" applyProtection="1">
      <alignment horizontal="left" vertical="top" wrapText="1" shrinkToFit="1"/>
    </xf>
    <xf numFmtId="0" fontId="78" fillId="0" borderId="52" xfId="0" applyFont="1" applyFill="1" applyBorder="1" applyAlignment="1" applyProtection="1">
      <alignment horizontal="left" vertical="top" wrapText="1" shrinkToFit="1"/>
    </xf>
    <xf numFmtId="186" fontId="78" fillId="0" borderId="54" xfId="0" applyNumberFormat="1" applyFont="1" applyBorder="1" applyProtection="1">
      <alignment vertical="center"/>
      <protection locked="0"/>
    </xf>
    <xf numFmtId="186" fontId="78" fillId="0" borderId="40" xfId="0" applyNumberFormat="1" applyFont="1" applyBorder="1" applyProtection="1">
      <alignment vertical="center"/>
      <protection locked="0"/>
    </xf>
    <xf numFmtId="186" fontId="78" fillId="0" borderId="55" xfId="0" applyNumberFormat="1" applyFont="1" applyBorder="1" applyProtection="1">
      <alignment vertical="center"/>
      <protection locked="0"/>
    </xf>
    <xf numFmtId="0" fontId="78" fillId="0" borderId="48" xfId="0" applyFont="1" applyBorder="1" applyAlignment="1" applyProtection="1">
      <alignment horizontal="center" vertical="center"/>
      <protection locked="0"/>
    </xf>
    <xf numFmtId="0" fontId="78" fillId="0" borderId="47" xfId="0" applyFont="1" applyBorder="1" applyAlignment="1" applyProtection="1">
      <alignment horizontal="center" vertical="center"/>
      <protection locked="0"/>
    </xf>
    <xf numFmtId="0" fontId="78" fillId="0" borderId="52" xfId="0" applyFont="1" applyBorder="1" applyAlignment="1" applyProtection="1">
      <alignment horizontal="center" vertical="center"/>
      <protection locked="0"/>
    </xf>
    <xf numFmtId="0" fontId="78" fillId="3" borderId="75" xfId="0" applyFont="1" applyFill="1" applyBorder="1" applyAlignment="1">
      <alignment horizontal="center" vertical="center"/>
    </xf>
    <xf numFmtId="0" fontId="78" fillId="3" borderId="6" xfId="0" applyFont="1" applyFill="1" applyBorder="1" applyAlignment="1">
      <alignment horizontal="center" vertical="center"/>
    </xf>
    <xf numFmtId="0" fontId="78" fillId="7" borderId="25" xfId="0" applyFont="1" applyFill="1" applyBorder="1" applyAlignment="1">
      <alignment horizontal="center" vertical="center"/>
    </xf>
    <xf numFmtId="0" fontId="78" fillId="7" borderId="26" xfId="0" applyFont="1" applyFill="1" applyBorder="1" applyAlignment="1">
      <alignment horizontal="center" vertical="center"/>
    </xf>
    <xf numFmtId="0" fontId="78" fillId="7" borderId="27" xfId="0" applyFont="1" applyFill="1" applyBorder="1" applyAlignment="1">
      <alignment horizontal="center" vertical="center"/>
    </xf>
    <xf numFmtId="0" fontId="78" fillId="7" borderId="31" xfId="0" applyFont="1" applyFill="1" applyBorder="1" applyAlignment="1">
      <alignment horizontal="center" vertical="center"/>
    </xf>
    <xf numFmtId="0" fontId="78" fillId="7" borderId="28" xfId="0" applyFont="1" applyFill="1" applyBorder="1" applyAlignment="1">
      <alignment horizontal="center" vertical="center"/>
    </xf>
    <xf numFmtId="0" fontId="78" fillId="7" borderId="32" xfId="0" applyFont="1" applyFill="1" applyBorder="1" applyAlignment="1">
      <alignment horizontal="center" vertical="center"/>
    </xf>
    <xf numFmtId="0" fontId="78" fillId="3" borderId="33" xfId="0" applyFont="1" applyFill="1" applyBorder="1" applyAlignment="1">
      <alignment horizontal="center" vertical="center"/>
    </xf>
    <xf numFmtId="0" fontId="78" fillId="3" borderId="35" xfId="0" applyFont="1" applyFill="1" applyBorder="1" applyAlignment="1">
      <alignment horizontal="center" vertical="center"/>
    </xf>
    <xf numFmtId="0" fontId="78" fillId="3" borderId="34" xfId="0" applyFont="1" applyFill="1" applyBorder="1" applyAlignment="1">
      <alignment horizontal="center" vertical="center"/>
    </xf>
    <xf numFmtId="0" fontId="78" fillId="3" borderId="72" xfId="0" applyFont="1" applyFill="1" applyBorder="1" applyAlignment="1">
      <alignment horizontal="center" vertical="center"/>
    </xf>
    <xf numFmtId="0" fontId="78" fillId="3" borderId="45" xfId="0" applyFont="1" applyFill="1" applyBorder="1" applyAlignment="1">
      <alignment horizontal="center" vertical="center"/>
    </xf>
    <xf numFmtId="0" fontId="78" fillId="3" borderId="28" xfId="0" applyFont="1" applyFill="1" applyBorder="1" applyAlignment="1">
      <alignment horizontal="center" vertical="center"/>
    </xf>
    <xf numFmtId="0" fontId="78" fillId="3" borderId="32" xfId="0" applyFont="1" applyFill="1" applyBorder="1" applyAlignment="1">
      <alignment horizontal="center" vertical="center"/>
    </xf>
    <xf numFmtId="186" fontId="78" fillId="0" borderId="6" xfId="0" applyNumberFormat="1" applyFont="1" applyBorder="1" applyProtection="1">
      <alignment vertical="center"/>
      <protection locked="0"/>
    </xf>
    <xf numFmtId="0" fontId="78" fillId="8" borderId="53" xfId="0" applyFont="1" applyFill="1" applyBorder="1" applyAlignment="1">
      <alignment horizontal="center" vertical="center"/>
    </xf>
    <xf numFmtId="0" fontId="78" fillId="8" borderId="44" xfId="0" applyFont="1" applyFill="1" applyBorder="1" applyAlignment="1">
      <alignment horizontal="center" vertical="center"/>
    </xf>
    <xf numFmtId="0" fontId="78" fillId="8" borderId="56" xfId="0" applyFont="1" applyFill="1" applyBorder="1" applyAlignment="1">
      <alignment horizontal="center" vertical="center"/>
    </xf>
    <xf numFmtId="0" fontId="78" fillId="0" borderId="25" xfId="0" applyFont="1" applyBorder="1" applyAlignment="1" applyProtection="1">
      <alignment horizontal="center" vertical="center"/>
      <protection locked="0"/>
    </xf>
    <xf numFmtId="0" fontId="78" fillId="0" borderId="27" xfId="0" applyFont="1" applyBorder="1" applyAlignment="1" applyProtection="1">
      <alignment horizontal="center" vertical="center"/>
      <protection locked="0"/>
    </xf>
    <xf numFmtId="0" fontId="78" fillId="0" borderId="29" xfId="0" applyFont="1" applyBorder="1" applyAlignment="1" applyProtection="1">
      <alignment horizontal="center" vertical="center"/>
      <protection locked="0"/>
    </xf>
    <xf numFmtId="0" fontId="78" fillId="0" borderId="30" xfId="0" applyFont="1" applyBorder="1" applyAlignment="1" applyProtection="1">
      <alignment horizontal="center" vertical="center"/>
      <protection locked="0"/>
    </xf>
    <xf numFmtId="0" fontId="78" fillId="0" borderId="31" xfId="0" applyFont="1" applyBorder="1" applyAlignment="1" applyProtection="1">
      <alignment horizontal="center" vertical="center"/>
      <protection locked="0"/>
    </xf>
    <xf numFmtId="0" fontId="78" fillId="0" borderId="32" xfId="0" applyFont="1" applyBorder="1" applyAlignment="1" applyProtection="1">
      <alignment horizontal="center" vertical="center"/>
      <protection locked="0"/>
    </xf>
    <xf numFmtId="0" fontId="78" fillId="8" borderId="25" xfId="0" applyFont="1" applyFill="1" applyBorder="1" applyAlignment="1">
      <alignment horizontal="center" vertical="center"/>
    </xf>
    <xf numFmtId="0" fontId="78" fillId="8" borderId="26" xfId="0" applyFont="1" applyFill="1" applyBorder="1" applyAlignment="1">
      <alignment horizontal="center" vertical="center"/>
    </xf>
    <xf numFmtId="0" fontId="78" fillId="8" borderId="27" xfId="0" applyFont="1" applyFill="1" applyBorder="1" applyAlignment="1">
      <alignment horizontal="center" vertical="center"/>
    </xf>
    <xf numFmtId="183" fontId="118" fillId="0" borderId="25" xfId="0" applyNumberFormat="1" applyFont="1" applyBorder="1" applyAlignment="1">
      <alignment horizontal="right" indent="1"/>
    </xf>
    <xf numFmtId="183" fontId="118" fillId="0" borderId="26" xfId="0" applyNumberFormat="1" applyFont="1" applyBorder="1" applyAlignment="1">
      <alignment horizontal="right" indent="1"/>
    </xf>
    <xf numFmtId="183" fontId="118" fillId="0" borderId="27" xfId="0" applyNumberFormat="1" applyFont="1" applyBorder="1" applyAlignment="1">
      <alignment horizontal="right" indent="1"/>
    </xf>
    <xf numFmtId="183" fontId="118" fillId="0" borderId="29" xfId="0" applyNumberFormat="1" applyFont="1" applyBorder="1" applyAlignment="1">
      <alignment horizontal="right" indent="1"/>
    </xf>
    <xf numFmtId="183" fontId="118" fillId="0" borderId="0" xfId="0" applyNumberFormat="1" applyFont="1" applyAlignment="1">
      <alignment horizontal="right" indent="1"/>
    </xf>
    <xf numFmtId="183" fontId="118" fillId="0" borderId="30" xfId="0" applyNumberFormat="1" applyFont="1" applyBorder="1" applyAlignment="1">
      <alignment horizontal="right" indent="1"/>
    </xf>
    <xf numFmtId="0" fontId="78" fillId="7" borderId="53" xfId="0" applyFont="1" applyFill="1" applyBorder="1" applyAlignment="1">
      <alignment horizontal="center" vertical="center"/>
    </xf>
    <xf numFmtId="0" fontId="78" fillId="7" borderId="44" xfId="0" applyFont="1" applyFill="1" applyBorder="1" applyAlignment="1">
      <alignment horizontal="center" vertical="center"/>
    </xf>
    <xf numFmtId="0" fontId="78" fillId="7" borderId="56" xfId="0" applyFont="1" applyFill="1" applyBorder="1" applyAlignment="1">
      <alignment horizontal="center" vertical="center"/>
    </xf>
    <xf numFmtId="186" fontId="78" fillId="0" borderId="7" xfId="0" applyNumberFormat="1" applyFont="1" applyBorder="1" applyProtection="1">
      <alignment vertical="center"/>
      <protection locked="0"/>
    </xf>
    <xf numFmtId="186" fontId="78" fillId="0" borderId="8" xfId="0" applyNumberFormat="1" applyFont="1" applyBorder="1" applyProtection="1">
      <alignment vertical="center"/>
      <protection locked="0"/>
    </xf>
    <xf numFmtId="186" fontId="78" fillId="0" borderId="9" xfId="0" applyNumberFormat="1" applyFont="1" applyBorder="1" applyProtection="1">
      <alignment vertical="center"/>
      <protection locked="0"/>
    </xf>
    <xf numFmtId="0" fontId="91" fillId="3" borderId="6" xfId="0" applyFont="1" applyFill="1" applyBorder="1" applyAlignment="1">
      <alignment horizontal="center" vertical="center"/>
    </xf>
    <xf numFmtId="186" fontId="78" fillId="0" borderId="70" xfId="0" applyNumberFormat="1" applyFont="1" applyBorder="1" applyProtection="1">
      <alignment vertical="center"/>
      <protection locked="0"/>
    </xf>
    <xf numFmtId="0" fontId="78" fillId="3" borderId="39" xfId="0" applyFont="1" applyFill="1" applyBorder="1" applyAlignment="1">
      <alignment horizontal="center" vertical="center"/>
    </xf>
    <xf numFmtId="0" fontId="78" fillId="3" borderId="26" xfId="0" applyFont="1" applyFill="1" applyBorder="1" applyAlignment="1">
      <alignment horizontal="center" vertical="center" wrapText="1"/>
    </xf>
    <xf numFmtId="0" fontId="78" fillId="3" borderId="32" xfId="0" applyFont="1" applyFill="1" applyBorder="1" applyAlignment="1">
      <alignment horizontal="center" vertical="center" wrapText="1"/>
    </xf>
    <xf numFmtId="0" fontId="78" fillId="3" borderId="66" xfId="0" applyFont="1" applyFill="1" applyBorder="1" applyAlignment="1">
      <alignment horizontal="center" vertical="center"/>
    </xf>
    <xf numFmtId="0" fontId="78" fillId="3" borderId="69" xfId="0" applyFont="1" applyFill="1" applyBorder="1" applyAlignment="1">
      <alignment horizontal="center" vertical="center"/>
    </xf>
    <xf numFmtId="0" fontId="91" fillId="7" borderId="7" xfId="0" applyFont="1" applyFill="1" applyBorder="1" applyAlignment="1">
      <alignment horizontal="center" vertical="center"/>
    </xf>
    <xf numFmtId="0" fontId="91" fillId="7" borderId="8" xfId="0" applyFont="1" applyFill="1" applyBorder="1" applyAlignment="1">
      <alignment horizontal="center" vertical="center"/>
    </xf>
    <xf numFmtId="0" fontId="91" fillId="7" borderId="9" xfId="0" applyFont="1" applyFill="1" applyBorder="1" applyAlignment="1">
      <alignment horizontal="center" vertical="center"/>
    </xf>
    <xf numFmtId="0" fontId="78" fillId="3" borderId="41" xfId="0" applyFont="1" applyFill="1" applyBorder="1" applyAlignment="1">
      <alignment horizontal="center" vertical="center"/>
    </xf>
    <xf numFmtId="0" fontId="78" fillId="12" borderId="44" xfId="0" applyFont="1" applyFill="1" applyBorder="1" applyAlignment="1" applyProtection="1">
      <alignment horizontal="left" vertical="top" wrapText="1" shrinkToFit="1"/>
      <protection locked="0"/>
    </xf>
    <xf numFmtId="0" fontId="78" fillId="12" borderId="6" xfId="0" applyFont="1" applyFill="1" applyBorder="1" applyAlignment="1" applyProtection="1">
      <alignment horizontal="left" vertical="top" wrapText="1" shrinkToFit="1"/>
      <protection locked="0"/>
    </xf>
    <xf numFmtId="0" fontId="78" fillId="3" borderId="48" xfId="0" applyFont="1" applyFill="1" applyBorder="1" applyAlignment="1">
      <alignment horizontal="distributed" vertical="center" indent="6"/>
    </xf>
    <xf numFmtId="0" fontId="78" fillId="3" borderId="47" xfId="0" applyFont="1" applyFill="1" applyBorder="1" applyAlignment="1">
      <alignment horizontal="distributed" vertical="center" indent="6"/>
    </xf>
    <xf numFmtId="0" fontId="78" fillId="3" borderId="52" xfId="0" applyFont="1" applyFill="1" applyBorder="1" applyAlignment="1">
      <alignment horizontal="distributed" vertical="center" indent="6"/>
    </xf>
    <xf numFmtId="0" fontId="91" fillId="8" borderId="7" xfId="0" applyFont="1" applyFill="1" applyBorder="1" applyAlignment="1">
      <alignment horizontal="center" vertical="center"/>
    </xf>
    <xf numFmtId="0" fontId="91" fillId="8" borderId="8" xfId="0" applyFont="1" applyFill="1" applyBorder="1" applyAlignment="1">
      <alignment horizontal="center" vertical="center"/>
    </xf>
    <xf numFmtId="0" fontId="91" fillId="8" borderId="9" xfId="0" applyFont="1" applyFill="1" applyBorder="1" applyAlignment="1">
      <alignment horizontal="center" vertical="center"/>
    </xf>
    <xf numFmtId="183" fontId="78" fillId="0" borderId="25" xfId="0" applyNumberFormat="1" applyFont="1" applyBorder="1" applyProtection="1">
      <alignment vertical="center"/>
      <protection locked="0"/>
    </xf>
    <xf numFmtId="183" fontId="78" fillId="0" borderId="26" xfId="0" applyNumberFormat="1" applyFont="1" applyBorder="1" applyProtection="1">
      <alignment vertical="center"/>
      <protection locked="0"/>
    </xf>
    <xf numFmtId="0" fontId="154" fillId="3" borderId="48" xfId="0" applyFont="1" applyFill="1" applyBorder="1" applyAlignment="1">
      <alignment horizontal="center" vertical="center" wrapText="1"/>
    </xf>
    <xf numFmtId="0" fontId="154" fillId="3" borderId="47" xfId="0" applyFont="1" applyFill="1" applyBorder="1" applyAlignment="1">
      <alignment horizontal="center" vertical="center"/>
    </xf>
    <xf numFmtId="0" fontId="78" fillId="0" borderId="8" xfId="0" applyFont="1" applyBorder="1">
      <alignment vertical="center"/>
    </xf>
    <xf numFmtId="0" fontId="78" fillId="0" borderId="9" xfId="0" applyFont="1" applyBorder="1">
      <alignment vertical="center"/>
    </xf>
    <xf numFmtId="183" fontId="118" fillId="0" borderId="55" xfId="0" applyNumberFormat="1" applyFont="1" applyBorder="1">
      <alignment vertical="center"/>
    </xf>
    <xf numFmtId="0" fontId="91" fillId="3" borderId="39" xfId="0" applyFont="1" applyFill="1" applyBorder="1" applyAlignment="1">
      <alignment horizontal="center" vertical="center"/>
    </xf>
    <xf numFmtId="0" fontId="91" fillId="3" borderId="40" xfId="0" applyFont="1" applyFill="1" applyBorder="1" applyAlignment="1">
      <alignment horizontal="center" vertical="center"/>
    </xf>
    <xf numFmtId="0" fontId="91" fillId="3" borderId="55" xfId="0" applyFont="1" applyFill="1" applyBorder="1" applyAlignment="1">
      <alignment horizontal="center" vertical="center"/>
    </xf>
    <xf numFmtId="0" fontId="120" fillId="3" borderId="42" xfId="0" applyFont="1" applyFill="1" applyBorder="1" applyAlignment="1">
      <alignment horizontal="center" vertical="center" wrapText="1"/>
    </xf>
    <xf numFmtId="0" fontId="120" fillId="3" borderId="8" xfId="0" applyFont="1" applyFill="1" applyBorder="1" applyAlignment="1">
      <alignment horizontal="center" vertical="center" wrapText="1"/>
    </xf>
    <xf numFmtId="0" fontId="120" fillId="3" borderId="9" xfId="0" applyFont="1" applyFill="1" applyBorder="1" applyAlignment="1">
      <alignment horizontal="center" vertical="center" wrapText="1"/>
    </xf>
    <xf numFmtId="0" fontId="78" fillId="3" borderId="66" xfId="0" applyFont="1" applyFill="1" applyBorder="1" applyAlignment="1">
      <alignment horizontal="center" vertical="center" wrapText="1"/>
    </xf>
    <xf numFmtId="0" fontId="78" fillId="3" borderId="143" xfId="0" applyFont="1" applyFill="1" applyBorder="1" applyAlignment="1">
      <alignment horizontal="center" vertical="center" wrapText="1"/>
    </xf>
    <xf numFmtId="0" fontId="78" fillId="3" borderId="132" xfId="0" applyFont="1" applyFill="1" applyBorder="1" applyAlignment="1">
      <alignment horizontal="center" vertical="center" wrapText="1"/>
    </xf>
    <xf numFmtId="0" fontId="78" fillId="0" borderId="74" xfId="0" applyFont="1" applyBorder="1">
      <alignment vertical="center"/>
    </xf>
    <xf numFmtId="0" fontId="78" fillId="0" borderId="84" xfId="0" applyFont="1" applyBorder="1">
      <alignment vertical="center"/>
    </xf>
    <xf numFmtId="0" fontId="78" fillId="0" borderId="31" xfId="0" applyFont="1" applyBorder="1" applyAlignment="1">
      <alignment horizontal="right" vertical="center"/>
    </xf>
    <xf numFmtId="0" fontId="78" fillId="0" borderId="28" xfId="0" applyFont="1" applyBorder="1" applyAlignment="1">
      <alignment horizontal="right" vertical="center"/>
    </xf>
    <xf numFmtId="0" fontId="78" fillId="0" borderId="32" xfId="0" applyFont="1" applyBorder="1" applyAlignment="1">
      <alignment horizontal="right" vertical="center"/>
    </xf>
    <xf numFmtId="0" fontId="84" fillId="7" borderId="7" xfId="0" applyFont="1" applyFill="1" applyBorder="1" applyAlignment="1">
      <alignment horizontal="center" vertical="center"/>
    </xf>
    <xf numFmtId="0" fontId="84" fillId="7" borderId="8" xfId="0" applyFont="1" applyFill="1" applyBorder="1" applyAlignment="1">
      <alignment horizontal="center" vertical="center"/>
    </xf>
    <xf numFmtId="0" fontId="84" fillId="7" borderId="9" xfId="0" applyFont="1" applyFill="1" applyBorder="1" applyAlignment="1">
      <alignment horizontal="center" vertical="center"/>
    </xf>
    <xf numFmtId="183" fontId="78" fillId="0" borderId="31" xfId="0" applyNumberFormat="1" applyFont="1" applyBorder="1" applyProtection="1">
      <alignment vertical="center"/>
      <protection locked="0"/>
    </xf>
    <xf numFmtId="183" fontId="78" fillId="0" borderId="28" xfId="0" applyNumberFormat="1" applyFont="1" applyBorder="1" applyProtection="1">
      <alignment vertical="center"/>
      <protection locked="0"/>
    </xf>
    <xf numFmtId="0" fontId="91" fillId="0" borderId="28" xfId="0" applyFont="1" applyFill="1" applyBorder="1" applyAlignment="1" applyProtection="1">
      <alignment horizontal="left" vertical="center"/>
      <protection locked="0"/>
    </xf>
    <xf numFmtId="0" fontId="91" fillId="0" borderId="84" xfId="0" applyFont="1" applyFill="1" applyBorder="1" applyAlignment="1" applyProtection="1">
      <alignment horizontal="left" vertical="center"/>
      <protection locked="0"/>
    </xf>
    <xf numFmtId="0" fontId="78" fillId="3" borderId="7" xfId="0" applyFont="1" applyFill="1" applyBorder="1" applyAlignment="1">
      <alignment horizontal="distributed" vertical="center" indent="6"/>
    </xf>
    <xf numFmtId="0" fontId="78" fillId="3" borderId="8" xfId="0" applyFont="1" applyFill="1" applyBorder="1" applyAlignment="1">
      <alignment horizontal="distributed" vertical="center" indent="6"/>
    </xf>
    <xf numFmtId="0" fontId="78" fillId="3" borderId="9" xfId="0" applyFont="1" applyFill="1" applyBorder="1" applyAlignment="1">
      <alignment horizontal="distributed" vertical="center" indent="6"/>
    </xf>
    <xf numFmtId="0" fontId="78" fillId="3" borderId="63" xfId="0" applyFont="1" applyFill="1" applyBorder="1" applyAlignment="1">
      <alignment horizontal="center" vertical="center" wrapText="1"/>
    </xf>
    <xf numFmtId="0" fontId="78" fillId="3" borderId="146" xfId="0" applyFont="1" applyFill="1" applyBorder="1" applyAlignment="1">
      <alignment horizontal="center" vertical="center"/>
    </xf>
    <xf numFmtId="0" fontId="78" fillId="3" borderId="75" xfId="0" applyFont="1" applyFill="1" applyBorder="1" applyAlignment="1">
      <alignment horizontal="center" vertical="center" wrapText="1"/>
    </xf>
    <xf numFmtId="0" fontId="78" fillId="3" borderId="6" xfId="0" applyFont="1" applyFill="1" applyBorder="1" applyAlignment="1">
      <alignment horizontal="center" vertical="center" wrapText="1"/>
    </xf>
    <xf numFmtId="0" fontId="78" fillId="3" borderId="62" xfId="0" applyFont="1" applyFill="1" applyBorder="1" applyAlignment="1">
      <alignment horizontal="center" vertical="center"/>
    </xf>
    <xf numFmtId="0" fontId="78" fillId="3" borderId="144" xfId="0" applyFont="1" applyFill="1" applyBorder="1" applyAlignment="1">
      <alignment horizontal="center" vertical="center"/>
    </xf>
    <xf numFmtId="0" fontId="78" fillId="3" borderId="145" xfId="0" applyFont="1" applyFill="1" applyBorder="1" applyAlignment="1">
      <alignment horizontal="center" vertical="center"/>
    </xf>
    <xf numFmtId="0" fontId="78" fillId="3" borderId="31" xfId="0" applyFont="1" applyFill="1" applyBorder="1" applyAlignment="1">
      <alignment horizontal="center" vertical="center"/>
    </xf>
    <xf numFmtId="186" fontId="118" fillId="0" borderId="145" xfId="0" applyNumberFormat="1" applyFont="1" applyBorder="1" applyAlignment="1">
      <alignment horizontal="right" vertical="center"/>
    </xf>
    <xf numFmtId="186" fontId="118" fillId="0" borderId="134" xfId="0" applyNumberFormat="1" applyFont="1" applyBorder="1" applyAlignment="1">
      <alignment horizontal="right" vertical="center"/>
    </xf>
    <xf numFmtId="186" fontId="118" fillId="0" borderId="210" xfId="0" applyNumberFormat="1" applyFont="1" applyBorder="1" applyAlignment="1">
      <alignment horizontal="right" vertical="center"/>
    </xf>
    <xf numFmtId="0" fontId="78" fillId="3" borderId="62" xfId="0" applyFont="1" applyFill="1" applyBorder="1" applyAlignment="1">
      <alignment horizontal="center" vertical="center" wrapText="1"/>
    </xf>
    <xf numFmtId="0" fontId="78" fillId="3" borderId="144" xfId="0" applyFont="1" applyFill="1" applyBorder="1" applyAlignment="1">
      <alignment horizontal="center" vertical="center" wrapText="1"/>
    </xf>
    <xf numFmtId="0" fontId="78" fillId="3" borderId="64" xfId="0" applyFont="1" applyFill="1" applyBorder="1" applyAlignment="1">
      <alignment horizontal="center" vertical="center" wrapText="1"/>
    </xf>
    <xf numFmtId="0" fontId="78" fillId="3" borderId="45" xfId="0" applyFont="1" applyFill="1" applyBorder="1" applyAlignment="1">
      <alignment horizontal="center" vertical="center" wrapText="1"/>
    </xf>
    <xf numFmtId="0" fontId="78" fillId="0" borderId="42" xfId="0" applyFont="1" applyBorder="1" applyAlignment="1" applyProtection="1">
      <alignment horizontal="left" vertical="center" shrinkToFit="1"/>
      <protection locked="0"/>
    </xf>
    <xf numFmtId="0" fontId="78" fillId="0" borderId="8" xfId="0" applyFont="1" applyBorder="1" applyAlignment="1" applyProtection="1">
      <alignment horizontal="left" vertical="center" shrinkToFit="1"/>
      <protection locked="0"/>
    </xf>
    <xf numFmtId="0" fontId="78" fillId="0" borderId="9" xfId="0" applyFont="1" applyBorder="1" applyAlignment="1" applyProtection="1">
      <alignment horizontal="left" vertical="center" shrinkToFit="1"/>
      <protection locked="0"/>
    </xf>
    <xf numFmtId="0" fontId="78" fillId="3" borderId="7" xfId="0" applyFont="1" applyFill="1" applyBorder="1" applyAlignment="1">
      <alignment horizontal="center" vertical="center" readingOrder="1"/>
    </xf>
    <xf numFmtId="0" fontId="78" fillId="3" borderId="8" xfId="0" applyFont="1" applyFill="1" applyBorder="1" applyAlignment="1">
      <alignment horizontal="center" vertical="center" readingOrder="1"/>
    </xf>
    <xf numFmtId="0" fontId="78" fillId="3" borderId="9" xfId="0" applyFont="1" applyFill="1" applyBorder="1" applyAlignment="1">
      <alignment horizontal="center" vertical="center" readingOrder="1"/>
    </xf>
    <xf numFmtId="186" fontId="118" fillId="0" borderId="34" xfId="0" applyNumberFormat="1" applyFont="1" applyBorder="1" applyAlignment="1">
      <alignment horizontal="right" vertical="center"/>
    </xf>
    <xf numFmtId="186" fontId="118" fillId="0" borderId="146" xfId="0" applyNumberFormat="1" applyFont="1" applyBorder="1" applyAlignment="1">
      <alignment horizontal="right" vertical="center"/>
    </xf>
    <xf numFmtId="0" fontId="78" fillId="3" borderId="54" xfId="0" applyFont="1" applyFill="1" applyBorder="1" applyAlignment="1">
      <alignment horizontal="center" vertical="center" readingOrder="1"/>
    </xf>
    <xf numFmtId="0" fontId="78" fillId="3" borderId="40" xfId="0" applyFont="1" applyFill="1" applyBorder="1" applyAlignment="1">
      <alignment horizontal="center" vertical="center" readingOrder="1"/>
    </xf>
    <xf numFmtId="0" fontId="78" fillId="3" borderId="55" xfId="0" applyFont="1" applyFill="1" applyBorder="1" applyAlignment="1">
      <alignment horizontal="center" vertical="center" readingOrder="1"/>
    </xf>
    <xf numFmtId="188" fontId="118" fillId="0" borderId="0" xfId="0" applyNumberFormat="1" applyFont="1">
      <alignment vertical="center"/>
    </xf>
    <xf numFmtId="0" fontId="78" fillId="3" borderId="145" xfId="0" applyFont="1" applyFill="1" applyBorder="1" applyAlignment="1">
      <alignment horizontal="distributed" vertical="center" indent="2"/>
    </xf>
    <xf numFmtId="0" fontId="78" fillId="3" borderId="134" xfId="0" applyFont="1" applyFill="1" applyBorder="1" applyAlignment="1">
      <alignment horizontal="distributed" vertical="center" indent="2"/>
    </xf>
    <xf numFmtId="0" fontId="78" fillId="3" borderId="144" xfId="0" applyFont="1" applyFill="1" applyBorder="1" applyAlignment="1">
      <alignment horizontal="distributed" vertical="center" indent="2"/>
    </xf>
    <xf numFmtId="0" fontId="78" fillId="3" borderId="31" xfId="0" applyFont="1" applyFill="1" applyBorder="1" applyAlignment="1">
      <alignment horizontal="distributed" vertical="center" indent="2"/>
    </xf>
    <xf numFmtId="0" fontId="78" fillId="3" borderId="28" xfId="0" applyFont="1" applyFill="1" applyBorder="1" applyAlignment="1">
      <alignment horizontal="distributed" vertical="center" indent="2"/>
    </xf>
    <xf numFmtId="0" fontId="78" fillId="3" borderId="32" xfId="0" applyFont="1" applyFill="1" applyBorder="1" applyAlignment="1">
      <alignment horizontal="distributed" vertical="center" indent="2"/>
    </xf>
    <xf numFmtId="0" fontId="178" fillId="3" borderId="46" xfId="0" applyFont="1" applyFill="1" applyBorder="1" applyAlignment="1">
      <alignment horizontal="center" vertical="center"/>
    </xf>
    <xf numFmtId="0" fontId="178" fillId="3" borderId="52" xfId="0" applyFont="1" applyFill="1" applyBorder="1" applyAlignment="1">
      <alignment horizontal="center" vertical="center"/>
    </xf>
    <xf numFmtId="186" fontId="78" fillId="0" borderId="48" xfId="0" applyNumberFormat="1" applyFont="1" applyBorder="1" applyProtection="1">
      <alignment vertical="center"/>
      <protection locked="0"/>
    </xf>
    <xf numFmtId="186" fontId="78" fillId="0" borderId="47" xfId="0" applyNumberFormat="1" applyFont="1" applyBorder="1" applyProtection="1">
      <alignment vertical="center"/>
      <protection locked="0"/>
    </xf>
    <xf numFmtId="186" fontId="78" fillId="0" borderId="52" xfId="0" applyNumberFormat="1" applyFont="1" applyBorder="1" applyProtection="1">
      <alignment vertical="center"/>
      <protection locked="0"/>
    </xf>
    <xf numFmtId="186" fontId="118" fillId="0" borderId="70" xfId="0" applyNumberFormat="1" applyFont="1" applyBorder="1" applyAlignment="1">
      <alignment horizontal="right" vertical="center"/>
    </xf>
    <xf numFmtId="186" fontId="118" fillId="0" borderId="263" xfId="0" applyNumberFormat="1" applyFont="1" applyBorder="1" applyAlignment="1">
      <alignment horizontal="right" vertical="center"/>
    </xf>
    <xf numFmtId="183" fontId="78" fillId="0" borderId="7" xfId="0" applyNumberFormat="1" applyFont="1" applyBorder="1" applyProtection="1">
      <alignment vertical="center"/>
      <protection locked="0"/>
    </xf>
    <xf numFmtId="183" fontId="78" fillId="0" borderId="8" xfId="0" applyNumberFormat="1" applyFont="1" applyBorder="1" applyProtection="1">
      <alignment vertical="center"/>
      <protection locked="0"/>
    </xf>
    <xf numFmtId="0" fontId="78" fillId="0" borderId="43" xfId="0" applyFont="1" applyBorder="1">
      <alignment vertical="center"/>
    </xf>
    <xf numFmtId="177" fontId="118" fillId="0" borderId="54" xfId="0" applyNumberFormat="1" applyFont="1" applyBorder="1" applyAlignment="1">
      <alignment horizontal="left" vertical="center" indent="1"/>
    </xf>
    <xf numFmtId="177" fontId="118" fillId="0" borderId="40" xfId="0" applyNumberFormat="1" applyFont="1" applyBorder="1" applyAlignment="1">
      <alignment horizontal="left" vertical="center" indent="1"/>
    </xf>
    <xf numFmtId="177" fontId="118" fillId="0" borderId="55" xfId="0" applyNumberFormat="1" applyFont="1" applyBorder="1" applyAlignment="1">
      <alignment horizontal="left" vertical="center" indent="1"/>
    </xf>
    <xf numFmtId="0" fontId="78" fillId="3" borderId="54" xfId="0" applyFont="1" applyFill="1" applyBorder="1" applyAlignment="1">
      <alignment horizontal="center" vertical="center" shrinkToFit="1"/>
    </xf>
    <xf numFmtId="0" fontId="78" fillId="3" borderId="40" xfId="0" applyFont="1" applyFill="1" applyBorder="1" applyAlignment="1">
      <alignment horizontal="center" vertical="center" shrinkToFit="1"/>
    </xf>
    <xf numFmtId="0" fontId="78" fillId="3" borderId="55" xfId="0" applyFont="1" applyFill="1" applyBorder="1" applyAlignment="1">
      <alignment horizontal="center" vertical="center" shrinkToFit="1"/>
    </xf>
    <xf numFmtId="0" fontId="78" fillId="3" borderId="48" xfId="0" applyFont="1" applyFill="1" applyBorder="1" applyAlignment="1">
      <alignment horizontal="center" vertical="center"/>
    </xf>
    <xf numFmtId="0" fontId="78" fillId="3" borderId="47" xfId="0" applyFont="1" applyFill="1" applyBorder="1" applyAlignment="1">
      <alignment horizontal="center" vertical="center"/>
    </xf>
    <xf numFmtId="0" fontId="78" fillId="0" borderId="7" xfId="0" applyFont="1" applyBorder="1" applyAlignment="1" applyProtection="1">
      <alignment horizontal="center" vertical="center"/>
      <protection locked="0"/>
    </xf>
    <xf numFmtId="0" fontId="78" fillId="0" borderId="9" xfId="0" applyFont="1" applyBorder="1" applyAlignment="1" applyProtection="1">
      <alignment horizontal="center" vertical="center"/>
      <protection locked="0"/>
    </xf>
    <xf numFmtId="0" fontId="118" fillId="0" borderId="133" xfId="0" applyFont="1" applyBorder="1" applyAlignment="1">
      <alignment horizontal="left" vertical="center" indent="1"/>
    </xf>
    <xf numFmtId="0" fontId="118" fillId="0" borderId="137" xfId="0" applyFont="1" applyBorder="1" applyAlignment="1">
      <alignment horizontal="left" vertical="center" indent="1"/>
    </xf>
    <xf numFmtId="0" fontId="118" fillId="0" borderId="135" xfId="0" applyFont="1" applyBorder="1" applyAlignment="1">
      <alignment horizontal="left" vertical="center" indent="1"/>
    </xf>
    <xf numFmtId="0" fontId="78" fillId="0" borderId="7" xfId="0" applyFont="1" applyBorder="1" applyAlignment="1">
      <alignment horizontal="left" vertical="center" indent="1" shrinkToFit="1"/>
    </xf>
    <xf numFmtId="0" fontId="78" fillId="0" borderId="8" xfId="0" applyFont="1" applyBorder="1" applyAlignment="1">
      <alignment horizontal="left" vertical="center" indent="1" shrinkToFit="1"/>
    </xf>
    <xf numFmtId="0" fontId="78" fillId="19" borderId="7" xfId="0" applyFont="1" applyFill="1" applyBorder="1" applyAlignment="1" applyProtection="1">
      <alignment horizontal="center" vertical="center"/>
    </xf>
    <xf numFmtId="0" fontId="78" fillId="19" borderId="9" xfId="0" applyFont="1" applyFill="1" applyBorder="1" applyAlignment="1" applyProtection="1">
      <alignment horizontal="center" vertical="center"/>
    </xf>
    <xf numFmtId="186" fontId="78" fillId="0" borderId="75" xfId="0" applyNumberFormat="1" applyFont="1" applyBorder="1" applyProtection="1">
      <alignment vertical="center"/>
      <protection locked="0"/>
    </xf>
    <xf numFmtId="0" fontId="78" fillId="0" borderId="49" xfId="0" applyFont="1" applyBorder="1" applyAlignment="1" applyProtection="1">
      <alignment horizontal="center" vertical="center"/>
      <protection locked="0"/>
    </xf>
    <xf numFmtId="185" fontId="78" fillId="0" borderId="25" xfId="0" applyNumberFormat="1" applyFont="1" applyBorder="1" applyAlignment="1" applyProtection="1">
      <alignment horizontal="center" shrinkToFit="1"/>
      <protection locked="0"/>
    </xf>
    <xf numFmtId="185" fontId="78" fillId="0" borderId="26" xfId="0" applyNumberFormat="1" applyFont="1" applyBorder="1" applyAlignment="1" applyProtection="1">
      <alignment horizontal="center" shrinkToFit="1"/>
      <protection locked="0"/>
    </xf>
    <xf numFmtId="185" fontId="78" fillId="0" borderId="27" xfId="0" applyNumberFormat="1" applyFont="1" applyBorder="1" applyAlignment="1" applyProtection="1">
      <alignment horizontal="center" shrinkToFit="1"/>
      <protection locked="0"/>
    </xf>
    <xf numFmtId="185" fontId="78" fillId="0" borderId="29" xfId="0" applyNumberFormat="1" applyFont="1" applyBorder="1" applyAlignment="1" applyProtection="1">
      <alignment horizontal="center" shrinkToFit="1"/>
      <protection locked="0"/>
    </xf>
    <xf numFmtId="185" fontId="78" fillId="0" borderId="0" xfId="0" applyNumberFormat="1" applyFont="1" applyAlignment="1" applyProtection="1">
      <alignment horizontal="center" shrinkToFit="1"/>
      <protection locked="0"/>
    </xf>
    <xf numFmtId="185" fontId="78" fillId="0" borderId="30" xfId="0" applyNumberFormat="1" applyFont="1" applyBorder="1" applyAlignment="1" applyProtection="1">
      <alignment horizontal="center" shrinkToFit="1"/>
      <protection locked="0"/>
    </xf>
    <xf numFmtId="40" fontId="118" fillId="0" borderId="25" xfId="1" applyNumberFormat="1" applyFont="1" applyBorder="1" applyAlignment="1">
      <alignment horizontal="right" indent="1"/>
    </xf>
    <xf numFmtId="40" fontId="118" fillId="0" borderId="74" xfId="1" applyNumberFormat="1" applyFont="1" applyBorder="1" applyAlignment="1">
      <alignment horizontal="right" indent="1"/>
    </xf>
    <xf numFmtId="40" fontId="118" fillId="0" borderId="29" xfId="1" applyNumberFormat="1" applyFont="1" applyBorder="1" applyAlignment="1">
      <alignment horizontal="right" indent="1"/>
    </xf>
    <xf numFmtId="40" fontId="118" fillId="0" borderId="136" xfId="1" applyNumberFormat="1" applyFont="1" applyBorder="1" applyAlignment="1">
      <alignment horizontal="right" indent="1"/>
    </xf>
    <xf numFmtId="40" fontId="78" fillId="0" borderId="48" xfId="1" applyNumberFormat="1" applyFont="1" applyFill="1" applyBorder="1" applyAlignment="1" applyProtection="1">
      <alignment horizontal="right" vertical="center" shrinkToFit="1"/>
      <protection locked="0"/>
    </xf>
    <xf numFmtId="40" fontId="78" fillId="0" borderId="47" xfId="1" applyNumberFormat="1" applyFont="1" applyFill="1" applyBorder="1" applyAlignment="1" applyProtection="1">
      <alignment horizontal="right" vertical="center" shrinkToFit="1"/>
      <protection locked="0"/>
    </xf>
    <xf numFmtId="0" fontId="78" fillId="3" borderId="138" xfId="0" applyFont="1" applyFill="1" applyBorder="1" applyAlignment="1">
      <alignment horizontal="center" vertical="center"/>
    </xf>
    <xf numFmtId="0" fontId="78" fillId="3" borderId="52" xfId="0" applyFont="1" applyFill="1" applyBorder="1" applyAlignment="1">
      <alignment horizontal="center" vertical="center"/>
    </xf>
    <xf numFmtId="0" fontId="78" fillId="10" borderId="39" xfId="0" applyFont="1" applyFill="1" applyBorder="1" applyAlignment="1">
      <alignment horizontal="left" vertical="center"/>
    </xf>
    <xf numFmtId="0" fontId="78" fillId="10" borderId="40" xfId="0" applyFont="1" applyFill="1" applyBorder="1" applyAlignment="1">
      <alignment horizontal="left" vertical="center"/>
    </xf>
    <xf numFmtId="0" fontId="78" fillId="10" borderId="41" xfId="0" applyFont="1" applyFill="1" applyBorder="1" applyAlignment="1">
      <alignment horizontal="left" vertical="center"/>
    </xf>
    <xf numFmtId="200" fontId="78" fillId="0" borderId="54" xfId="0" applyNumberFormat="1" applyFont="1" applyBorder="1" applyAlignment="1">
      <alignment horizontal="left" vertical="center" indent="1"/>
    </xf>
    <xf numFmtId="200" fontId="78" fillId="0" borderId="40" xfId="0" applyNumberFormat="1" applyFont="1" applyBorder="1" applyAlignment="1">
      <alignment horizontal="left" vertical="center" indent="1"/>
    </xf>
    <xf numFmtId="200" fontId="78" fillId="0" borderId="41" xfId="0" applyNumberFormat="1" applyFont="1" applyBorder="1" applyAlignment="1">
      <alignment horizontal="left" vertical="center" indent="1"/>
    </xf>
    <xf numFmtId="40" fontId="118" fillId="0" borderId="7" xfId="1" applyNumberFormat="1" applyFont="1" applyBorder="1" applyAlignment="1" applyProtection="1">
      <alignment horizontal="right" vertical="center" shrinkToFit="1"/>
    </xf>
    <xf numFmtId="40" fontId="118" fillId="0" borderId="8" xfId="1" applyNumberFormat="1" applyFont="1" applyBorder="1" applyAlignment="1" applyProtection="1">
      <alignment horizontal="right" vertical="center" shrinkToFit="1"/>
    </xf>
    <xf numFmtId="0" fontId="78" fillId="0" borderId="54" xfId="0" applyFont="1" applyBorder="1" applyAlignment="1" applyProtection="1">
      <alignment horizontal="center" vertical="center" shrinkToFit="1"/>
      <protection locked="0"/>
    </xf>
    <xf numFmtId="0" fontId="78" fillId="0" borderId="55" xfId="0" applyFont="1" applyBorder="1" applyAlignment="1" applyProtection="1">
      <alignment horizontal="center" vertical="center" shrinkToFit="1"/>
      <protection locked="0"/>
    </xf>
    <xf numFmtId="0" fontId="78" fillId="0" borderId="40" xfId="0" applyFont="1" applyBorder="1" applyAlignment="1" applyProtection="1">
      <alignment horizontal="center" vertical="center" shrinkToFit="1"/>
      <protection locked="0"/>
    </xf>
    <xf numFmtId="0" fontId="78" fillId="0" borderId="54" xfId="0" applyFont="1" applyBorder="1" applyAlignment="1" applyProtection="1">
      <alignment horizontal="left" vertical="center" shrinkToFit="1"/>
      <protection locked="0"/>
    </xf>
    <xf numFmtId="0" fontId="78" fillId="0" borderId="40" xfId="0" applyFont="1" applyBorder="1" applyAlignment="1" applyProtection="1">
      <alignment horizontal="left" vertical="center" shrinkToFit="1"/>
      <protection locked="0"/>
    </xf>
    <xf numFmtId="0" fontId="78" fillId="0" borderId="55" xfId="0" applyFont="1" applyBorder="1" applyAlignment="1" applyProtection="1">
      <alignment horizontal="left" vertical="center" shrinkToFit="1"/>
      <protection locked="0"/>
    </xf>
    <xf numFmtId="0" fontId="178" fillId="3" borderId="42" xfId="0" applyFont="1" applyFill="1" applyBorder="1" applyAlignment="1">
      <alignment horizontal="center" vertical="center"/>
    </xf>
    <xf numFmtId="0" fontId="178" fillId="3" borderId="9" xfId="0" applyFont="1" applyFill="1" applyBorder="1" applyAlignment="1">
      <alignment horizontal="center" vertical="center"/>
    </xf>
    <xf numFmtId="0" fontId="78" fillId="0" borderId="7" xfId="0" applyFont="1" applyBorder="1" applyAlignment="1">
      <alignment horizontal="left" vertical="center" indent="1"/>
    </xf>
    <xf numFmtId="0" fontId="78" fillId="0" borderId="8" xfId="0" applyFont="1" applyBorder="1" applyAlignment="1">
      <alignment horizontal="left" vertical="center" indent="1"/>
    </xf>
    <xf numFmtId="0" fontId="118" fillId="0" borderId="54" xfId="0" applyFont="1" applyBorder="1" applyAlignment="1">
      <alignment horizontal="left" vertical="center" indent="1" shrinkToFit="1"/>
    </xf>
    <xf numFmtId="0" fontId="118" fillId="0" borderId="40" xfId="0" applyFont="1" applyBorder="1" applyAlignment="1">
      <alignment horizontal="left" vertical="center" indent="1" shrinkToFit="1"/>
    </xf>
    <xf numFmtId="0" fontId="118" fillId="0" borderId="55" xfId="0" applyFont="1" applyBorder="1" applyAlignment="1">
      <alignment horizontal="left" vertical="center" indent="1" shrinkToFit="1"/>
    </xf>
    <xf numFmtId="0" fontId="91" fillId="3" borderId="48" xfId="0" applyFont="1" applyFill="1" applyBorder="1" applyAlignment="1">
      <alignment horizontal="center" vertical="center" shrinkToFit="1"/>
    </xf>
    <xf numFmtId="0" fontId="91" fillId="3" borderId="47" xfId="0" applyFont="1" applyFill="1" applyBorder="1" applyAlignment="1">
      <alignment horizontal="center" vertical="center" shrinkToFit="1"/>
    </xf>
    <xf numFmtId="0" fontId="91" fillId="3" borderId="52" xfId="0" applyFont="1" applyFill="1" applyBorder="1" applyAlignment="1">
      <alignment horizontal="center" vertical="center" shrinkToFit="1"/>
    </xf>
    <xf numFmtId="0" fontId="118" fillId="0" borderId="48" xfId="0" applyFont="1" applyBorder="1" applyAlignment="1">
      <alignment horizontal="left" vertical="center" indent="1"/>
    </xf>
    <xf numFmtId="0" fontId="118" fillId="0" borderId="47" xfId="0" applyFont="1" applyBorder="1" applyAlignment="1">
      <alignment horizontal="left" vertical="center" indent="1"/>
    </xf>
    <xf numFmtId="0" fontId="118" fillId="0" borderId="49" xfId="0" applyFont="1" applyBorder="1" applyAlignment="1">
      <alignment horizontal="left" vertical="center" indent="1"/>
    </xf>
    <xf numFmtId="0" fontId="78" fillId="0" borderId="48" xfId="0" applyFont="1" applyBorder="1" applyAlignment="1">
      <alignment horizontal="left" vertical="center" indent="1" shrinkToFit="1"/>
    </xf>
    <xf numFmtId="0" fontId="78" fillId="0" borderId="47" xfId="0" applyFont="1" applyBorder="1" applyAlignment="1">
      <alignment horizontal="left" vertical="center" indent="1" shrinkToFit="1"/>
    </xf>
    <xf numFmtId="0" fontId="78" fillId="0" borderId="49" xfId="0" applyFont="1" applyBorder="1" applyAlignment="1">
      <alignment horizontal="left" vertical="center" indent="1" shrinkToFit="1"/>
    </xf>
    <xf numFmtId="0" fontId="118" fillId="0" borderId="0" xfId="0" applyFont="1">
      <alignment vertical="center"/>
    </xf>
    <xf numFmtId="0" fontId="78" fillId="0" borderId="139" xfId="0" applyFont="1" applyBorder="1" applyAlignment="1">
      <alignment horizontal="right" vertical="center"/>
    </xf>
    <xf numFmtId="0" fontId="78" fillId="0" borderId="142" xfId="0" applyFont="1" applyBorder="1" applyAlignment="1">
      <alignment horizontal="right" vertical="center"/>
    </xf>
    <xf numFmtId="0" fontId="78" fillId="0" borderId="140" xfId="0" applyFont="1" applyBorder="1" applyAlignment="1">
      <alignment horizontal="right" vertical="center"/>
    </xf>
    <xf numFmtId="0" fontId="78" fillId="0" borderId="141" xfId="0" applyFont="1" applyBorder="1" applyAlignment="1">
      <alignment horizontal="right" vertical="center"/>
    </xf>
    <xf numFmtId="0" fontId="78" fillId="0" borderId="6" xfId="0" applyFont="1" applyBorder="1" applyAlignment="1" applyProtection="1">
      <alignment horizontal="left" vertical="center" indent="1" shrinkToFit="1"/>
      <protection locked="0"/>
    </xf>
    <xf numFmtId="186" fontId="118" fillId="0" borderId="7" xfId="0" applyNumberFormat="1" applyFont="1" applyBorder="1">
      <alignment vertical="center"/>
    </xf>
    <xf numFmtId="186" fontId="118" fillId="0" borderId="8" xfId="0" applyNumberFormat="1" applyFont="1" applyBorder="1">
      <alignment vertical="center"/>
    </xf>
    <xf numFmtId="186" fontId="118" fillId="0" borderId="9" xfId="0" applyNumberFormat="1" applyFont="1" applyBorder="1">
      <alignment vertical="center"/>
    </xf>
    <xf numFmtId="0" fontId="78" fillId="0" borderId="70" xfId="0" applyFont="1" applyBorder="1" applyAlignment="1" applyProtection="1">
      <alignment horizontal="left" vertical="center" indent="1" shrinkToFit="1"/>
      <protection locked="0"/>
    </xf>
    <xf numFmtId="0" fontId="78" fillId="3" borderId="54" xfId="0" applyFont="1" applyFill="1" applyBorder="1" applyAlignment="1">
      <alignment horizontal="distributed" vertical="center" indent="6"/>
    </xf>
    <xf numFmtId="0" fontId="78" fillId="3" borderId="40" xfId="0" applyFont="1" applyFill="1" applyBorder="1" applyAlignment="1">
      <alignment horizontal="distributed" vertical="center" indent="6"/>
    </xf>
    <xf numFmtId="0" fontId="78" fillId="3" borderId="55" xfId="0" applyFont="1" applyFill="1" applyBorder="1" applyAlignment="1">
      <alignment horizontal="distributed" vertical="center" indent="6"/>
    </xf>
    <xf numFmtId="0" fontId="78" fillId="3" borderId="75" xfId="0" applyFont="1" applyFill="1" applyBorder="1" applyAlignment="1">
      <alignment horizontal="distributed" vertical="center" indent="1"/>
    </xf>
    <xf numFmtId="0" fontId="78" fillId="3" borderId="7" xfId="0" applyFont="1" applyFill="1" applyBorder="1" applyAlignment="1">
      <alignment horizontal="distributed" vertical="center" indent="1"/>
    </xf>
    <xf numFmtId="0" fontId="78" fillId="3" borderId="8" xfId="0" applyFont="1" applyFill="1" applyBorder="1" applyAlignment="1">
      <alignment horizontal="distributed" vertical="center" indent="1"/>
    </xf>
    <xf numFmtId="0" fontId="78" fillId="3" borderId="9" xfId="0" applyFont="1" applyFill="1" applyBorder="1" applyAlignment="1">
      <alignment horizontal="distributed" vertical="center" indent="1"/>
    </xf>
    <xf numFmtId="186" fontId="78" fillId="0" borderId="31" xfId="0" applyNumberFormat="1" applyFont="1" applyBorder="1" applyProtection="1">
      <alignment vertical="center"/>
      <protection locked="0"/>
    </xf>
    <xf numFmtId="186" fontId="78" fillId="0" borderId="28" xfId="0" applyNumberFormat="1" applyFont="1" applyBorder="1" applyProtection="1">
      <alignment vertical="center"/>
      <protection locked="0"/>
    </xf>
    <xf numFmtId="186" fontId="78" fillId="0" borderId="32" xfId="0" applyNumberFormat="1" applyFont="1" applyBorder="1" applyProtection="1">
      <alignment vertical="center"/>
      <protection locked="0"/>
    </xf>
    <xf numFmtId="186" fontId="118" fillId="0" borderId="83" xfId="0" applyNumberFormat="1" applyFont="1" applyBorder="1">
      <alignment vertical="center"/>
    </xf>
    <xf numFmtId="186" fontId="118" fillId="0" borderId="77" xfId="0" applyNumberFormat="1" applyFont="1" applyBorder="1">
      <alignment vertical="center"/>
    </xf>
    <xf numFmtId="186" fontId="118" fillId="0" borderId="78" xfId="0" applyNumberFormat="1" applyFont="1" applyBorder="1">
      <alignment vertical="center"/>
    </xf>
    <xf numFmtId="0" fontId="78" fillId="3" borderId="48" xfId="0" applyFont="1" applyFill="1" applyBorder="1" applyAlignment="1">
      <alignment horizontal="distributed" vertical="center"/>
    </xf>
    <xf numFmtId="0" fontId="78" fillId="3" borderId="47" xfId="0" applyFont="1" applyFill="1" applyBorder="1" applyAlignment="1">
      <alignment horizontal="distributed" vertical="center"/>
    </xf>
    <xf numFmtId="0" fontId="78" fillId="3" borderId="52" xfId="0" applyFont="1" applyFill="1" applyBorder="1" applyAlignment="1">
      <alignment horizontal="distributed" vertical="center"/>
    </xf>
    <xf numFmtId="0" fontId="78" fillId="3" borderId="48" xfId="0" applyFont="1" applyFill="1" applyBorder="1" applyAlignment="1">
      <alignment horizontal="distributed" vertical="center" indent="1"/>
    </xf>
    <xf numFmtId="0" fontId="78" fillId="3" borderId="47" xfId="0" applyFont="1" applyFill="1" applyBorder="1" applyAlignment="1">
      <alignment horizontal="distributed" vertical="center" indent="1"/>
    </xf>
    <xf numFmtId="0" fontId="78" fillId="3" borderId="52" xfId="0" applyFont="1" applyFill="1" applyBorder="1" applyAlignment="1">
      <alignment horizontal="distributed" vertical="center" indent="1"/>
    </xf>
    <xf numFmtId="0" fontId="78" fillId="0" borderId="121" xfId="0" applyFont="1" applyBorder="1" applyAlignment="1">
      <alignment horizontal="center" vertical="center" shrinkToFit="1"/>
    </xf>
    <xf numFmtId="0" fontId="78" fillId="0" borderId="122" xfId="0" applyFont="1" applyBorder="1" applyAlignment="1">
      <alignment horizontal="center" vertical="center" shrinkToFit="1"/>
    </xf>
    <xf numFmtId="0" fontId="78" fillId="0" borderId="123" xfId="0" applyFont="1" applyBorder="1" applyAlignment="1">
      <alignment horizontal="center" vertical="center" shrinkToFit="1"/>
    </xf>
    <xf numFmtId="0" fontId="78" fillId="4" borderId="64" xfId="0" applyFont="1" applyFill="1" applyBorder="1" applyAlignment="1">
      <alignment horizontal="center" vertical="center"/>
    </xf>
    <xf numFmtId="0" fontId="78" fillId="4" borderId="30" xfId="0" applyFont="1" applyFill="1" applyBorder="1" applyAlignment="1">
      <alignment horizontal="center" vertical="center"/>
    </xf>
    <xf numFmtId="0" fontId="78" fillId="0" borderId="34" xfId="0" applyFont="1" applyBorder="1" applyAlignment="1" applyProtection="1">
      <alignment horizontal="left" vertical="center" indent="1" shrinkToFit="1"/>
      <protection locked="0"/>
    </xf>
    <xf numFmtId="186" fontId="118" fillId="0" borderId="133" xfId="0" applyNumberFormat="1" applyFont="1" applyBorder="1" applyAlignment="1">
      <alignment horizontal="right" vertical="center"/>
    </xf>
    <xf numFmtId="186" fontId="118" fillId="0" borderId="137" xfId="0" applyNumberFormat="1" applyFont="1" applyBorder="1" applyAlignment="1">
      <alignment horizontal="right" vertical="center"/>
    </xf>
    <xf numFmtId="186" fontId="118" fillId="0" borderId="135" xfId="0" applyNumberFormat="1" applyFont="1" applyBorder="1" applyAlignment="1">
      <alignment horizontal="right" vertical="center"/>
    </xf>
    <xf numFmtId="0" fontId="78" fillId="0" borderId="57" xfId="0" applyFont="1" applyBorder="1">
      <alignment vertical="center"/>
    </xf>
    <xf numFmtId="0" fontId="78" fillId="0" borderId="255" xfId="0" applyFont="1" applyBorder="1">
      <alignment vertical="center"/>
    </xf>
    <xf numFmtId="0" fontId="78" fillId="3" borderId="6" xfId="0" applyFont="1" applyFill="1" applyBorder="1" applyAlignment="1">
      <alignment horizontal="distributed" vertical="center" indent="1"/>
    </xf>
    <xf numFmtId="186" fontId="118" fillId="0" borderId="206" xfId="0" applyNumberFormat="1" applyFont="1" applyBorder="1" applyAlignment="1">
      <alignment horizontal="right" vertical="center"/>
    </xf>
    <xf numFmtId="186" fontId="118" fillId="0" borderId="54" xfId="0" applyNumberFormat="1" applyFont="1" applyBorder="1">
      <alignment vertical="center"/>
    </xf>
    <xf numFmtId="186" fontId="118" fillId="0" borderId="40" xfId="0" applyNumberFormat="1" applyFont="1" applyBorder="1">
      <alignment vertical="center"/>
    </xf>
    <xf numFmtId="186" fontId="118" fillId="0" borderId="55" xfId="0" applyNumberFormat="1" applyFont="1" applyBorder="1">
      <alignment vertical="center"/>
    </xf>
    <xf numFmtId="0" fontId="78" fillId="3" borderId="76" xfId="0" applyFont="1" applyFill="1" applyBorder="1" applyAlignment="1">
      <alignment horizontal="center" vertical="center"/>
    </xf>
    <xf numFmtId="0" fontId="78" fillId="3" borderId="77" xfId="0" applyFont="1" applyFill="1" applyBorder="1" applyAlignment="1">
      <alignment horizontal="center" vertical="center"/>
    </xf>
    <xf numFmtId="0" fontId="78" fillId="3" borderId="78" xfId="0" applyFont="1" applyFill="1" applyBorder="1" applyAlignment="1">
      <alignment horizontal="center" vertical="center"/>
    </xf>
    <xf numFmtId="186" fontId="118" fillId="0" borderId="85" xfId="0" applyNumberFormat="1" applyFont="1" applyBorder="1">
      <alignment vertical="center"/>
    </xf>
    <xf numFmtId="0" fontId="78" fillId="3" borderId="205" xfId="0" applyFont="1" applyFill="1" applyBorder="1" applyAlignment="1">
      <alignment horizontal="center" vertical="center"/>
    </xf>
    <xf numFmtId="0" fontId="78" fillId="3" borderId="137" xfId="0" applyFont="1" applyFill="1" applyBorder="1" applyAlignment="1">
      <alignment horizontal="center" vertical="center"/>
    </xf>
    <xf numFmtId="0" fontId="78" fillId="3" borderId="206" xfId="0" applyFont="1" applyFill="1" applyBorder="1" applyAlignment="1">
      <alignment horizontal="center" vertical="center"/>
    </xf>
    <xf numFmtId="0" fontId="78" fillId="9" borderId="72" xfId="0" applyFont="1" applyFill="1" applyBorder="1" applyAlignment="1" applyProtection="1">
      <alignment vertical="top" wrapText="1"/>
      <protection locked="0"/>
    </xf>
    <xf numFmtId="0" fontId="78" fillId="9" borderId="26" xfId="0" applyFont="1" applyFill="1" applyBorder="1" applyAlignment="1" applyProtection="1">
      <alignment vertical="top" wrapText="1"/>
      <protection locked="0"/>
    </xf>
    <xf numFmtId="0" fontId="78" fillId="9" borderId="74" xfId="0" applyFont="1" applyFill="1" applyBorder="1" applyAlignment="1" applyProtection="1">
      <alignment vertical="top" wrapText="1"/>
      <protection locked="0"/>
    </xf>
    <xf numFmtId="0" fontId="78" fillId="9" borderId="64" xfId="0" applyFont="1" applyFill="1" applyBorder="1" applyAlignment="1" applyProtection="1">
      <alignment vertical="top" wrapText="1"/>
      <protection locked="0"/>
    </xf>
    <xf numFmtId="0" fontId="78" fillId="9" borderId="0" xfId="0" applyFont="1" applyFill="1" applyBorder="1" applyAlignment="1" applyProtection="1">
      <alignment vertical="top" wrapText="1"/>
      <protection locked="0"/>
    </xf>
    <xf numFmtId="0" fontId="78" fillId="9" borderId="136" xfId="0" applyFont="1" applyFill="1" applyBorder="1" applyAlignment="1" applyProtection="1">
      <alignment vertical="top" wrapText="1"/>
      <protection locked="0"/>
    </xf>
    <xf numFmtId="0" fontId="78" fillId="9" borderId="67" xfId="0" applyFont="1" applyFill="1" applyBorder="1" applyAlignment="1" applyProtection="1">
      <alignment vertical="top" wrapText="1"/>
      <protection locked="0"/>
    </xf>
    <xf numFmtId="0" fontId="78" fillId="9" borderId="140" xfId="0" applyFont="1" applyFill="1" applyBorder="1" applyAlignment="1" applyProtection="1">
      <alignment vertical="top" wrapText="1"/>
      <protection locked="0"/>
    </xf>
    <xf numFmtId="0" fontId="78" fillId="9" borderId="142" xfId="0" applyFont="1" applyFill="1" applyBorder="1" applyAlignment="1" applyProtection="1">
      <alignment vertical="top" wrapText="1"/>
      <protection locked="0"/>
    </xf>
    <xf numFmtId="225" fontId="78" fillId="0" borderId="7" xfId="0" applyNumberFormat="1" applyFont="1" applyBorder="1" applyAlignment="1" applyProtection="1">
      <alignment horizontal="center" vertical="center"/>
      <protection locked="0"/>
    </xf>
    <xf numFmtId="225" fontId="78" fillId="0" borderId="8" xfId="0" applyNumberFormat="1" applyFont="1" applyBorder="1" applyAlignment="1" applyProtection="1">
      <alignment horizontal="center" vertical="center"/>
      <protection locked="0"/>
    </xf>
    <xf numFmtId="225" fontId="78" fillId="0" borderId="43" xfId="0" applyNumberFormat="1" applyFont="1" applyBorder="1" applyAlignment="1" applyProtection="1">
      <alignment horizontal="center" vertical="center"/>
      <protection locked="0"/>
    </xf>
    <xf numFmtId="0" fontId="78" fillId="10" borderId="72" xfId="0" applyFont="1" applyFill="1" applyBorder="1" applyAlignment="1" applyProtection="1">
      <alignment horizontal="center" vertical="center" wrapText="1" shrinkToFit="1"/>
    </xf>
    <xf numFmtId="0" fontId="78" fillId="10" borderId="27" xfId="0" applyFont="1" applyFill="1" applyBorder="1" applyAlignment="1" applyProtection="1">
      <alignment horizontal="center" vertical="center" wrapText="1" shrinkToFit="1"/>
    </xf>
    <xf numFmtId="0" fontId="78" fillId="10" borderId="45" xfId="0" applyFont="1" applyFill="1" applyBorder="1" applyAlignment="1" applyProtection="1">
      <alignment horizontal="center" vertical="center" wrapText="1" shrinkToFit="1"/>
    </xf>
    <xf numFmtId="0" fontId="78" fillId="10" borderId="32" xfId="0" applyFont="1" applyFill="1" applyBorder="1" applyAlignment="1" applyProtection="1">
      <alignment horizontal="center" vertical="center" wrapText="1" shrinkToFit="1"/>
    </xf>
    <xf numFmtId="0" fontId="78" fillId="3" borderId="169" xfId="0" applyFont="1" applyFill="1" applyBorder="1" applyAlignment="1">
      <alignment horizontal="center" vertical="center" wrapText="1"/>
    </xf>
    <xf numFmtId="0" fontId="78" fillId="3" borderId="69" xfId="0" applyFont="1" applyFill="1" applyBorder="1" applyAlignment="1">
      <alignment horizontal="center" vertical="center" wrapText="1"/>
    </xf>
    <xf numFmtId="0" fontId="78" fillId="3" borderId="145" xfId="0" applyFont="1" applyFill="1" applyBorder="1" applyAlignment="1">
      <alignment horizontal="distributed" vertical="center" wrapText="1"/>
    </xf>
    <xf numFmtId="0" fontId="78" fillId="3" borderId="134" xfId="0" applyFont="1" applyFill="1" applyBorder="1" applyAlignment="1">
      <alignment horizontal="distributed" vertical="center" wrapText="1"/>
    </xf>
    <xf numFmtId="0" fontId="78" fillId="3" borderId="144" xfId="0" applyFont="1" applyFill="1" applyBorder="1" applyAlignment="1">
      <alignment horizontal="distributed" vertical="center" wrapText="1"/>
    </xf>
    <xf numFmtId="0" fontId="78" fillId="3" borderId="29" xfId="0" applyFont="1" applyFill="1" applyBorder="1" applyAlignment="1">
      <alignment horizontal="distributed" vertical="center" wrapText="1"/>
    </xf>
    <xf numFmtId="0" fontId="78" fillId="3" borderId="0" xfId="0" applyFont="1" applyFill="1" applyBorder="1" applyAlignment="1">
      <alignment horizontal="distributed" vertical="center" wrapText="1"/>
    </xf>
    <xf numFmtId="0" fontId="78" fillId="3" borderId="30" xfId="0" applyFont="1" applyFill="1" applyBorder="1" applyAlignment="1">
      <alignment horizontal="distributed" vertical="center" wrapText="1"/>
    </xf>
    <xf numFmtId="0" fontId="78" fillId="3" borderId="31" xfId="0" applyFont="1" applyFill="1" applyBorder="1" applyAlignment="1">
      <alignment horizontal="distributed" vertical="center" wrapText="1"/>
    </xf>
    <xf numFmtId="0" fontId="78" fillId="3" borderId="28" xfId="0" applyFont="1" applyFill="1" applyBorder="1" applyAlignment="1">
      <alignment horizontal="distributed" vertical="center" wrapText="1"/>
    </xf>
    <xf numFmtId="0" fontId="78" fillId="3" borderId="32" xfId="0" applyFont="1" applyFill="1" applyBorder="1" applyAlignment="1">
      <alignment horizontal="distributed" vertical="center" wrapText="1"/>
    </xf>
    <xf numFmtId="184" fontId="78" fillId="19" borderId="7" xfId="0" applyNumberFormat="1" applyFont="1" applyFill="1" applyBorder="1" applyAlignment="1" applyProtection="1">
      <alignment horizontal="center" vertical="center"/>
      <protection locked="0"/>
    </xf>
    <xf numFmtId="184" fontId="78" fillId="19" borderId="8" xfId="0" applyNumberFormat="1" applyFont="1" applyFill="1" applyBorder="1" applyAlignment="1" applyProtection="1">
      <alignment horizontal="center" vertical="center"/>
      <protection locked="0"/>
    </xf>
    <xf numFmtId="184" fontId="78" fillId="19" borderId="43" xfId="0" applyNumberFormat="1" applyFont="1" applyFill="1" applyBorder="1" applyAlignment="1" applyProtection="1">
      <alignment horizontal="center" vertical="center"/>
      <protection locked="0"/>
    </xf>
    <xf numFmtId="0" fontId="184" fillId="3" borderId="70" xfId="0" applyFont="1" applyFill="1" applyBorder="1" applyAlignment="1">
      <alignment horizontal="center" vertical="center"/>
    </xf>
    <xf numFmtId="0" fontId="178" fillId="3" borderId="47" xfId="0" applyFont="1" applyFill="1" applyBorder="1" applyAlignment="1">
      <alignment horizontal="center" vertical="center"/>
    </xf>
    <xf numFmtId="0" fontId="65" fillId="3" borderId="54" xfId="0" applyFont="1" applyFill="1" applyBorder="1" applyAlignment="1">
      <alignment horizontal="center" vertical="center"/>
    </xf>
    <xf numFmtId="0" fontId="65" fillId="3" borderId="40" xfId="0" applyFont="1" applyFill="1" applyBorder="1" applyAlignment="1">
      <alignment horizontal="center" vertical="center"/>
    </xf>
    <xf numFmtId="0" fontId="65" fillId="3" borderId="55" xfId="0" applyFont="1" applyFill="1" applyBorder="1" applyAlignment="1">
      <alignment horizontal="center" vertical="center"/>
    </xf>
    <xf numFmtId="0" fontId="65" fillId="3" borderId="54" xfId="0" applyFont="1" applyFill="1" applyBorder="1" applyAlignment="1" applyProtection="1">
      <alignment horizontal="center" vertical="center"/>
      <protection locked="0"/>
    </xf>
    <xf numFmtId="0" fontId="65" fillId="3" borderId="41" xfId="0" applyFont="1" applyFill="1" applyBorder="1" applyAlignment="1" applyProtection="1">
      <alignment horizontal="center" vertical="center"/>
      <protection locked="0"/>
    </xf>
    <xf numFmtId="0" fontId="65" fillId="19" borderId="25" xfId="0" applyFont="1" applyFill="1" applyBorder="1" applyAlignment="1" applyProtection="1">
      <alignment horizontal="center" vertical="center"/>
      <protection locked="0"/>
    </xf>
    <xf numFmtId="0" fontId="65" fillId="19" borderId="74" xfId="0" applyFont="1" applyFill="1" applyBorder="1" applyAlignment="1" applyProtection="1">
      <alignment horizontal="center" vertical="center"/>
      <protection locked="0"/>
    </xf>
    <xf numFmtId="0" fontId="65" fillId="19" borderId="139" xfId="0" applyFont="1" applyFill="1" applyBorder="1" applyAlignment="1" applyProtection="1">
      <alignment horizontal="center" vertical="center"/>
      <protection locked="0"/>
    </xf>
    <xf numFmtId="0" fontId="65" fillId="19" borderId="142" xfId="0" applyFont="1" applyFill="1" applyBorder="1" applyAlignment="1" applyProtection="1">
      <alignment horizontal="center" vertical="center"/>
      <protection locked="0"/>
    </xf>
    <xf numFmtId="0" fontId="65" fillId="19" borderId="26" xfId="0" applyFont="1" applyFill="1" applyBorder="1" applyAlignment="1" applyProtection="1">
      <alignment horizontal="center" vertical="center"/>
      <protection locked="0"/>
    </xf>
    <xf numFmtId="0" fontId="65" fillId="19" borderId="27" xfId="0" applyFont="1" applyFill="1" applyBorder="1" applyAlignment="1" applyProtection="1">
      <alignment horizontal="center" vertical="center"/>
      <protection locked="0"/>
    </xf>
    <xf numFmtId="0" fontId="65" fillId="19" borderId="140" xfId="0" applyFont="1" applyFill="1" applyBorder="1" applyAlignment="1" applyProtection="1">
      <alignment horizontal="center" vertical="center"/>
      <protection locked="0"/>
    </xf>
    <xf numFmtId="0" fontId="65" fillId="19" borderId="141" xfId="0" applyFont="1" applyFill="1" applyBorder="1" applyAlignment="1" applyProtection="1">
      <alignment horizontal="center" vertical="center"/>
      <protection locked="0"/>
    </xf>
    <xf numFmtId="186" fontId="118" fillId="0" borderId="48" xfId="0" applyNumberFormat="1" applyFont="1" applyBorder="1">
      <alignment vertical="center"/>
    </xf>
    <xf numFmtId="186" fontId="118" fillId="0" borderId="47" xfId="0" applyNumberFormat="1" applyFont="1" applyBorder="1">
      <alignment vertical="center"/>
    </xf>
    <xf numFmtId="186" fontId="118" fillId="0" borderId="52" xfId="0" applyNumberFormat="1" applyFont="1" applyBorder="1">
      <alignment vertical="center"/>
    </xf>
    <xf numFmtId="186" fontId="118" fillId="0" borderId="48" xfId="0" applyNumberFormat="1" applyFont="1" applyBorder="1" applyAlignment="1">
      <alignment horizontal="right" vertical="center"/>
    </xf>
    <xf numFmtId="186" fontId="118" fillId="0" borderId="47" xfId="0" applyNumberFormat="1" applyFont="1" applyBorder="1" applyAlignment="1">
      <alignment horizontal="right" vertical="center"/>
    </xf>
    <xf numFmtId="186" fontId="118" fillId="0" borderId="49" xfId="0" applyNumberFormat="1" applyFont="1" applyBorder="1" applyAlignment="1">
      <alignment horizontal="right" vertical="center"/>
    </xf>
    <xf numFmtId="204" fontId="118" fillId="0" borderId="7" xfId="1" applyNumberFormat="1" applyFont="1" applyFill="1" applyBorder="1" applyAlignment="1">
      <alignment horizontal="right" vertical="center"/>
    </xf>
    <xf numFmtId="204" fontId="118" fillId="0" borderId="8" xfId="1" applyNumberFormat="1" applyFont="1" applyFill="1" applyBorder="1" applyAlignment="1">
      <alignment horizontal="right" vertical="center"/>
    </xf>
    <xf numFmtId="0" fontId="78" fillId="3" borderId="46" xfId="0" applyFont="1" applyFill="1" applyBorder="1" applyAlignment="1">
      <alignment horizontal="center" vertical="center"/>
    </xf>
    <xf numFmtId="38" fontId="78" fillId="25" borderId="48" xfId="1" applyFont="1" applyFill="1" applyBorder="1" applyAlignment="1" applyProtection="1">
      <alignment horizontal="center" vertical="center" shrinkToFit="1"/>
      <protection locked="0"/>
    </xf>
    <xf numFmtId="38" fontId="78" fillId="25" borderId="47" xfId="1" applyFont="1" applyFill="1" applyBorder="1" applyAlignment="1" applyProtection="1">
      <alignment horizontal="center" vertical="center" shrinkToFit="1"/>
      <protection locked="0"/>
    </xf>
    <xf numFmtId="38" fontId="78" fillId="25" borderId="49" xfId="1" applyFont="1" applyFill="1" applyBorder="1" applyAlignment="1" applyProtection="1">
      <alignment horizontal="center" vertical="center" shrinkToFit="1"/>
      <protection locked="0"/>
    </xf>
    <xf numFmtId="0" fontId="78" fillId="3" borderId="42" xfId="0" applyFont="1" applyFill="1" applyBorder="1" applyAlignment="1">
      <alignment horizontal="center" vertical="center"/>
    </xf>
    <xf numFmtId="213" fontId="118" fillId="0" borderId="88" xfId="1" applyNumberFormat="1" applyFont="1" applyFill="1" applyBorder="1" applyAlignment="1">
      <alignment horizontal="right" vertical="center"/>
    </xf>
    <xf numFmtId="213" fontId="118" fillId="0" borderId="57" xfId="1" applyNumberFormat="1" applyFont="1" applyFill="1" applyBorder="1" applyAlignment="1">
      <alignment horizontal="right" vertical="center"/>
    </xf>
    <xf numFmtId="0" fontId="78" fillId="3" borderId="208" xfId="0" applyFont="1" applyFill="1" applyBorder="1" applyAlignment="1">
      <alignment horizontal="center" vertical="center"/>
    </xf>
    <xf numFmtId="0" fontId="78" fillId="3" borderId="57" xfId="0" applyFont="1" applyFill="1" applyBorder="1" applyAlignment="1">
      <alignment horizontal="center" vertical="center"/>
    </xf>
    <xf numFmtId="0" fontId="78" fillId="3" borderId="92" xfId="0" applyFont="1" applyFill="1" applyBorder="1" applyAlignment="1">
      <alignment horizontal="center" vertical="center"/>
    </xf>
    <xf numFmtId="186" fontId="78" fillId="0" borderId="133" xfId="0" applyNumberFormat="1" applyFont="1" applyBorder="1" applyAlignment="1" applyProtection="1">
      <alignment horizontal="right" vertical="center"/>
      <protection locked="0"/>
    </xf>
    <xf numFmtId="186" fontId="78" fillId="0" borderId="137" xfId="0" applyNumberFormat="1" applyFont="1" applyBorder="1" applyAlignment="1" applyProtection="1">
      <alignment horizontal="right" vertical="center"/>
      <protection locked="0"/>
    </xf>
    <xf numFmtId="186" fontId="78" fillId="0" borderId="206" xfId="0" applyNumberFormat="1" applyFont="1" applyBorder="1" applyAlignment="1" applyProtection="1">
      <alignment horizontal="right" vertical="center"/>
      <protection locked="0"/>
    </xf>
    <xf numFmtId="213" fontId="118" fillId="0" borderId="7" xfId="1" applyNumberFormat="1" applyFont="1" applyFill="1" applyBorder="1" applyAlignment="1">
      <alignment horizontal="right" vertical="center"/>
    </xf>
    <xf numFmtId="213" fontId="118" fillId="0" borderId="8" xfId="1" applyNumberFormat="1" applyFont="1" applyFill="1" applyBorder="1" applyAlignment="1">
      <alignment horizontal="right" vertical="center"/>
    </xf>
    <xf numFmtId="0" fontId="56" fillId="0" borderId="8" xfId="0" applyFont="1" applyBorder="1" applyAlignment="1">
      <alignment horizontal="left" vertical="center" indent="1" shrinkToFit="1"/>
    </xf>
    <xf numFmtId="0" fontId="56" fillId="0" borderId="9" xfId="0" applyFont="1" applyBorder="1" applyAlignment="1">
      <alignment horizontal="left" vertical="center" indent="1" shrinkToFit="1"/>
    </xf>
    <xf numFmtId="189" fontId="66" fillId="18" borderId="116" xfId="5" applyNumberFormat="1" applyFont="1" applyFill="1" applyBorder="1" applyAlignment="1">
      <alignment horizontal="center" vertical="center" textRotation="255" shrinkToFit="1"/>
    </xf>
    <xf numFmtId="38" fontId="66" fillId="18" borderId="111" xfId="1" applyFont="1" applyFill="1" applyBorder="1" applyAlignment="1" applyProtection="1">
      <alignment horizontal="center" vertical="center" wrapText="1"/>
    </xf>
    <xf numFmtId="0" fontId="144" fillId="18" borderId="159" xfId="5" applyFont="1" applyFill="1" applyBorder="1" applyAlignment="1">
      <alignment horizontal="center" vertical="center" wrapText="1"/>
    </xf>
    <xf numFmtId="0" fontId="144" fillId="18" borderId="160" xfId="5" applyFont="1" applyFill="1" applyBorder="1" applyAlignment="1">
      <alignment horizontal="center" vertical="center" wrapText="1"/>
    </xf>
    <xf numFmtId="0" fontId="144" fillId="18" borderId="154" xfId="5" applyFont="1" applyFill="1" applyBorder="1" applyAlignment="1">
      <alignment horizontal="center" vertical="center" wrapText="1"/>
    </xf>
    <xf numFmtId="0" fontId="144" fillId="18" borderId="155" xfId="5" applyFont="1" applyFill="1" applyBorder="1" applyAlignment="1">
      <alignment horizontal="center" vertical="center" wrapText="1"/>
    </xf>
    <xf numFmtId="0" fontId="66" fillId="18" borderId="115" xfId="5" applyFont="1" applyFill="1" applyBorder="1" applyAlignment="1">
      <alignment horizontal="center" vertical="center" wrapText="1"/>
    </xf>
    <xf numFmtId="0" fontId="66" fillId="18" borderId="159" xfId="5" applyFont="1" applyFill="1" applyBorder="1" applyAlignment="1">
      <alignment horizontal="center" vertical="center" wrapText="1" shrinkToFit="1"/>
    </xf>
    <xf numFmtId="0" fontId="66" fillId="18" borderId="160" xfId="5" applyFont="1" applyFill="1" applyBorder="1" applyAlignment="1">
      <alignment horizontal="center" vertical="center" wrapText="1" shrinkToFit="1"/>
    </xf>
    <xf numFmtId="0" fontId="66" fillId="18" borderId="154" xfId="5" applyFont="1" applyFill="1" applyBorder="1" applyAlignment="1">
      <alignment horizontal="center" vertical="center" wrapText="1" shrinkToFit="1"/>
    </xf>
    <xf numFmtId="0" fontId="66" fillId="18" borderId="155" xfId="5" applyFont="1" applyFill="1" applyBorder="1" applyAlignment="1">
      <alignment horizontal="center" vertical="center" wrapText="1" shrinkToFit="1"/>
    </xf>
    <xf numFmtId="0" fontId="66" fillId="18" borderId="111" xfId="5" applyFont="1" applyFill="1" applyBorder="1" applyAlignment="1">
      <alignment horizontal="center" vertical="center" wrapText="1"/>
    </xf>
    <xf numFmtId="0" fontId="66" fillId="18" borderId="159" xfId="5" applyFont="1" applyFill="1" applyBorder="1" applyAlignment="1">
      <alignment horizontal="center" vertical="center" wrapText="1"/>
    </xf>
    <xf numFmtId="0" fontId="66" fillId="18" borderId="160" xfId="5" applyFont="1" applyFill="1" applyBorder="1" applyAlignment="1">
      <alignment horizontal="center" vertical="center" wrapText="1"/>
    </xf>
    <xf numFmtId="0" fontId="66" fillId="18" borderId="154" xfId="5" applyFont="1" applyFill="1" applyBorder="1" applyAlignment="1">
      <alignment horizontal="center" vertical="center" wrapText="1"/>
    </xf>
    <xf numFmtId="0" fontId="66" fillId="18" borderId="155" xfId="5" applyFont="1" applyFill="1" applyBorder="1" applyAlignment="1">
      <alignment horizontal="center" vertical="center" wrapText="1"/>
    </xf>
    <xf numFmtId="0" fontId="144" fillId="18" borderId="115" xfId="5" applyFont="1" applyFill="1" applyBorder="1" applyAlignment="1">
      <alignment horizontal="center" vertical="center" wrapText="1"/>
    </xf>
    <xf numFmtId="189" fontId="144" fillId="18" borderId="116" xfId="5" applyNumberFormat="1" applyFont="1" applyFill="1" applyBorder="1" applyAlignment="1">
      <alignment horizontal="center" vertical="center" textRotation="255" shrinkToFit="1"/>
    </xf>
    <xf numFmtId="0" fontId="66" fillId="18" borderId="6" xfId="5" applyFont="1" applyFill="1" applyBorder="1" applyAlignment="1">
      <alignment horizontal="center" vertical="center" wrapText="1"/>
    </xf>
    <xf numFmtId="189" fontId="66" fillId="18" borderId="6" xfId="5" applyNumberFormat="1" applyFont="1" applyFill="1" applyBorder="1" applyAlignment="1">
      <alignment horizontal="center" vertical="center" textRotation="255" shrinkToFit="1"/>
    </xf>
    <xf numFmtId="0" fontId="187" fillId="0" borderId="7" xfId="5" applyFont="1" applyBorder="1" applyAlignment="1">
      <alignment horizontal="left" vertical="center" wrapText="1" indent="1" shrinkToFit="1"/>
    </xf>
    <xf numFmtId="0" fontId="187" fillId="0" borderId="8" xfId="5" applyFont="1" applyBorder="1" applyAlignment="1">
      <alignment horizontal="left" vertical="center" wrapText="1" indent="1" shrinkToFit="1"/>
    </xf>
    <xf numFmtId="0" fontId="75" fillId="0" borderId="8" xfId="5" applyFont="1" applyBorder="1" applyAlignment="1">
      <alignment vertical="center" shrinkToFit="1"/>
    </xf>
    <xf numFmtId="0" fontId="75" fillId="0" borderId="9" xfId="5" applyFont="1" applyBorder="1" applyAlignment="1">
      <alignment vertical="center" shrinkToFit="1"/>
    </xf>
    <xf numFmtId="0" fontId="66" fillId="18" borderId="113" xfId="5" applyFont="1" applyFill="1" applyBorder="1" applyAlignment="1">
      <alignment horizontal="center" vertical="center" wrapText="1"/>
    </xf>
    <xf numFmtId="0" fontId="66" fillId="18" borderId="117" xfId="5" applyFont="1" applyFill="1" applyBorder="1" applyAlignment="1">
      <alignment horizontal="center" vertical="center" wrapText="1"/>
    </xf>
    <xf numFmtId="0" fontId="66" fillId="18" borderId="114" xfId="5" applyFont="1" applyFill="1" applyBorder="1" applyAlignment="1">
      <alignment horizontal="center" vertical="center" wrapText="1"/>
    </xf>
    <xf numFmtId="0" fontId="66" fillId="18" borderId="116" xfId="5" applyFont="1" applyFill="1" applyBorder="1" applyAlignment="1">
      <alignment horizontal="center" vertical="center" wrapText="1"/>
    </xf>
    <xf numFmtId="0" fontId="66" fillId="12" borderId="115" xfId="5" applyFont="1" applyFill="1" applyBorder="1" applyAlignment="1">
      <alignment horizontal="center" vertical="center" wrapText="1"/>
    </xf>
    <xf numFmtId="38" fontId="66" fillId="18" borderId="6" xfId="4" applyFont="1" applyFill="1" applyBorder="1" applyAlignment="1" applyProtection="1">
      <alignment horizontal="center" vertical="center" wrapText="1"/>
    </xf>
    <xf numFmtId="0" fontId="66" fillId="18" borderId="25" xfId="1254" applyFont="1" applyFill="1" applyBorder="1" applyAlignment="1">
      <alignment horizontal="center" vertical="center" wrapText="1"/>
    </xf>
    <xf numFmtId="0" fontId="66" fillId="18" borderId="27" xfId="1254" applyFont="1" applyFill="1" applyBorder="1" applyAlignment="1">
      <alignment horizontal="center" vertical="center" wrapText="1"/>
    </xf>
    <xf numFmtId="0" fontId="66" fillId="18" borderId="29" xfId="1254" applyFont="1" applyFill="1" applyBorder="1" applyAlignment="1">
      <alignment horizontal="center" vertical="center" wrapText="1"/>
    </xf>
    <xf numFmtId="0" fontId="66" fillId="18" borderId="30" xfId="1254" applyFont="1" applyFill="1" applyBorder="1" applyAlignment="1">
      <alignment horizontal="center" vertical="center" wrapText="1"/>
    </xf>
    <xf numFmtId="0" fontId="66" fillId="18" borderId="31" xfId="1254" applyFont="1" applyFill="1" applyBorder="1" applyAlignment="1">
      <alignment horizontal="center" vertical="center" wrapText="1"/>
    </xf>
    <xf numFmtId="0" fontId="66" fillId="18" borderId="32" xfId="1254" applyFont="1" applyFill="1" applyBorder="1" applyAlignment="1">
      <alignment horizontal="center" vertical="center" wrapText="1"/>
    </xf>
    <xf numFmtId="0" fontId="66" fillId="18" borderId="7" xfId="5" applyFont="1" applyFill="1" applyBorder="1" applyAlignment="1">
      <alignment horizontal="center" vertical="center" wrapText="1"/>
    </xf>
    <xf numFmtId="0" fontId="144" fillId="18" borderId="156" xfId="5" applyFont="1" applyFill="1" applyBorder="1" applyAlignment="1">
      <alignment horizontal="center" vertical="center" wrapText="1"/>
    </xf>
    <xf numFmtId="0" fontId="144" fillId="18" borderId="134" xfId="5" applyFont="1" applyFill="1" applyBorder="1" applyAlignment="1">
      <alignment horizontal="center" vertical="center" wrapText="1"/>
    </xf>
    <xf numFmtId="0" fontId="144" fillId="18" borderId="157" xfId="5" applyFont="1" applyFill="1" applyBorder="1" applyAlignment="1">
      <alignment horizontal="center" vertical="center" wrapText="1"/>
    </xf>
    <xf numFmtId="0" fontId="144" fillId="18" borderId="28" xfId="5" applyFont="1" applyFill="1" applyBorder="1" applyAlignment="1">
      <alignment horizontal="center" vertical="center" wrapText="1"/>
    </xf>
    <xf numFmtId="0" fontId="66" fillId="18" borderId="107" xfId="5" applyFont="1" applyFill="1" applyBorder="1" applyAlignment="1">
      <alignment horizontal="center" vertical="center" wrapText="1"/>
    </xf>
    <xf numFmtId="0" fontId="66" fillId="18" borderId="108" xfId="5" applyFont="1" applyFill="1" applyBorder="1" applyAlignment="1">
      <alignment horizontal="center" vertical="center" wrapText="1"/>
    </xf>
    <xf numFmtId="0" fontId="144" fillId="18" borderId="9" xfId="5" applyFont="1" applyFill="1" applyBorder="1" applyAlignment="1">
      <alignment horizontal="center" vertical="center" wrapText="1"/>
    </xf>
    <xf numFmtId="0" fontId="144" fillId="18" borderId="33" xfId="5" applyFont="1" applyFill="1" applyBorder="1" applyAlignment="1">
      <alignment horizontal="center" vertical="center" wrapText="1"/>
    </xf>
    <xf numFmtId="0" fontId="144" fillId="18" borderId="34" xfId="5" applyFont="1" applyFill="1" applyBorder="1" applyAlignment="1">
      <alignment horizontal="center" vertical="center" wrapText="1"/>
    </xf>
    <xf numFmtId="195" fontId="66" fillId="18" borderId="107" xfId="5" applyNumberFormat="1" applyFont="1" applyFill="1" applyBorder="1" applyAlignment="1">
      <alignment horizontal="center" vertical="center" wrapText="1"/>
    </xf>
    <xf numFmtId="195" fontId="66" fillId="18" borderId="108" xfId="5" applyNumberFormat="1" applyFont="1" applyFill="1" applyBorder="1" applyAlignment="1">
      <alignment horizontal="center" vertical="center" wrapText="1"/>
    </xf>
    <xf numFmtId="0" fontId="66" fillId="18" borderId="110" xfId="5" applyFont="1" applyFill="1" applyBorder="1" applyAlignment="1">
      <alignment horizontal="center" vertical="center" wrapText="1"/>
    </xf>
    <xf numFmtId="0" fontId="66" fillId="18" borderId="153" xfId="5" applyFont="1" applyFill="1" applyBorder="1" applyAlignment="1">
      <alignment horizontal="center" vertical="center" wrapText="1"/>
    </xf>
    <xf numFmtId="0" fontId="66" fillId="18" borderId="158" xfId="5" applyFont="1" applyFill="1" applyBorder="1" applyAlignment="1">
      <alignment horizontal="center" vertical="center" wrapText="1"/>
    </xf>
    <xf numFmtId="189" fontId="135" fillId="0" borderId="0" xfId="5" applyNumberFormat="1" applyFont="1" applyFill="1" applyAlignment="1">
      <alignment horizontal="center" vertical="center" shrinkToFit="1"/>
    </xf>
    <xf numFmtId="0" fontId="48" fillId="3" borderId="7" xfId="5" applyFont="1" applyFill="1" applyBorder="1" applyAlignment="1">
      <alignment horizontal="center" vertical="center" wrapText="1"/>
    </xf>
    <xf numFmtId="0" fontId="48" fillId="3" borderId="8" xfId="5" applyFont="1" applyFill="1" applyBorder="1" applyAlignment="1">
      <alignment horizontal="center" vertical="center" wrapText="1"/>
    </xf>
    <xf numFmtId="0" fontId="48" fillId="3" borderId="9" xfId="5" applyFont="1" applyFill="1" applyBorder="1" applyAlignment="1">
      <alignment horizontal="center" vertical="center" wrapText="1"/>
    </xf>
    <xf numFmtId="0" fontId="73" fillId="0" borderId="0" xfId="5" applyFont="1" applyAlignment="1">
      <alignment vertical="center" wrapText="1"/>
    </xf>
    <xf numFmtId="0" fontId="66" fillId="18" borderId="6" xfId="1254" applyFont="1" applyFill="1" applyBorder="1" applyAlignment="1">
      <alignment horizontal="center" vertical="center" wrapText="1"/>
    </xf>
    <xf numFmtId="0" fontId="66" fillId="18" borderId="119" xfId="5" applyFont="1" applyFill="1" applyBorder="1" applyAlignment="1">
      <alignment horizontal="center" vertical="center" wrapText="1"/>
    </xf>
    <xf numFmtId="189" fontId="66" fillId="18" borderId="7" xfId="5" applyNumberFormat="1" applyFont="1" applyFill="1" applyBorder="1" applyAlignment="1">
      <alignment horizontal="center" vertical="center" textRotation="255" shrinkToFit="1"/>
    </xf>
    <xf numFmtId="38" fontId="39" fillId="3" borderId="89" xfId="1" applyFont="1" applyFill="1" applyBorder="1" applyAlignment="1">
      <alignment horizontal="left" vertical="center" wrapText="1"/>
    </xf>
    <xf numFmtId="38" fontId="39" fillId="3" borderId="50" xfId="1" applyFont="1" applyFill="1" applyBorder="1" applyAlignment="1">
      <alignment horizontal="left" vertical="center" wrapText="1"/>
    </xf>
    <xf numFmtId="38" fontId="39" fillId="3" borderId="51" xfId="1" applyFont="1" applyFill="1" applyBorder="1" applyAlignment="1">
      <alignment horizontal="left" vertical="center" wrapText="1"/>
    </xf>
    <xf numFmtId="38" fontId="222" fillId="0" borderId="0" xfId="1" applyFont="1" applyBorder="1" applyAlignment="1">
      <alignment horizontal="left" vertical="center" wrapText="1" shrinkToFit="1"/>
    </xf>
    <xf numFmtId="38" fontId="42" fillId="0" borderId="0" xfId="1" applyFont="1" applyAlignment="1">
      <alignment vertical="center"/>
    </xf>
    <xf numFmtId="38" fontId="52" fillId="0" borderId="0" xfId="1" applyFont="1" applyAlignment="1">
      <alignment vertical="center"/>
    </xf>
    <xf numFmtId="38" fontId="67" fillId="0" borderId="0" xfId="1" applyFont="1" applyAlignment="1">
      <alignment vertical="center"/>
    </xf>
    <xf numFmtId="38" fontId="56" fillId="0" borderId="7" xfId="1" applyFont="1" applyBorder="1" applyAlignment="1">
      <alignment horizontal="left" vertical="center" shrinkToFit="1"/>
    </xf>
    <xf numFmtId="38" fontId="56" fillId="0" borderId="8" xfId="1" applyFont="1" applyBorder="1" applyAlignment="1">
      <alignment horizontal="left" vertical="center" shrinkToFit="1"/>
    </xf>
    <xf numFmtId="38" fontId="91" fillId="0" borderId="33" xfId="1" applyFont="1" applyFill="1" applyBorder="1" applyAlignment="1">
      <alignment vertical="center" wrapText="1"/>
    </xf>
    <xf numFmtId="38" fontId="91" fillId="0" borderId="35" xfId="1" applyFont="1" applyFill="1" applyBorder="1" applyAlignment="1">
      <alignment vertical="center" wrapText="1"/>
    </xf>
    <xf numFmtId="38" fontId="39" fillId="24" borderId="89" xfId="1" applyFont="1" applyFill="1" applyBorder="1" applyAlignment="1">
      <alignment horizontal="left" vertical="center" wrapText="1"/>
    </xf>
    <xf numFmtId="38" fontId="39" fillId="24" borderId="50" xfId="1" applyFont="1" applyFill="1" applyBorder="1" applyAlignment="1">
      <alignment horizontal="left" vertical="center" wrapText="1"/>
    </xf>
    <xf numFmtId="38" fontId="39" fillId="24" borderId="51" xfId="1" applyFont="1" applyFill="1" applyBorder="1" applyAlignment="1">
      <alignment horizontal="left" vertical="center" wrapText="1"/>
    </xf>
    <xf numFmtId="0" fontId="88" fillId="0" borderId="33" xfId="0" applyFont="1" applyBorder="1" applyAlignment="1">
      <alignment vertical="center" wrapText="1"/>
    </xf>
    <xf numFmtId="0" fontId="88" fillId="0" borderId="35" xfId="0" applyFont="1" applyBorder="1" applyAlignment="1">
      <alignment vertical="center" wrapText="1"/>
    </xf>
    <xf numFmtId="0" fontId="88" fillId="0" borderId="87" xfId="0" applyFont="1" applyBorder="1" applyAlignment="1">
      <alignment vertical="center" wrapText="1"/>
    </xf>
    <xf numFmtId="0" fontId="88" fillId="10" borderId="88" xfId="0" applyFont="1" applyFill="1" applyBorder="1" applyAlignment="1">
      <alignment horizontal="right" vertical="center"/>
    </xf>
    <xf numFmtId="0" fontId="88" fillId="10" borderId="57" xfId="0" applyFont="1" applyFill="1" applyBorder="1" applyAlignment="1">
      <alignment horizontal="right" vertical="center"/>
    </xf>
    <xf numFmtId="0" fontId="88" fillId="0" borderId="7" xfId="0" applyFont="1" applyBorder="1" applyAlignment="1">
      <alignment horizontal="left" vertical="center" indent="1"/>
    </xf>
    <xf numFmtId="0" fontId="88" fillId="0" borderId="8" xfId="0" applyFont="1" applyBorder="1" applyAlignment="1">
      <alignment horizontal="left" vertical="center" indent="1"/>
    </xf>
    <xf numFmtId="0" fontId="88" fillId="0" borderId="9" xfId="0" applyFont="1" applyBorder="1" applyAlignment="1">
      <alignment horizontal="left" vertical="center" indent="1"/>
    </xf>
    <xf numFmtId="38" fontId="88" fillId="10" borderId="16" xfId="1" applyFont="1" applyFill="1" applyBorder="1" applyAlignment="1" applyProtection="1">
      <alignment horizontal="center" vertical="center" shrinkToFit="1"/>
    </xf>
    <xf numFmtId="38" fontId="88" fillId="10" borderId="17" xfId="1" applyFont="1" applyFill="1" applyBorder="1" applyAlignment="1" applyProtection="1">
      <alignment horizontal="center" vertical="center" shrinkToFit="1"/>
    </xf>
    <xf numFmtId="38" fontId="88" fillId="10" borderId="18" xfId="1" applyFont="1" applyFill="1" applyBorder="1" applyAlignment="1" applyProtection="1">
      <alignment horizontal="center" vertical="center" shrinkToFit="1"/>
    </xf>
    <xf numFmtId="38" fontId="48" fillId="10" borderId="16" xfId="1" applyFont="1" applyFill="1" applyBorder="1" applyAlignment="1" applyProtection="1">
      <alignment horizontal="center" vertical="center" shrinkToFit="1"/>
    </xf>
    <xf numFmtId="38" fontId="48" fillId="10" borderId="17" xfId="1" applyFont="1" applyFill="1" applyBorder="1" applyAlignment="1" applyProtection="1">
      <alignment horizontal="center" vertical="center" shrinkToFit="1"/>
    </xf>
    <xf numFmtId="38" fontId="48" fillId="10" borderId="18" xfId="1" applyFont="1" applyFill="1" applyBorder="1" applyAlignment="1" applyProtection="1">
      <alignment horizontal="center" vertical="center" shrinkToFit="1"/>
    </xf>
    <xf numFmtId="0" fontId="88" fillId="0" borderId="25" xfId="0" applyFont="1" applyBorder="1" applyAlignment="1">
      <alignment horizontal="center" vertical="center" wrapText="1"/>
    </xf>
    <xf numFmtId="0" fontId="88" fillId="0" borderId="27" xfId="0" applyFont="1" applyBorder="1" applyAlignment="1">
      <alignment horizontal="center" vertical="center" wrapText="1"/>
    </xf>
    <xf numFmtId="0" fontId="88" fillId="0" borderId="29" xfId="0" applyFont="1" applyBorder="1" applyAlignment="1">
      <alignment horizontal="center" vertical="center" wrapText="1"/>
    </xf>
    <xf numFmtId="0" fontId="88" fillId="0" borderId="30" xfId="0" applyFont="1" applyBorder="1" applyAlignment="1">
      <alignment horizontal="center" vertical="center" wrapText="1"/>
    </xf>
    <xf numFmtId="0" fontId="88" fillId="0" borderId="89" xfId="0" applyFont="1" applyBorder="1" applyAlignment="1">
      <alignment horizontal="center" vertical="center" wrapText="1"/>
    </xf>
    <xf numFmtId="0" fontId="88" fillId="0" borderId="51" xfId="0" applyFont="1" applyBorder="1" applyAlignment="1">
      <alignment horizontal="center" vertical="center" wrapText="1"/>
    </xf>
    <xf numFmtId="0" fontId="88" fillId="10" borderId="129" xfId="0" applyFont="1" applyFill="1" applyBorder="1" applyAlignment="1">
      <alignment horizontal="right" vertical="center"/>
    </xf>
    <xf numFmtId="0" fontId="88" fillId="10" borderId="130" xfId="0" applyFont="1" applyFill="1" applyBorder="1" applyAlignment="1">
      <alignment horizontal="right" vertical="center"/>
    </xf>
    <xf numFmtId="0" fontId="88" fillId="0" borderId="129" xfId="0" applyFont="1" applyBorder="1" applyAlignment="1">
      <alignment horizontal="left" vertical="center" wrapText="1" indent="1"/>
    </xf>
    <xf numFmtId="0" fontId="88" fillId="0" borderId="130" xfId="0" applyFont="1" applyBorder="1" applyAlignment="1">
      <alignment horizontal="left" vertical="center" wrapText="1" indent="1"/>
    </xf>
    <xf numFmtId="0" fontId="88" fillId="0" borderId="131" xfId="0" applyFont="1" applyBorder="1" applyAlignment="1">
      <alignment horizontal="left" vertical="center" wrapText="1" indent="1"/>
    </xf>
    <xf numFmtId="0" fontId="88" fillId="0" borderId="7" xfId="0" applyFont="1" applyBorder="1">
      <alignment vertical="center"/>
    </xf>
    <xf numFmtId="0" fontId="88" fillId="0" borderId="8" xfId="0" applyFont="1" applyBorder="1">
      <alignment vertical="center"/>
    </xf>
    <xf numFmtId="0" fontId="88" fillId="0" borderId="9" xfId="0" applyFont="1" applyBorder="1">
      <alignment vertical="center"/>
    </xf>
    <xf numFmtId="38" fontId="88" fillId="0" borderId="125" xfId="1" applyFont="1" applyBorder="1" applyProtection="1">
      <alignment vertical="center"/>
    </xf>
    <xf numFmtId="38" fontId="88" fillId="0" borderId="126" xfId="1" applyFont="1" applyBorder="1" applyProtection="1">
      <alignment vertical="center"/>
    </xf>
    <xf numFmtId="38" fontId="88" fillId="0" borderId="254" xfId="1" applyFont="1" applyBorder="1" applyProtection="1">
      <alignment vertical="center"/>
    </xf>
    <xf numFmtId="0" fontId="88" fillId="10" borderId="7" xfId="0" applyFont="1" applyFill="1" applyBorder="1" applyAlignment="1">
      <alignment horizontal="right" vertical="center"/>
    </xf>
    <xf numFmtId="0" fontId="88" fillId="10" borderId="8" xfId="0" applyFont="1" applyFill="1" applyBorder="1" applyAlignment="1">
      <alignment horizontal="right" vertical="center"/>
    </xf>
    <xf numFmtId="0" fontId="88" fillId="0" borderId="128" xfId="0" applyFont="1" applyBorder="1" applyAlignment="1">
      <alignment horizontal="center" vertical="center" textRotation="255"/>
    </xf>
    <xf numFmtId="0" fontId="88" fillId="0" borderId="35" xfId="0" applyFont="1" applyBorder="1" applyAlignment="1">
      <alignment horizontal="center" vertical="center" textRotation="255"/>
    </xf>
    <xf numFmtId="0" fontId="88" fillId="0" borderId="34" xfId="0" applyFont="1" applyBorder="1" applyAlignment="1">
      <alignment horizontal="center" vertical="center" textRotation="255"/>
    </xf>
    <xf numFmtId="0" fontId="88" fillId="8" borderId="33" xfId="0" applyFont="1" applyFill="1" applyBorder="1" applyAlignment="1">
      <alignment vertical="center" textRotation="255"/>
    </xf>
    <xf numFmtId="0" fontId="88" fillId="8" borderId="87" xfId="0" applyFont="1" applyFill="1" applyBorder="1" applyAlignment="1">
      <alignment vertical="center" textRotation="255"/>
    </xf>
    <xf numFmtId="0" fontId="88" fillId="3" borderId="7" xfId="0" applyFont="1" applyFill="1" applyBorder="1" applyAlignment="1">
      <alignment horizontal="center" vertical="center"/>
    </xf>
    <xf numFmtId="0" fontId="88" fillId="3" borderId="8" xfId="0" applyFont="1" applyFill="1" applyBorder="1" applyAlignment="1">
      <alignment horizontal="center" vertical="center"/>
    </xf>
    <xf numFmtId="0" fontId="88" fillId="3" borderId="9" xfId="0" applyFont="1" applyFill="1" applyBorder="1" applyAlignment="1">
      <alignment horizontal="center" vertical="center"/>
    </xf>
    <xf numFmtId="0" fontId="88" fillId="0" borderId="16" xfId="0" applyFont="1" applyBorder="1" applyAlignment="1">
      <alignment horizontal="left" vertical="center" indent="1"/>
    </xf>
    <xf numFmtId="0" fontId="88" fillId="0" borderId="17" xfId="0" applyFont="1" applyBorder="1" applyAlignment="1">
      <alignment horizontal="left" vertical="center" indent="1"/>
    </xf>
    <xf numFmtId="0" fontId="88" fillId="0" borderId="18" xfId="0" applyFont="1" applyBorder="1" applyAlignment="1">
      <alignment horizontal="left" vertical="center" indent="1"/>
    </xf>
    <xf numFmtId="0" fontId="88" fillId="0" borderId="19" xfId="0" applyFont="1" applyBorder="1" applyAlignment="1">
      <alignment horizontal="left" vertical="center" indent="1"/>
    </xf>
    <xf numFmtId="0" fontId="88" fillId="0" borderId="20" xfId="0" applyFont="1" applyBorder="1" applyAlignment="1">
      <alignment horizontal="left" vertical="center" indent="1"/>
    </xf>
    <xf numFmtId="0" fontId="88" fillId="0" borderId="21" xfId="0" applyFont="1" applyBorder="1" applyAlignment="1">
      <alignment horizontal="left" vertical="center" indent="1"/>
    </xf>
    <xf numFmtId="0" fontId="88" fillId="0" borderId="59" xfId="0" applyFont="1" applyBorder="1" applyAlignment="1">
      <alignment horizontal="left" vertical="center" indent="1"/>
    </xf>
    <xf numFmtId="0" fontId="88" fillId="0" borderId="60" xfId="0" applyFont="1" applyBorder="1" applyAlignment="1">
      <alignment horizontal="left" vertical="center" indent="1"/>
    </xf>
    <xf numFmtId="0" fontId="88" fillId="0" borderId="61" xfId="0" applyFont="1" applyBorder="1" applyAlignment="1">
      <alignment horizontal="left" vertical="center" indent="1"/>
    </xf>
    <xf numFmtId="0" fontId="88" fillId="0" borderId="36" xfId="0" applyFont="1" applyBorder="1" applyAlignment="1">
      <alignment horizontal="left" vertical="center" indent="1"/>
    </xf>
    <xf numFmtId="0" fontId="88" fillId="0" borderId="37" xfId="0" applyFont="1" applyBorder="1" applyAlignment="1">
      <alignment horizontal="left" vertical="center" indent="1"/>
    </xf>
    <xf numFmtId="0" fontId="88" fillId="0" borderId="34" xfId="0" applyFont="1" applyBorder="1" applyAlignment="1">
      <alignment vertical="center" textRotation="255"/>
    </xf>
    <xf numFmtId="0" fontId="88" fillId="0" borderId="6" xfId="0" applyFont="1" applyBorder="1" applyAlignment="1">
      <alignment vertical="center" textRotation="255"/>
    </xf>
    <xf numFmtId="0" fontId="88" fillId="0" borderId="58" xfId="0" applyFont="1" applyBorder="1" applyAlignment="1">
      <alignment vertical="center" textRotation="255"/>
    </xf>
    <xf numFmtId="0" fontId="88" fillId="10" borderId="79" xfId="0" applyFont="1" applyFill="1" applyBorder="1" applyAlignment="1">
      <alignment horizontal="left" vertical="center" indent="1"/>
    </xf>
    <xf numFmtId="0" fontId="88" fillId="10" borderId="80" xfId="0" applyFont="1" applyFill="1" applyBorder="1" applyAlignment="1">
      <alignment horizontal="left" vertical="center" indent="1"/>
    </xf>
    <xf numFmtId="0" fontId="88" fillId="0" borderId="125" xfId="0" applyFont="1" applyBorder="1" applyAlignment="1">
      <alignment horizontal="center" vertical="center"/>
    </xf>
    <xf numFmtId="0" fontId="88" fillId="0" borderId="126" xfId="0" applyFont="1" applyBorder="1" applyAlignment="1">
      <alignment horizontal="center" vertical="center"/>
    </xf>
    <xf numFmtId="0" fontId="88" fillId="0" borderId="127" xfId="0" applyFont="1" applyBorder="1" applyAlignment="1">
      <alignment horizontal="center" vertical="center"/>
    </xf>
    <xf numFmtId="0" fontId="88" fillId="0" borderId="35" xfId="0" applyFont="1" applyBorder="1" applyAlignment="1">
      <alignment horizontal="left" vertical="center" wrapText="1"/>
    </xf>
    <xf numFmtId="0" fontId="88" fillId="0" borderId="79" xfId="0" applyFont="1" applyBorder="1" applyAlignment="1">
      <alignment horizontal="left" vertical="center" indent="1"/>
    </xf>
    <xf numFmtId="0" fontId="88" fillId="0" borderId="80" xfId="0" applyFont="1" applyBorder="1" applyAlignment="1">
      <alignment horizontal="left" vertical="center" indent="1"/>
    </xf>
    <xf numFmtId="0" fontId="88" fillId="0" borderId="150" xfId="0" applyFont="1" applyBorder="1" applyAlignment="1">
      <alignment horizontal="left" vertical="center" wrapText="1" indent="1"/>
    </xf>
    <xf numFmtId="0" fontId="88" fillId="0" borderId="151" xfId="0" applyFont="1" applyBorder="1" applyAlignment="1">
      <alignment horizontal="left" vertical="center" indent="1"/>
    </xf>
    <xf numFmtId="0" fontId="88" fillId="0" borderId="33" xfId="0" applyFont="1" applyBorder="1" applyAlignment="1">
      <alignment horizontal="left" vertical="center"/>
    </xf>
    <xf numFmtId="0" fontId="88" fillId="0" borderId="35" xfId="0" applyFont="1" applyBorder="1" applyAlignment="1">
      <alignment horizontal="left" vertical="center"/>
    </xf>
    <xf numFmtId="0" fontId="88" fillId="0" borderId="34" xfId="0" applyFont="1" applyBorder="1" applyAlignment="1">
      <alignment horizontal="left" vertical="center"/>
    </xf>
    <xf numFmtId="0" fontId="84" fillId="0" borderId="33" xfId="0" applyFont="1" applyBorder="1" applyAlignment="1">
      <alignment horizontal="center" vertical="center" textRotation="255"/>
    </xf>
    <xf numFmtId="0" fontId="84" fillId="0" borderId="35" xfId="0" applyFont="1" applyBorder="1" applyAlignment="1">
      <alignment horizontal="center" vertical="center" textRotation="255"/>
    </xf>
    <xf numFmtId="0" fontId="88" fillId="0" borderId="25" xfId="0" applyFont="1" applyBorder="1" applyAlignment="1">
      <alignment horizontal="center" vertical="center" textRotation="255"/>
    </xf>
    <xf numFmtId="0" fontId="88" fillId="0" borderId="27" xfId="0" applyFont="1" applyBorder="1" applyAlignment="1">
      <alignment horizontal="center" vertical="center" textRotation="255"/>
    </xf>
    <xf numFmtId="0" fontId="88" fillId="0" borderId="29" xfId="0" applyFont="1" applyBorder="1" applyAlignment="1">
      <alignment horizontal="center" vertical="center" textRotation="255"/>
    </xf>
    <xf numFmtId="0" fontId="88" fillId="0" borderId="30" xfId="0" applyFont="1" applyBorder="1" applyAlignment="1">
      <alignment horizontal="center" vertical="center" textRotation="255"/>
    </xf>
    <xf numFmtId="0" fontId="88" fillId="0" borderId="31" xfId="0" applyFont="1" applyBorder="1" applyAlignment="1">
      <alignment horizontal="center" vertical="center" textRotation="255"/>
    </xf>
    <xf numFmtId="0" fontId="88" fillId="0" borderId="32" xfId="0" applyFont="1" applyBorder="1" applyAlignment="1">
      <alignment horizontal="center" vertical="center" textRotation="255"/>
    </xf>
    <xf numFmtId="0" fontId="88" fillId="0" borderId="128" xfId="0" applyFont="1" applyBorder="1" applyAlignment="1">
      <alignment vertical="center" wrapText="1"/>
    </xf>
    <xf numFmtId="38" fontId="88" fillId="10" borderId="79" xfId="1" applyFont="1" applyFill="1" applyBorder="1" applyAlignment="1" applyProtection="1">
      <alignment horizontal="center" vertical="center" shrinkToFit="1"/>
    </xf>
    <xf numFmtId="38" fontId="88" fillId="10" borderId="80" xfId="1" applyFont="1" applyFill="1" applyBorder="1" applyAlignment="1" applyProtection="1">
      <alignment horizontal="center" vertical="center" shrinkToFit="1"/>
    </xf>
    <xf numFmtId="38" fontId="88" fillId="10" borderId="81" xfId="1" applyFont="1" applyFill="1" applyBorder="1" applyAlignment="1" applyProtection="1">
      <alignment horizontal="center" vertical="center" shrinkToFit="1"/>
    </xf>
    <xf numFmtId="38" fontId="48" fillId="10" borderId="79" xfId="1" applyFont="1" applyFill="1" applyBorder="1" applyAlignment="1" applyProtection="1">
      <alignment horizontal="center" vertical="center" shrinkToFit="1"/>
    </xf>
    <xf numFmtId="38" fontId="48" fillId="10" borderId="80" xfId="1" applyFont="1" applyFill="1" applyBorder="1" applyAlignment="1" applyProtection="1">
      <alignment horizontal="center" vertical="center" shrinkToFit="1"/>
    </xf>
    <xf numFmtId="38" fontId="48" fillId="10" borderId="81" xfId="1" applyFont="1" applyFill="1" applyBorder="1" applyAlignment="1" applyProtection="1">
      <alignment horizontal="center" vertical="center" shrinkToFit="1"/>
    </xf>
    <xf numFmtId="0" fontId="73" fillId="0" borderId="0" xfId="0" applyFont="1">
      <alignment vertical="center"/>
    </xf>
    <xf numFmtId="0" fontId="48" fillId="3" borderId="7" xfId="0" applyFont="1" applyFill="1" applyBorder="1" applyAlignment="1">
      <alignment horizontal="center" vertical="center"/>
    </xf>
    <xf numFmtId="0" fontId="48" fillId="3" borderId="8" xfId="0" applyFont="1" applyFill="1" applyBorder="1" applyAlignment="1">
      <alignment horizontal="center" vertical="center"/>
    </xf>
    <xf numFmtId="0" fontId="48" fillId="3" borderId="9" xfId="0" applyFont="1" applyFill="1" applyBorder="1" applyAlignment="1">
      <alignment horizontal="center" vertical="center"/>
    </xf>
    <xf numFmtId="192" fontId="150" fillId="0" borderId="7" xfId="0" applyNumberFormat="1" applyFont="1" applyBorder="1" applyAlignment="1">
      <alignment horizontal="center" vertical="center"/>
    </xf>
    <xf numFmtId="192" fontId="150" fillId="0" borderId="9" xfId="0" applyNumberFormat="1" applyFont="1" applyBorder="1" applyAlignment="1">
      <alignment horizontal="center" vertical="center"/>
    </xf>
    <xf numFmtId="0" fontId="48" fillId="0" borderId="7" xfId="0" applyFont="1" applyBorder="1" applyAlignment="1">
      <alignment horizontal="left" vertical="center" indent="1" shrinkToFit="1"/>
    </xf>
    <xf numFmtId="0" fontId="48" fillId="0" borderId="8" xfId="0" applyFont="1" applyBorder="1" applyAlignment="1">
      <alignment horizontal="left" vertical="center" indent="1" shrinkToFit="1"/>
    </xf>
    <xf numFmtId="0" fontId="88" fillId="0" borderId="38" xfId="0" applyFont="1" applyBorder="1" applyAlignment="1">
      <alignment horizontal="left" vertical="center" indent="1"/>
    </xf>
    <xf numFmtId="0" fontId="88" fillId="0" borderId="33" xfId="0" applyFont="1" applyBorder="1" applyAlignment="1">
      <alignment horizontal="center" vertical="center" textRotation="255"/>
    </xf>
    <xf numFmtId="0" fontId="88" fillId="0" borderId="87" xfId="0" applyFont="1" applyBorder="1" applyAlignment="1">
      <alignment horizontal="center" vertical="center" textRotation="255"/>
    </xf>
    <xf numFmtId="0" fontId="88" fillId="7" borderId="33" xfId="0" applyFont="1" applyFill="1" applyBorder="1" applyAlignment="1">
      <alignment horizontal="center" vertical="center" textRotation="255"/>
    </xf>
    <xf numFmtId="0" fontId="88" fillId="7" borderId="35" xfId="0" applyFont="1" applyFill="1" applyBorder="1" applyAlignment="1">
      <alignment horizontal="center" vertical="center" textRotation="255"/>
    </xf>
    <xf numFmtId="0" fontId="88" fillId="7" borderId="34" xfId="0" applyFont="1" applyFill="1" applyBorder="1" applyAlignment="1">
      <alignment horizontal="center" vertical="center" textRotation="255"/>
    </xf>
    <xf numFmtId="0" fontId="88" fillId="0" borderId="22" xfId="0" applyFont="1" applyBorder="1" applyAlignment="1">
      <alignment horizontal="left" vertical="center" indent="1"/>
    </xf>
    <xf numFmtId="0" fontId="88" fillId="0" borderId="23" xfId="0" applyFont="1" applyBorder="1" applyAlignment="1">
      <alignment horizontal="left" vertical="center" indent="1"/>
    </xf>
    <xf numFmtId="0" fontId="88" fillId="0" borderId="24" xfId="0" applyFont="1" applyBorder="1" applyAlignment="1">
      <alignment horizontal="left" vertical="center" indent="1"/>
    </xf>
    <xf numFmtId="0" fontId="148" fillId="0" borderId="6" xfId="0" applyFont="1" applyBorder="1" applyAlignment="1">
      <alignment horizontal="center" vertical="center" textRotation="255" wrapText="1"/>
    </xf>
    <xf numFmtId="0" fontId="148" fillId="0" borderId="58" xfId="0" applyFont="1" applyBorder="1" applyAlignment="1">
      <alignment horizontal="center" vertical="center" textRotation="255" wrapText="1"/>
    </xf>
    <xf numFmtId="0" fontId="78" fillId="0" borderId="37" xfId="0" applyFont="1" applyBorder="1">
      <alignment vertical="center"/>
    </xf>
    <xf numFmtId="0" fontId="78" fillId="0" borderId="38" xfId="0" applyFont="1" applyBorder="1">
      <alignment vertical="center"/>
    </xf>
    <xf numFmtId="3" fontId="78" fillId="0" borderId="93" xfId="0" applyNumberFormat="1" applyFont="1" applyBorder="1" applyAlignment="1">
      <alignment horizontal="center" vertical="center" shrinkToFit="1"/>
    </xf>
    <xf numFmtId="3" fontId="78" fillId="0" borderId="94" xfId="0" applyNumberFormat="1" applyFont="1" applyBorder="1" applyAlignment="1">
      <alignment horizontal="center" vertical="center" shrinkToFit="1"/>
    </xf>
    <xf numFmtId="38" fontId="88" fillId="0" borderId="127" xfId="1" applyFont="1" applyBorder="1" applyProtection="1">
      <alignment vertical="center"/>
    </xf>
    <xf numFmtId="0" fontId="88" fillId="0" borderId="128" xfId="0" applyFont="1" applyBorder="1" applyAlignment="1">
      <alignment horizontal="left" vertical="center" wrapText="1"/>
    </xf>
    <xf numFmtId="38" fontId="48" fillId="10" borderId="29" xfId="1" applyFont="1" applyFill="1" applyBorder="1" applyAlignment="1" applyProtection="1">
      <alignment horizontal="center" vertical="center" shrinkToFit="1"/>
    </xf>
    <xf numFmtId="38" fontId="48" fillId="10" borderId="0" xfId="1" applyFont="1" applyFill="1" applyBorder="1" applyAlignment="1" applyProtection="1">
      <alignment horizontal="center" vertical="center" shrinkToFit="1"/>
    </xf>
    <xf numFmtId="38" fontId="48" fillId="10" borderId="30" xfId="1" applyFont="1" applyFill="1" applyBorder="1" applyAlignment="1" applyProtection="1">
      <alignment horizontal="center" vertical="center" shrinkToFit="1"/>
    </xf>
    <xf numFmtId="0" fontId="88" fillId="0" borderId="129" xfId="0" applyFont="1" applyBorder="1" applyAlignment="1">
      <alignment vertical="center" wrapText="1"/>
    </xf>
    <xf numFmtId="0" fontId="88" fillId="0" borderId="130" xfId="0" applyFont="1" applyBorder="1" applyAlignment="1">
      <alignment vertical="center" wrapText="1"/>
    </xf>
    <xf numFmtId="0" fontId="88" fillId="0" borderId="131" xfId="0" applyFont="1" applyBorder="1" applyAlignment="1">
      <alignment vertical="center" wrapText="1"/>
    </xf>
    <xf numFmtId="38" fontId="88" fillId="10" borderId="29" xfId="1" applyFont="1" applyFill="1" applyBorder="1" applyAlignment="1" applyProtection="1">
      <alignment horizontal="center" vertical="center" shrinkToFit="1"/>
    </xf>
    <xf numFmtId="38" fontId="88" fillId="10" borderId="0" xfId="1" applyFont="1" applyFill="1" applyBorder="1" applyAlignment="1" applyProtection="1">
      <alignment horizontal="center" vertical="center" shrinkToFit="1"/>
    </xf>
    <xf numFmtId="38" fontId="88" fillId="10" borderId="30" xfId="1" applyFont="1" applyFill="1" applyBorder="1" applyAlignment="1" applyProtection="1">
      <alignment horizontal="center" vertical="center" shrinkToFit="1"/>
    </xf>
    <xf numFmtId="0" fontId="54" fillId="0" borderId="7" xfId="0" applyFont="1" applyBorder="1" applyAlignment="1">
      <alignment horizontal="center" vertical="center"/>
    </xf>
    <xf numFmtId="0" fontId="54" fillId="0" borderId="9" xfId="0" applyFont="1" applyBorder="1" applyAlignment="1">
      <alignment horizontal="center" vertical="center"/>
    </xf>
    <xf numFmtId="0" fontId="39" fillId="8" borderId="7" xfId="0" applyFont="1" applyFill="1" applyBorder="1" applyAlignment="1">
      <alignment horizontal="center" vertical="center"/>
    </xf>
    <xf numFmtId="0" fontId="39" fillId="8" borderId="8" xfId="0" applyFont="1" applyFill="1" applyBorder="1" applyAlignment="1">
      <alignment horizontal="center" vertical="center"/>
    </xf>
    <xf numFmtId="0" fontId="39" fillId="8" borderId="9" xfId="0" applyFont="1" applyFill="1" applyBorder="1" applyAlignment="1">
      <alignment horizontal="center" vertical="center"/>
    </xf>
    <xf numFmtId="0" fontId="54" fillId="10" borderId="7" xfId="0" applyFont="1" applyFill="1" applyBorder="1" applyAlignment="1">
      <alignment horizontal="center" vertical="center"/>
    </xf>
    <xf numFmtId="0" fontId="54" fillId="10" borderId="9" xfId="0" applyFont="1" applyFill="1" applyBorder="1" applyAlignment="1">
      <alignment horizontal="center" vertical="center"/>
    </xf>
    <xf numFmtId="0" fontId="54" fillId="0" borderId="48" xfId="0" applyFont="1" applyBorder="1" applyAlignment="1">
      <alignment horizontal="center" vertical="center"/>
    </xf>
    <xf numFmtId="0" fontId="54" fillId="0" borderId="52" xfId="0" applyFont="1" applyBorder="1" applyAlignment="1">
      <alignment horizontal="center" vertical="center"/>
    </xf>
    <xf numFmtId="0" fontId="54" fillId="3" borderId="91" xfId="0" applyFont="1" applyFill="1" applyBorder="1" applyAlignment="1">
      <alignment horizontal="center" vertical="center"/>
    </xf>
    <xf numFmtId="0" fontId="54" fillId="3" borderId="88" xfId="0" applyFont="1" applyFill="1" applyBorder="1" applyAlignment="1">
      <alignment horizontal="center" vertical="center"/>
    </xf>
    <xf numFmtId="0" fontId="54" fillId="3" borderId="57" xfId="0" applyFont="1" applyFill="1" applyBorder="1" applyAlignment="1">
      <alignment horizontal="center" vertical="center"/>
    </xf>
    <xf numFmtId="0" fontId="54" fillId="3" borderId="92" xfId="0" applyFont="1" applyFill="1" applyBorder="1" applyAlignment="1">
      <alignment horizontal="center" vertical="center"/>
    </xf>
    <xf numFmtId="0" fontId="54" fillId="0" borderId="36" xfId="0" applyFont="1" applyBorder="1" applyAlignment="1">
      <alignment horizontal="center" vertical="center"/>
    </xf>
    <xf numFmtId="0" fontId="54" fillId="0" borderId="38" xfId="0" applyFont="1" applyBorder="1" applyAlignment="1">
      <alignment horizontal="center" vertical="center"/>
    </xf>
    <xf numFmtId="0" fontId="54" fillId="0" borderId="36" xfId="0" applyFont="1" applyBorder="1" applyAlignment="1">
      <alignment horizontal="center" vertical="center" wrapText="1"/>
    </xf>
    <xf numFmtId="0" fontId="54" fillId="0" borderId="38"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xf>
    <xf numFmtId="0" fontId="54" fillId="10" borderId="8" xfId="0" applyFont="1" applyFill="1" applyBorder="1" applyAlignment="1">
      <alignment horizontal="center" vertical="center"/>
    </xf>
    <xf numFmtId="0" fontId="54" fillId="0" borderId="87" xfId="0" applyFont="1" applyBorder="1" applyAlignment="1">
      <alignment horizontal="center" vertical="center"/>
    </xf>
    <xf numFmtId="0" fontId="54" fillId="10" borderId="34" xfId="0" applyFont="1" applyFill="1" applyBorder="1" applyAlignment="1">
      <alignment horizontal="center" vertical="center"/>
    </xf>
    <xf numFmtId="205" fontId="67" fillId="0" borderId="0" xfId="1252" applyNumberFormat="1" applyFont="1" applyBorder="1" applyAlignment="1">
      <alignment vertical="center" wrapText="1"/>
    </xf>
    <xf numFmtId="0" fontId="67" fillId="20" borderId="169" xfId="1251" applyFont="1" applyFill="1" applyBorder="1" applyAlignment="1">
      <alignment horizontal="center" vertical="center" wrapText="1"/>
    </xf>
    <xf numFmtId="0" fontId="67" fillId="20" borderId="175" xfId="1251" applyFont="1" applyFill="1" applyBorder="1" applyAlignment="1">
      <alignment horizontal="center" vertical="center" wrapText="1"/>
    </xf>
    <xf numFmtId="0" fontId="67" fillId="20" borderId="170" xfId="1251" applyFont="1" applyFill="1" applyBorder="1" applyAlignment="1">
      <alignment horizontal="center" vertical="center"/>
    </xf>
    <xf numFmtId="0" fontId="67" fillId="20" borderId="171" xfId="1251" applyFont="1" applyFill="1" applyBorder="1" applyAlignment="1">
      <alignment horizontal="center" vertical="center"/>
    </xf>
    <xf numFmtId="0" fontId="67" fillId="20" borderId="173" xfId="1251" applyFont="1" applyFill="1" applyBorder="1" applyAlignment="1">
      <alignment horizontal="center" vertical="center"/>
    </xf>
    <xf numFmtId="0" fontId="67" fillId="20" borderId="178" xfId="1251" applyFont="1" applyFill="1" applyBorder="1" applyAlignment="1">
      <alignment horizontal="center" vertical="center"/>
    </xf>
    <xf numFmtId="38" fontId="67" fillId="20" borderId="174" xfId="1252" applyFont="1" applyFill="1" applyBorder="1" applyAlignment="1">
      <alignment horizontal="center" vertical="center"/>
    </xf>
    <xf numFmtId="38" fontId="67" fillId="20" borderId="179" xfId="1252" applyFont="1" applyFill="1" applyBorder="1" applyAlignment="1">
      <alignment horizontal="center" vertical="center"/>
    </xf>
    <xf numFmtId="0" fontId="168" fillId="0" borderId="76" xfId="1251" applyFont="1" applyBorder="1" applyAlignment="1">
      <alignment horizontal="center" vertical="center"/>
    </xf>
    <xf numFmtId="0" fontId="168" fillId="0" borderId="85" xfId="1251" applyFont="1" applyBorder="1" applyAlignment="1">
      <alignment horizontal="center" vertical="center"/>
    </xf>
    <xf numFmtId="0" fontId="67" fillId="18" borderId="182" xfId="1251" applyFont="1" applyFill="1" applyBorder="1" applyAlignment="1">
      <alignment horizontal="center" vertical="center"/>
    </xf>
    <xf numFmtId="0" fontId="67" fillId="18" borderId="143" xfId="1251" applyFont="1" applyFill="1" applyBorder="1" applyAlignment="1">
      <alignment horizontal="center" vertical="center"/>
    </xf>
    <xf numFmtId="0" fontId="67" fillId="18" borderId="69" xfId="1251" applyFont="1" applyFill="1" applyBorder="1" applyAlignment="1">
      <alignment horizontal="center" vertical="center"/>
    </xf>
    <xf numFmtId="206" fontId="168" fillId="0" borderId="198" xfId="1251" applyNumberFormat="1" applyFont="1" applyBorder="1" applyAlignment="1">
      <alignment horizontal="center" vertical="center"/>
    </xf>
    <xf numFmtId="206" fontId="168" fillId="0" borderId="199" xfId="1251" applyNumberFormat="1" applyFont="1" applyBorder="1" applyAlignment="1">
      <alignment horizontal="center" vertical="center"/>
    </xf>
    <xf numFmtId="194" fontId="54" fillId="0" borderId="48" xfId="1252" applyNumberFormat="1" applyFont="1" applyBorder="1" applyAlignment="1">
      <alignment horizontal="center" vertical="center"/>
    </xf>
    <xf numFmtId="194" fontId="54" fillId="0" borderId="203" xfId="1252" applyNumberFormat="1" applyFont="1" applyBorder="1" applyAlignment="1">
      <alignment horizontal="center" vertical="center"/>
    </xf>
    <xf numFmtId="221" fontId="67" fillId="0" borderId="231" xfId="1252" applyNumberFormat="1" applyFont="1" applyFill="1" applyBorder="1" applyAlignment="1" applyProtection="1">
      <alignment horizontal="center" vertical="center"/>
      <protection locked="0"/>
    </xf>
    <xf numFmtId="221" fontId="67" fillId="0" borderId="232" xfId="1252" applyNumberFormat="1" applyFont="1" applyFill="1" applyBorder="1" applyAlignment="1" applyProtection="1">
      <alignment horizontal="center" vertical="center"/>
      <protection locked="0"/>
    </xf>
    <xf numFmtId="221" fontId="67" fillId="0" borderId="233" xfId="1252" applyNumberFormat="1" applyFont="1" applyFill="1" applyBorder="1" applyAlignment="1" applyProtection="1">
      <alignment horizontal="center" vertical="center"/>
      <protection locked="0"/>
    </xf>
    <xf numFmtId="0" fontId="168" fillId="0" borderId="0" xfId="1251" applyFont="1" applyAlignment="1">
      <alignment horizontal="center" vertical="center"/>
    </xf>
    <xf numFmtId="0" fontId="67" fillId="18" borderId="215" xfId="1251" applyFont="1" applyFill="1" applyBorder="1" applyAlignment="1">
      <alignment horizontal="center" vertical="center"/>
    </xf>
    <xf numFmtId="0" fontId="67" fillId="18" borderId="30" xfId="1251" applyFont="1" applyFill="1" applyBorder="1" applyAlignment="1">
      <alignment horizontal="center" vertical="center"/>
    </xf>
    <xf numFmtId="0" fontId="67" fillId="18" borderId="141" xfId="1251" applyFont="1" applyFill="1" applyBorder="1" applyAlignment="1">
      <alignment horizontal="center" vertical="center"/>
    </xf>
    <xf numFmtId="38" fontId="67" fillId="20" borderId="227" xfId="1252" applyFont="1" applyFill="1" applyBorder="1" applyAlignment="1">
      <alignment horizontal="center" vertical="center"/>
    </xf>
    <xf numFmtId="38" fontId="67" fillId="20" borderId="228" xfId="1252" applyFont="1" applyFill="1" applyBorder="1" applyAlignment="1">
      <alignment horizontal="center" vertical="center"/>
    </xf>
    <xf numFmtId="0" fontId="84" fillId="3" borderId="86" xfId="2" applyFont="1" applyFill="1" applyBorder="1" applyAlignment="1">
      <alignment horizontal="right" vertical="center" shrinkToFit="1"/>
    </xf>
    <xf numFmtId="0" fontId="84" fillId="3" borderId="97" xfId="2" applyFont="1" applyFill="1" applyBorder="1" applyAlignment="1">
      <alignment horizontal="right" vertical="center" shrinkToFit="1"/>
    </xf>
    <xf numFmtId="197" fontId="84" fillId="0" borderId="7" xfId="2" applyNumberFormat="1" applyFont="1" applyBorder="1" applyAlignment="1">
      <alignment horizontal="center" vertical="center" shrinkToFit="1"/>
    </xf>
    <xf numFmtId="197" fontId="84" fillId="0" borderId="9" xfId="2" applyNumberFormat="1" applyFont="1" applyBorder="1" applyAlignment="1">
      <alignment horizontal="center" vertical="center" shrinkToFit="1"/>
    </xf>
    <xf numFmtId="197" fontId="84" fillId="0" borderId="66" xfId="2" applyNumberFormat="1" applyFont="1" applyBorder="1" applyAlignment="1">
      <alignment horizontal="center" vertical="center" shrinkToFit="1"/>
    </xf>
    <xf numFmtId="197" fontId="84" fillId="0" borderId="69" xfId="2" applyNumberFormat="1" applyFont="1" applyBorder="1" applyAlignment="1">
      <alignment horizontal="center" vertical="center" shrinkToFit="1"/>
    </xf>
    <xf numFmtId="197" fontId="84" fillId="16" borderId="7" xfId="2" applyNumberFormat="1" applyFont="1" applyFill="1" applyBorder="1" applyAlignment="1">
      <alignment horizontal="center" vertical="center" shrinkToFit="1"/>
    </xf>
    <xf numFmtId="197" fontId="84" fillId="16" borderId="9" xfId="2" applyNumberFormat="1" applyFont="1" applyFill="1" applyBorder="1" applyAlignment="1">
      <alignment horizontal="center" vertical="center" shrinkToFit="1"/>
    </xf>
    <xf numFmtId="0" fontId="84" fillId="10" borderId="62" xfId="2" applyFont="1" applyFill="1" applyBorder="1" applyAlignment="1">
      <alignment horizontal="center" vertical="center" wrapText="1"/>
    </xf>
    <xf numFmtId="0" fontId="84" fillId="10" borderId="64" xfId="2" applyFont="1" applyFill="1" applyBorder="1" applyAlignment="1">
      <alignment horizontal="center" vertical="center" wrapText="1"/>
    </xf>
    <xf numFmtId="0" fontId="84" fillId="10" borderId="67" xfId="2" applyFont="1" applyFill="1" applyBorder="1" applyAlignment="1">
      <alignment horizontal="center" vertical="center" wrapText="1"/>
    </xf>
    <xf numFmtId="5" fontId="84" fillId="10" borderId="63" xfId="2" applyNumberFormat="1" applyFont="1" applyFill="1" applyBorder="1" applyAlignment="1">
      <alignment horizontal="center" vertical="center"/>
    </xf>
    <xf numFmtId="5" fontId="84" fillId="10" borderId="65" xfId="2" applyNumberFormat="1" applyFont="1" applyFill="1" applyBorder="1" applyAlignment="1">
      <alignment horizontal="center" vertical="center"/>
    </xf>
    <xf numFmtId="5" fontId="84" fillId="10" borderId="68" xfId="2" applyNumberFormat="1" applyFont="1" applyFill="1" applyBorder="1" applyAlignment="1">
      <alignment horizontal="center" vertical="center"/>
    </xf>
    <xf numFmtId="197" fontId="84" fillId="10" borderId="39" xfId="2" applyNumberFormat="1" applyFont="1" applyFill="1" applyBorder="1" applyAlignment="1">
      <alignment horizontal="center" vertical="center" shrinkToFit="1"/>
    </xf>
    <xf numFmtId="197" fontId="84" fillId="10" borderId="40" xfId="2" applyNumberFormat="1" applyFont="1" applyFill="1" applyBorder="1" applyAlignment="1">
      <alignment horizontal="center" vertical="center" shrinkToFit="1"/>
    </xf>
    <xf numFmtId="197" fontId="84" fillId="10" borderId="55" xfId="2" applyNumberFormat="1" applyFont="1" applyFill="1" applyBorder="1" applyAlignment="1">
      <alignment horizontal="center" vertical="center" shrinkToFit="1"/>
    </xf>
    <xf numFmtId="0" fontId="84" fillId="10" borderId="103" xfId="2" applyFont="1" applyFill="1" applyBorder="1" applyAlignment="1">
      <alignment horizontal="center" vertical="center" wrapText="1"/>
    </xf>
    <xf numFmtId="0" fontId="84" fillId="10" borderId="100" xfId="2" applyFont="1" applyFill="1" applyBorder="1" applyAlignment="1">
      <alignment horizontal="center" vertical="center" wrapText="1"/>
    </xf>
    <xf numFmtId="0" fontId="84" fillId="10" borderId="102" xfId="2" applyFont="1" applyFill="1" applyBorder="1" applyAlignment="1">
      <alignment horizontal="center" vertical="center" wrapText="1"/>
    </xf>
    <xf numFmtId="197" fontId="84" fillId="15" borderId="7" xfId="2" applyNumberFormat="1" applyFont="1" applyFill="1" applyBorder="1" applyAlignment="1">
      <alignment horizontal="center" vertical="center" shrinkToFit="1"/>
    </xf>
    <xf numFmtId="197" fontId="84" fillId="15" borderId="9" xfId="2" applyNumberFormat="1" applyFont="1" applyFill="1" applyBorder="1" applyAlignment="1">
      <alignment horizontal="center" vertical="center" shrinkToFit="1"/>
    </xf>
    <xf numFmtId="0" fontId="84" fillId="10" borderId="63" xfId="2" applyFont="1" applyFill="1" applyBorder="1" applyAlignment="1">
      <alignment horizontal="center" vertical="center" wrapText="1"/>
    </xf>
    <xf numFmtId="0" fontId="84" fillId="10" borderId="65" xfId="2" applyFont="1" applyFill="1" applyBorder="1" applyAlignment="1">
      <alignment horizontal="center" vertical="center" wrapText="1"/>
    </xf>
    <xf numFmtId="0" fontId="84" fillId="10" borderId="68" xfId="2" applyFont="1" applyFill="1" applyBorder="1" applyAlignment="1">
      <alignment horizontal="center" vertical="center" wrapText="1"/>
    </xf>
    <xf numFmtId="0" fontId="84" fillId="13" borderId="104" xfId="2" applyFont="1" applyFill="1" applyBorder="1" applyAlignment="1">
      <alignment horizontal="center" vertical="center" shrinkToFit="1"/>
    </xf>
    <xf numFmtId="0" fontId="84" fillId="13" borderId="105" xfId="2" applyFont="1" applyFill="1" applyBorder="1" applyAlignment="1">
      <alignment horizontal="center" vertical="center" shrinkToFit="1"/>
    </xf>
    <xf numFmtId="0" fontId="192" fillId="8" borderId="48" xfId="22" applyFont="1" applyFill="1" applyBorder="1" applyAlignment="1">
      <alignment horizontal="center" vertical="center"/>
    </xf>
    <xf numFmtId="0" fontId="192" fillId="8" borderId="47" xfId="22" applyFont="1" applyFill="1" applyBorder="1" applyAlignment="1">
      <alignment horizontal="center" vertical="center"/>
    </xf>
    <xf numFmtId="0" fontId="192" fillId="8" borderId="52" xfId="22" applyFont="1" applyFill="1" applyBorder="1" applyAlignment="1">
      <alignment horizontal="center" vertical="center"/>
    </xf>
    <xf numFmtId="0" fontId="75" fillId="0" borderId="0" xfId="22" applyFont="1">
      <alignment vertical="center"/>
    </xf>
    <xf numFmtId="0" fontId="135" fillId="0" borderId="0" xfId="22" applyFont="1" applyAlignment="1">
      <alignment horizontal="left" vertical="center"/>
    </xf>
    <xf numFmtId="0" fontId="67" fillId="3" borderId="209" xfId="1248" applyFont="1" applyFill="1" applyBorder="1" applyAlignment="1">
      <alignment horizontal="center" vertical="center"/>
    </xf>
    <xf numFmtId="0" fontId="67" fillId="3" borderId="212" xfId="1248" applyFont="1" applyFill="1" applyBorder="1" applyAlignment="1">
      <alignment horizontal="center" vertical="center"/>
    </xf>
    <xf numFmtId="38" fontId="67" fillId="3" borderId="210" xfId="1249" applyFont="1" applyFill="1" applyBorder="1" applyAlignment="1" applyProtection="1">
      <alignment horizontal="center" vertical="center"/>
    </xf>
    <xf numFmtId="38" fontId="67" fillId="3" borderId="213" xfId="1249" applyFont="1" applyFill="1" applyBorder="1" applyAlignment="1" applyProtection="1">
      <alignment horizontal="center" vertical="center"/>
    </xf>
    <xf numFmtId="0" fontId="52" fillId="18" borderId="182" xfId="1248" applyFont="1" applyFill="1" applyBorder="1" applyAlignment="1">
      <alignment horizontal="center" vertical="center"/>
    </xf>
    <xf numFmtId="0" fontId="52" fillId="18" borderId="143" xfId="1248" applyFont="1" applyFill="1" applyBorder="1" applyAlignment="1">
      <alignment horizontal="center" vertical="center"/>
    </xf>
    <xf numFmtId="0" fontId="52" fillId="18" borderId="69" xfId="1248" applyFont="1" applyFill="1" applyBorder="1" applyAlignment="1">
      <alignment horizontal="center" vertical="center"/>
    </xf>
    <xf numFmtId="0" fontId="52" fillId="18" borderId="221" xfId="1248" applyFont="1" applyFill="1" applyBorder="1" applyAlignment="1">
      <alignment horizontal="center" vertical="center"/>
    </xf>
    <xf numFmtId="0" fontId="52" fillId="18" borderId="64" xfId="1248" applyFont="1" applyFill="1" applyBorder="1" applyAlignment="1">
      <alignment horizontal="center" vertical="center"/>
    </xf>
    <xf numFmtId="0" fontId="52" fillId="18" borderId="67" xfId="1248" applyFont="1" applyFill="1" applyBorder="1" applyAlignment="1">
      <alignment horizontal="center" vertical="center"/>
    </xf>
    <xf numFmtId="38" fontId="67" fillId="10" borderId="139" xfId="1" applyFont="1" applyFill="1" applyBorder="1" applyAlignment="1" applyProtection="1">
      <alignment horizontal="center" vertical="center"/>
    </xf>
    <xf numFmtId="38" fontId="67" fillId="10" borderId="140" xfId="1" applyFont="1" applyFill="1" applyBorder="1" applyAlignment="1" applyProtection="1">
      <alignment horizontal="center" vertical="center"/>
    </xf>
    <xf numFmtId="38" fontId="67" fillId="10" borderId="141" xfId="1" applyFont="1" applyFill="1" applyBorder="1" applyAlignment="1" applyProtection="1">
      <alignment horizontal="center" vertical="center"/>
    </xf>
    <xf numFmtId="0" fontId="67" fillId="3" borderId="169" xfId="1248" applyFont="1" applyFill="1" applyBorder="1" applyAlignment="1">
      <alignment horizontal="center" vertical="center" wrapText="1"/>
    </xf>
    <xf numFmtId="0" fontId="67" fillId="3" borderId="175" xfId="1248" applyFont="1" applyFill="1" applyBorder="1" applyAlignment="1">
      <alignment horizontal="center" vertical="center"/>
    </xf>
    <xf numFmtId="0" fontId="67" fillId="3" borderId="170" xfId="1248" applyFont="1" applyFill="1" applyBorder="1" applyAlignment="1">
      <alignment horizontal="center" vertical="center"/>
    </xf>
    <xf numFmtId="0" fontId="67" fillId="3" borderId="171" xfId="1248" applyFont="1" applyFill="1" applyBorder="1" applyAlignment="1">
      <alignment horizontal="center" vertical="center"/>
    </xf>
    <xf numFmtId="0" fontId="67" fillId="3" borderId="172" xfId="1248" applyFont="1" applyFill="1" applyBorder="1" applyAlignment="1">
      <alignment horizontal="center" vertical="center"/>
    </xf>
    <xf numFmtId="38" fontId="67" fillId="3" borderId="210" xfId="1" applyFont="1" applyFill="1" applyBorder="1" applyAlignment="1" applyProtection="1">
      <alignment horizontal="center" vertical="center"/>
    </xf>
    <xf numFmtId="38" fontId="67" fillId="3" borderId="213" xfId="1" applyFont="1" applyFill="1" applyBorder="1" applyAlignment="1" applyProtection="1">
      <alignment horizontal="center" vertical="center"/>
    </xf>
    <xf numFmtId="0" fontId="67" fillId="3" borderId="79" xfId="1248" applyFont="1" applyFill="1" applyBorder="1" applyAlignment="1">
      <alignment horizontal="center" vertical="center"/>
    </xf>
    <xf numFmtId="0" fontId="67" fillId="3" borderId="80" xfId="1248" applyFont="1" applyFill="1" applyBorder="1" applyAlignment="1">
      <alignment horizontal="center" vertical="center"/>
    </xf>
    <xf numFmtId="0" fontId="67" fillId="3" borderId="222" xfId="1248" applyFont="1" applyFill="1" applyBorder="1" applyAlignment="1">
      <alignment horizontal="center" vertical="center"/>
    </xf>
    <xf numFmtId="0" fontId="67" fillId="3" borderId="224" xfId="1248" applyFont="1" applyFill="1" applyBorder="1" applyAlignment="1">
      <alignment horizontal="center" vertical="center"/>
    </xf>
    <xf numFmtId="38" fontId="67" fillId="3" borderId="136" xfId="1249" applyFont="1" applyFill="1" applyBorder="1" applyAlignment="1" applyProtection="1">
      <alignment horizontal="center" vertical="center"/>
    </xf>
    <xf numFmtId="0" fontId="67" fillId="3" borderId="143" xfId="1248" applyFont="1" applyFill="1" applyBorder="1" applyAlignment="1">
      <alignment horizontal="center" vertical="center" wrapText="1"/>
    </xf>
    <xf numFmtId="0" fontId="52" fillId="18" borderId="215" xfId="1248" applyFont="1" applyFill="1" applyBorder="1" applyAlignment="1">
      <alignment horizontal="center" vertical="center"/>
    </xf>
    <xf numFmtId="0" fontId="52" fillId="18" borderId="30" xfId="1248" applyFont="1" applyFill="1" applyBorder="1" applyAlignment="1">
      <alignment horizontal="center" vertical="center"/>
    </xf>
    <xf numFmtId="0" fontId="67" fillId="10" borderId="225" xfId="1248" applyFont="1" applyFill="1" applyBorder="1" applyAlignment="1">
      <alignment horizontal="center" vertical="center"/>
    </xf>
    <xf numFmtId="0" fontId="67" fillId="10" borderId="97" xfId="1248" applyFont="1" applyFill="1" applyBorder="1" applyAlignment="1">
      <alignment horizontal="center" vertical="center"/>
    </xf>
    <xf numFmtId="0" fontId="67" fillId="10" borderId="226" xfId="1248" applyFont="1" applyFill="1" applyBorder="1" applyAlignment="1">
      <alignment horizontal="center" vertical="center"/>
    </xf>
    <xf numFmtId="0" fontId="67" fillId="10" borderId="139" xfId="1248" applyFont="1" applyFill="1" applyBorder="1" applyAlignment="1">
      <alignment horizontal="center" vertical="center"/>
    </xf>
    <xf numFmtId="0" fontId="67" fillId="10" borderId="140" xfId="1248" applyFont="1" applyFill="1" applyBorder="1" applyAlignment="1">
      <alignment horizontal="center" vertical="center"/>
    </xf>
    <xf numFmtId="0" fontId="67" fillId="10" borderId="141" xfId="1248" applyFont="1" applyFill="1" applyBorder="1" applyAlignment="1">
      <alignment horizontal="center" vertical="center"/>
    </xf>
    <xf numFmtId="0" fontId="67" fillId="10" borderId="170" xfId="1248" applyFont="1" applyFill="1" applyBorder="1" applyAlignment="1">
      <alignment horizontal="center" vertical="center"/>
    </xf>
    <xf numFmtId="0" fontId="67" fillId="10" borderId="171" xfId="1248" applyFont="1" applyFill="1" applyBorder="1" applyAlignment="1">
      <alignment horizontal="center" vertical="center"/>
    </xf>
    <xf numFmtId="0" fontId="67" fillId="10" borderId="172" xfId="1248" applyFont="1" applyFill="1" applyBorder="1" applyAlignment="1">
      <alignment horizontal="center" vertical="center"/>
    </xf>
    <xf numFmtId="0" fontId="67" fillId="3" borderId="144" xfId="1248" applyFont="1" applyFill="1" applyBorder="1" applyAlignment="1">
      <alignment horizontal="center" vertical="center" wrapText="1"/>
    </xf>
    <xf numFmtId="0" fontId="67" fillId="3" borderId="51" xfId="1248" applyFont="1" applyFill="1" applyBorder="1" applyAlignment="1">
      <alignment horizontal="center" vertical="center"/>
    </xf>
    <xf numFmtId="0" fontId="80" fillId="9" borderId="0" xfId="6" applyFont="1" applyFill="1" applyAlignment="1">
      <alignment horizontal="left" vertical="center" wrapText="1"/>
    </xf>
    <xf numFmtId="0" fontId="148" fillId="10" borderId="6" xfId="6" applyFont="1" applyFill="1" applyBorder="1" applyAlignment="1">
      <alignment horizontal="center" vertical="center"/>
    </xf>
    <xf numFmtId="0" fontId="84" fillId="9" borderId="6" xfId="6" applyFont="1" applyFill="1" applyBorder="1" applyAlignment="1">
      <alignment horizontal="left" vertical="center" shrinkToFit="1"/>
    </xf>
    <xf numFmtId="0" fontId="84" fillId="9" borderId="7" xfId="6" applyFont="1" applyFill="1" applyBorder="1" applyAlignment="1">
      <alignment horizontal="left" vertical="center" shrinkToFit="1"/>
    </xf>
    <xf numFmtId="0" fontId="80" fillId="9" borderId="9" xfId="6" applyFont="1" applyFill="1" applyBorder="1" applyAlignment="1">
      <alignment horizontal="left" vertical="center"/>
    </xf>
    <xf numFmtId="0" fontId="80" fillId="9" borderId="6" xfId="6" applyFont="1" applyFill="1" applyBorder="1" applyAlignment="1">
      <alignment horizontal="left" vertical="center"/>
    </xf>
    <xf numFmtId="0" fontId="144" fillId="9" borderId="7" xfId="6" applyFont="1" applyFill="1" applyBorder="1" applyAlignment="1" applyProtection="1">
      <alignment horizontal="left" vertical="center" shrinkToFit="1"/>
      <protection locked="0"/>
    </xf>
    <xf numFmtId="0" fontId="144" fillId="9" borderId="8" xfId="6" applyFont="1" applyFill="1" applyBorder="1" applyAlignment="1" applyProtection="1">
      <alignment horizontal="left" vertical="center" shrinkToFit="1"/>
      <protection locked="0"/>
    </xf>
    <xf numFmtId="0" fontId="144" fillId="9" borderId="9" xfId="6" applyFont="1" applyFill="1" applyBorder="1" applyAlignment="1" applyProtection="1">
      <alignment horizontal="left" vertical="center" shrinkToFit="1"/>
      <protection locked="0"/>
    </xf>
    <xf numFmtId="198" fontId="148" fillId="9" borderId="7" xfId="6" applyNumberFormat="1" applyFont="1" applyFill="1" applyBorder="1" applyAlignment="1" applyProtection="1">
      <alignment horizontal="right" vertical="center"/>
      <protection locked="0"/>
    </xf>
    <xf numFmtId="198" fontId="148" fillId="9" borderId="8" xfId="6" applyNumberFormat="1" applyFont="1" applyFill="1" applyBorder="1" applyAlignment="1" applyProtection="1">
      <alignment horizontal="right" vertical="center"/>
      <protection locked="0"/>
    </xf>
    <xf numFmtId="198" fontId="148" fillId="9" borderId="9" xfId="6" applyNumberFormat="1" applyFont="1" applyFill="1" applyBorder="1" applyAlignment="1" applyProtection="1">
      <alignment horizontal="right" vertical="center"/>
      <protection locked="0"/>
    </xf>
    <xf numFmtId="198" fontId="152" fillId="9" borderId="7" xfId="6" applyNumberFormat="1" applyFont="1" applyFill="1" applyBorder="1" applyAlignment="1">
      <alignment horizontal="right" vertical="center"/>
    </xf>
    <xf numFmtId="198" fontId="152" fillId="9" borderId="8" xfId="6" applyNumberFormat="1" applyFont="1" applyFill="1" applyBorder="1" applyAlignment="1">
      <alignment horizontal="right" vertical="center"/>
    </xf>
    <xf numFmtId="198" fontId="152" fillId="9" borderId="9" xfId="6" applyNumberFormat="1" applyFont="1" applyFill="1" applyBorder="1" applyAlignment="1">
      <alignment horizontal="right" vertical="center"/>
    </xf>
    <xf numFmtId="0" fontId="148" fillId="10" borderId="6" xfId="6" applyFont="1" applyFill="1" applyBorder="1" applyAlignment="1">
      <alignment horizontal="center" vertical="center" wrapText="1"/>
    </xf>
    <xf numFmtId="3" fontId="194" fillId="0" borderId="6" xfId="6" applyNumberFormat="1" applyFont="1" applyBorder="1" applyAlignment="1">
      <alignment horizontal="center" vertical="center"/>
    </xf>
    <xf numFmtId="0" fontId="144" fillId="9" borderId="0" xfId="6" applyFont="1" applyFill="1" applyAlignment="1">
      <alignment horizontal="right" vertical="center"/>
    </xf>
    <xf numFmtId="0" fontId="144" fillId="9" borderId="30" xfId="6" applyFont="1" applyFill="1" applyBorder="1" applyAlignment="1">
      <alignment horizontal="right" vertical="center"/>
    </xf>
    <xf numFmtId="198" fontId="254" fillId="9" borderId="34" xfId="6" applyNumberFormat="1" applyFont="1" applyFill="1" applyBorder="1" applyAlignment="1">
      <alignment horizontal="right" vertical="center"/>
    </xf>
    <xf numFmtId="0" fontId="144" fillId="9" borderId="36" xfId="6" applyFont="1" applyFill="1" applyBorder="1" applyAlignment="1" applyProtection="1">
      <alignment horizontal="left" vertical="center" shrinkToFit="1"/>
      <protection locked="0"/>
    </xf>
    <xf numFmtId="0" fontId="144" fillId="9" borderId="37" xfId="6" applyFont="1" applyFill="1" applyBorder="1" applyAlignment="1" applyProtection="1">
      <alignment horizontal="left" vertical="center" shrinkToFit="1"/>
      <protection locked="0"/>
    </xf>
    <xf numFmtId="0" fontId="144" fillId="9" borderId="38" xfId="6" applyFont="1" applyFill="1" applyBorder="1" applyAlignment="1" applyProtection="1">
      <alignment horizontal="left" vertical="center" shrinkToFit="1"/>
      <protection locked="0"/>
    </xf>
    <xf numFmtId="198" fontId="148" fillId="9" borderId="36" xfId="6" applyNumberFormat="1" applyFont="1" applyFill="1" applyBorder="1" applyAlignment="1" applyProtection="1">
      <alignment horizontal="right" vertical="center"/>
      <protection locked="0"/>
    </xf>
    <xf numFmtId="198" fontId="148" fillId="9" borderId="37" xfId="6" applyNumberFormat="1" applyFont="1" applyFill="1" applyBorder="1" applyAlignment="1" applyProtection="1">
      <alignment horizontal="right" vertical="center"/>
      <protection locked="0"/>
    </xf>
    <xf numFmtId="198" fontId="148" fillId="9" borderId="38" xfId="6" applyNumberFormat="1" applyFont="1" applyFill="1" applyBorder="1" applyAlignment="1" applyProtection="1">
      <alignment horizontal="right" vertical="center"/>
      <protection locked="0"/>
    </xf>
    <xf numFmtId="0" fontId="117" fillId="0" borderId="7" xfId="6" applyFont="1" applyBorder="1" applyAlignment="1" applyProtection="1">
      <alignment horizontal="left" vertical="center"/>
      <protection locked="0" hidden="1"/>
    </xf>
    <xf numFmtId="0" fontId="117" fillId="0" borderId="8" xfId="6" applyFont="1" applyBorder="1" applyAlignment="1" applyProtection="1">
      <alignment horizontal="left" vertical="center"/>
      <protection locked="0" hidden="1"/>
    </xf>
    <xf numFmtId="0" fontId="117" fillId="0" borderId="9" xfId="6" applyFont="1" applyBorder="1" applyAlignment="1" applyProtection="1">
      <alignment horizontal="left" vertical="center"/>
      <protection locked="0" hidden="1"/>
    </xf>
    <xf numFmtId="0" fontId="148" fillId="10" borderId="6" xfId="6" applyFont="1" applyFill="1" applyBorder="1" applyAlignment="1">
      <alignment horizontal="center" vertical="center" wrapText="1" shrinkToFit="1"/>
    </xf>
    <xf numFmtId="38" fontId="194" fillId="19" borderId="7" xfId="1255" applyFont="1" applyFill="1" applyBorder="1" applyAlignment="1" applyProtection="1">
      <alignment horizontal="center" vertical="center" wrapText="1" shrinkToFit="1"/>
    </xf>
    <xf numFmtId="38" fontId="194" fillId="19" borderId="8" xfId="1255" applyFont="1" applyFill="1" applyBorder="1" applyAlignment="1" applyProtection="1">
      <alignment horizontal="center" vertical="center" wrapText="1" shrinkToFit="1"/>
    </xf>
    <xf numFmtId="38" fontId="194" fillId="19" borderId="9" xfId="1255" applyFont="1" applyFill="1" applyBorder="1" applyAlignment="1" applyProtection="1">
      <alignment horizontal="center" vertical="center" wrapText="1" shrinkToFit="1"/>
    </xf>
    <xf numFmtId="38" fontId="84" fillId="19" borderId="7" xfId="1255" applyFont="1" applyFill="1" applyBorder="1" applyAlignment="1" applyProtection="1">
      <alignment horizontal="center" vertical="center" wrapText="1" shrinkToFit="1"/>
      <protection locked="0"/>
    </xf>
    <xf numFmtId="38" fontId="84" fillId="19" borderId="8" xfId="1255" applyFont="1" applyFill="1" applyBorder="1" applyAlignment="1" applyProtection="1">
      <alignment horizontal="center" vertical="center" wrapText="1" shrinkToFit="1"/>
      <protection locked="0"/>
    </xf>
    <xf numFmtId="38" fontId="84" fillId="19" borderId="9" xfId="1255" applyFont="1" applyFill="1" applyBorder="1" applyAlignment="1" applyProtection="1">
      <alignment horizontal="center" vertical="center" wrapText="1" shrinkToFit="1"/>
      <protection locked="0"/>
    </xf>
    <xf numFmtId="0" fontId="84" fillId="0" borderId="6" xfId="1255" applyNumberFormat="1" applyFont="1" applyFill="1" applyBorder="1" applyAlignment="1" applyProtection="1">
      <alignment horizontal="center" vertical="center" wrapText="1" shrinkToFit="1"/>
      <protection locked="0"/>
    </xf>
    <xf numFmtId="0" fontId="137" fillId="0" borderId="34" xfId="6" applyFont="1" applyBorder="1" applyAlignment="1" applyProtection="1">
      <alignment horizontal="left" vertical="center"/>
      <protection hidden="1"/>
    </xf>
    <xf numFmtId="0" fontId="84" fillId="10" borderId="25" xfId="2" applyFont="1" applyFill="1" applyBorder="1" applyAlignment="1">
      <alignment horizontal="center" vertical="center" wrapText="1"/>
    </xf>
    <xf numFmtId="0" fontId="84" fillId="10" borderId="26" xfId="2" applyFont="1" applyFill="1" applyBorder="1" applyAlignment="1">
      <alignment horizontal="center" vertical="center" wrapText="1"/>
    </xf>
    <xf numFmtId="0" fontId="84" fillId="10" borderId="27" xfId="2" applyFont="1" applyFill="1" applyBorder="1" applyAlignment="1">
      <alignment horizontal="center" vertical="center" wrapText="1"/>
    </xf>
    <xf numFmtId="0" fontId="84" fillId="10" borderId="31" xfId="2" applyFont="1" applyFill="1" applyBorder="1" applyAlignment="1">
      <alignment horizontal="center" vertical="center" wrapText="1"/>
    </xf>
    <xf numFmtId="0" fontId="84" fillId="10" borderId="28" xfId="2" applyFont="1" applyFill="1" applyBorder="1" applyAlignment="1">
      <alignment horizontal="center" vertical="center" wrapText="1"/>
    </xf>
    <xf numFmtId="0" fontId="84" fillId="10" borderId="32" xfId="2" applyFont="1" applyFill="1" applyBorder="1" applyAlignment="1">
      <alignment horizontal="center" vertical="center" wrapText="1"/>
    </xf>
    <xf numFmtId="0" fontId="84" fillId="10" borderId="6" xfId="2" applyFont="1" applyFill="1" applyBorder="1" applyAlignment="1">
      <alignment horizontal="center" vertical="center" wrapText="1"/>
    </xf>
    <xf numFmtId="5" fontId="84" fillId="10" borderId="6" xfId="2" applyNumberFormat="1" applyFont="1" applyFill="1" applyBorder="1" applyAlignment="1">
      <alignment horizontal="center" vertical="center"/>
    </xf>
    <xf numFmtId="197" fontId="84" fillId="0" borderId="26" xfId="2" applyNumberFormat="1" applyFont="1" applyBorder="1" applyAlignment="1">
      <alignment horizontal="center" vertical="center" shrinkToFit="1"/>
    </xf>
    <xf numFmtId="197" fontId="84" fillId="0" borderId="27" xfId="2" applyNumberFormat="1" applyFont="1" applyBorder="1" applyAlignment="1">
      <alignment horizontal="center" vertical="center" shrinkToFit="1"/>
    </xf>
    <xf numFmtId="197" fontId="84" fillId="0" borderId="28" xfId="2" applyNumberFormat="1" applyFont="1" applyBorder="1" applyAlignment="1">
      <alignment horizontal="center" vertical="center" shrinkToFit="1"/>
    </xf>
    <xf numFmtId="197" fontId="84" fillId="0" borderId="32" xfId="2" applyNumberFormat="1" applyFont="1" applyBorder="1" applyAlignment="1">
      <alignment horizontal="center" vertical="center" shrinkToFit="1"/>
    </xf>
    <xf numFmtId="197" fontId="80" fillId="16" borderId="7" xfId="2" applyNumberFormat="1" applyFont="1" applyFill="1" applyBorder="1" applyAlignment="1">
      <alignment horizontal="center" vertical="center" shrinkToFit="1"/>
    </xf>
    <xf numFmtId="197" fontId="80" fillId="16" borderId="8" xfId="2" applyNumberFormat="1" applyFont="1" applyFill="1" applyBorder="1" applyAlignment="1">
      <alignment horizontal="center" vertical="center" shrinkToFit="1"/>
    </xf>
    <xf numFmtId="197" fontId="80" fillId="16" borderId="9" xfId="2" applyNumberFormat="1" applyFont="1" applyFill="1" applyBorder="1" applyAlignment="1">
      <alignment horizontal="center" vertical="center" shrinkToFit="1"/>
    </xf>
    <xf numFmtId="0" fontId="80" fillId="15" borderId="6" xfId="6" applyFont="1" applyFill="1" applyBorder="1" applyAlignment="1" applyProtection="1">
      <alignment horizontal="center" vertical="center"/>
      <protection hidden="1"/>
    </xf>
    <xf numFmtId="197" fontId="80" fillId="0" borderId="6" xfId="2" applyNumberFormat="1" applyFont="1" applyBorder="1" applyAlignment="1">
      <alignment horizontal="center" vertical="center" shrinkToFit="1"/>
    </xf>
    <xf numFmtId="0" fontId="84" fillId="10" borderId="6" xfId="6" applyFont="1" applyFill="1" applyBorder="1" applyAlignment="1">
      <alignment horizontal="center" vertical="center"/>
    </xf>
    <xf numFmtId="197" fontId="84" fillId="16" borderId="8" xfId="2" applyNumberFormat="1" applyFont="1" applyFill="1" applyBorder="1" applyAlignment="1">
      <alignment horizontal="center" vertical="center" shrinkToFit="1"/>
    </xf>
    <xf numFmtId="197" fontId="84" fillId="15" borderId="6" xfId="2" applyNumberFormat="1" applyFont="1" applyFill="1" applyBorder="1" applyAlignment="1">
      <alignment horizontal="center" vertical="center" shrinkToFit="1"/>
    </xf>
    <xf numFmtId="197" fontId="84" fillId="9" borderId="6" xfId="2" applyNumberFormat="1" applyFont="1" applyFill="1" applyBorder="1" applyAlignment="1">
      <alignment horizontal="center" vertical="center" wrapText="1" shrinkToFit="1"/>
    </xf>
    <xf numFmtId="198" fontId="152" fillId="9" borderId="36" xfId="6" applyNumberFormat="1" applyFont="1" applyFill="1" applyBorder="1" applyAlignment="1">
      <alignment horizontal="right" vertical="center"/>
    </xf>
    <xf numFmtId="198" fontId="152" fillId="9" borderId="37" xfId="6" applyNumberFormat="1" applyFont="1" applyFill="1" applyBorder="1" applyAlignment="1">
      <alignment horizontal="right" vertical="center"/>
    </xf>
    <xf numFmtId="198" fontId="152" fillId="9" borderId="38" xfId="6" applyNumberFormat="1" applyFont="1" applyFill="1" applyBorder="1" applyAlignment="1">
      <alignment horizontal="right" vertical="center"/>
    </xf>
    <xf numFmtId="0" fontId="117" fillId="0" borderId="36" xfId="6" applyFont="1" applyBorder="1" applyAlignment="1" applyProtection="1">
      <alignment horizontal="left" vertical="center"/>
      <protection locked="0" hidden="1"/>
    </xf>
    <xf numFmtId="0" fontId="117" fillId="0" borderId="37" xfId="6" applyFont="1" applyBorder="1" applyAlignment="1" applyProtection="1">
      <alignment horizontal="left" vertical="center"/>
      <protection locked="0" hidden="1"/>
    </xf>
    <xf numFmtId="0" fontId="117" fillId="0" borderId="38" xfId="6" applyFont="1" applyBorder="1" applyAlignment="1" applyProtection="1">
      <alignment horizontal="left" vertical="center"/>
      <protection locked="0" hidden="1"/>
    </xf>
    <xf numFmtId="0" fontId="148" fillId="10" borderId="7" xfId="6" applyFont="1" applyFill="1" applyBorder="1" applyAlignment="1">
      <alignment horizontal="center" vertical="center"/>
    </xf>
    <xf numFmtId="0" fontId="148" fillId="10" borderId="8" xfId="6" applyFont="1" applyFill="1" applyBorder="1" applyAlignment="1">
      <alignment horizontal="center" vertical="center"/>
    </xf>
    <xf numFmtId="0" fontId="148" fillId="10" borderId="9" xfId="6" applyFont="1" applyFill="1" applyBorder="1" applyAlignment="1">
      <alignment horizontal="center" vertical="center"/>
    </xf>
    <xf numFmtId="38" fontId="194" fillId="0" borderId="7" xfId="9" applyFont="1" applyFill="1" applyBorder="1" applyAlignment="1" applyProtection="1">
      <alignment horizontal="center" vertical="center" shrinkToFit="1"/>
    </xf>
    <xf numFmtId="38" fontId="194" fillId="0" borderId="8" xfId="9" applyFont="1" applyFill="1" applyBorder="1" applyAlignment="1" applyProtection="1">
      <alignment horizontal="center" vertical="center" shrinkToFit="1"/>
    </xf>
    <xf numFmtId="38" fontId="194" fillId="0" borderId="9" xfId="9" applyFont="1" applyFill="1" applyBorder="1" applyAlignment="1" applyProtection="1">
      <alignment horizontal="center" vertical="center" shrinkToFit="1"/>
    </xf>
    <xf numFmtId="0" fontId="80" fillId="9" borderId="0" xfId="6" applyFont="1" applyFill="1" applyAlignment="1">
      <alignment vertical="center" wrapText="1"/>
    </xf>
    <xf numFmtId="0" fontId="148" fillId="10" borderId="7" xfId="6" applyFont="1" applyFill="1" applyBorder="1" applyAlignment="1">
      <alignment horizontal="center" vertical="center" wrapText="1" shrinkToFit="1"/>
    </xf>
    <xf numFmtId="0" fontId="148" fillId="10" borderId="8" xfId="6" applyFont="1" applyFill="1" applyBorder="1" applyAlignment="1">
      <alignment horizontal="center" vertical="center" wrapText="1" shrinkToFit="1"/>
    </xf>
    <xf numFmtId="0" fontId="148" fillId="10" borderId="9" xfId="6" applyFont="1" applyFill="1" applyBorder="1" applyAlignment="1">
      <alignment horizontal="center" vertical="center" wrapText="1" shrinkToFit="1"/>
    </xf>
    <xf numFmtId="38" fontId="194" fillId="0" borderId="7" xfId="1255" applyFont="1" applyFill="1" applyBorder="1" applyAlignment="1" applyProtection="1">
      <alignment horizontal="center" vertical="center" wrapText="1" shrinkToFit="1"/>
    </xf>
    <xf numFmtId="38" fontId="194" fillId="0" borderId="8" xfId="1255" applyFont="1" applyFill="1" applyBorder="1" applyAlignment="1" applyProtection="1">
      <alignment horizontal="center" vertical="center" wrapText="1" shrinkToFit="1"/>
    </xf>
    <xf numFmtId="38" fontId="194" fillId="0" borderId="9" xfId="1255" applyFont="1" applyFill="1" applyBorder="1" applyAlignment="1" applyProtection="1">
      <alignment horizontal="center" vertical="center" wrapText="1" shrinkToFit="1"/>
    </xf>
    <xf numFmtId="0" fontId="152" fillId="0" borderId="7" xfId="6" applyFont="1" applyBorder="1" applyAlignment="1">
      <alignment horizontal="left" vertical="center" shrinkToFit="1"/>
    </xf>
    <xf numFmtId="0" fontId="152" fillId="0" borderId="8" xfId="6" applyFont="1" applyBorder="1" applyAlignment="1">
      <alignment horizontal="left" vertical="center" shrinkToFit="1"/>
    </xf>
    <xf numFmtId="0" fontId="119" fillId="9" borderId="8" xfId="6" applyFont="1" applyFill="1" applyBorder="1" applyAlignment="1">
      <alignment horizontal="left" vertical="center"/>
    </xf>
    <xf numFmtId="0" fontId="119" fillId="9" borderId="9" xfId="6" applyFont="1" applyFill="1" applyBorder="1" applyAlignment="1">
      <alignment horizontal="left" vertical="center"/>
    </xf>
    <xf numFmtId="0" fontId="144" fillId="9" borderId="7" xfId="6" applyFont="1" applyFill="1" applyBorder="1" applyAlignment="1" applyProtection="1">
      <alignment horizontal="left" vertical="center"/>
      <protection locked="0"/>
    </xf>
    <xf numFmtId="0" fontId="144" fillId="9" borderId="8" xfId="6" applyFont="1" applyFill="1" applyBorder="1" applyAlignment="1" applyProtection="1">
      <alignment horizontal="left" vertical="center"/>
      <protection locked="0"/>
    </xf>
    <xf numFmtId="0" fontId="144" fillId="9" borderId="9" xfId="6" applyFont="1" applyFill="1" applyBorder="1" applyAlignment="1" applyProtection="1">
      <alignment horizontal="left" vertical="center"/>
      <protection locked="0"/>
    </xf>
    <xf numFmtId="0" fontId="144" fillId="9" borderId="36" xfId="6" applyFont="1" applyFill="1" applyBorder="1" applyAlignment="1" applyProtection="1">
      <alignment horizontal="left" vertical="center"/>
      <protection locked="0"/>
    </xf>
    <xf numFmtId="0" fontId="144" fillId="9" borderId="37" xfId="6" applyFont="1" applyFill="1" applyBorder="1" applyAlignment="1" applyProtection="1">
      <alignment horizontal="left" vertical="center"/>
      <protection locked="0"/>
    </xf>
    <xf numFmtId="0" fontId="144" fillId="9" borderId="38" xfId="6" applyFont="1" applyFill="1" applyBorder="1" applyAlignment="1" applyProtection="1">
      <alignment horizontal="left" vertical="center"/>
      <protection locked="0"/>
    </xf>
    <xf numFmtId="197" fontId="80" fillId="16" borderId="7" xfId="2" applyNumberFormat="1" applyFont="1" applyFill="1" applyBorder="1" applyAlignment="1">
      <alignment horizontal="center" vertical="center" wrapText="1" shrinkToFit="1"/>
    </xf>
    <xf numFmtId="0" fontId="144" fillId="9" borderId="7" xfId="6" applyFont="1" applyFill="1" applyBorder="1" applyAlignment="1" applyProtection="1">
      <alignment horizontal="left" vertical="center" wrapText="1" shrinkToFit="1"/>
      <protection locked="0"/>
    </xf>
    <xf numFmtId="0" fontId="144" fillId="9" borderId="8" xfId="6" applyFont="1" applyFill="1" applyBorder="1" applyAlignment="1" applyProtection="1">
      <alignment horizontal="left" vertical="center" wrapText="1" shrinkToFit="1"/>
      <protection locked="0"/>
    </xf>
    <xf numFmtId="0" fontId="144" fillId="9" borderId="9" xfId="6" applyFont="1" applyFill="1" applyBorder="1" applyAlignment="1" applyProtection="1">
      <alignment horizontal="left" vertical="center" wrapText="1" shrinkToFit="1"/>
      <protection locked="0"/>
    </xf>
    <xf numFmtId="0" fontId="43" fillId="0" borderId="58" xfId="0" applyFont="1" applyBorder="1" applyAlignment="1">
      <alignment vertical="center" wrapText="1"/>
    </xf>
    <xf numFmtId="0" fontId="43" fillId="0" borderId="91" xfId="0" applyFont="1" applyBorder="1" applyAlignment="1">
      <alignment vertical="center" wrapText="1"/>
    </xf>
    <xf numFmtId="0" fontId="67" fillId="4" borderId="33" xfId="0" applyFont="1" applyFill="1" applyBorder="1" applyAlignment="1">
      <alignment horizontal="center" vertical="center" textRotation="255"/>
    </xf>
    <xf numFmtId="0" fontId="67" fillId="4" borderId="35" xfId="0" applyFont="1" applyFill="1" applyBorder="1" applyAlignment="1">
      <alignment horizontal="center" vertical="center" textRotation="255"/>
    </xf>
    <xf numFmtId="0" fontId="67" fillId="4" borderId="87" xfId="0" applyFont="1" applyFill="1" applyBorder="1" applyAlignment="1">
      <alignment horizontal="center" vertical="center" textRotation="255"/>
    </xf>
    <xf numFmtId="0" fontId="67" fillId="0" borderId="6" xfId="0" applyFont="1" applyFill="1" applyBorder="1">
      <alignment vertical="center"/>
    </xf>
    <xf numFmtId="0" fontId="67" fillId="0" borderId="35" xfId="0" applyFont="1" applyFill="1" applyBorder="1">
      <alignment vertical="center"/>
    </xf>
    <xf numFmtId="0" fontId="67" fillId="0" borderId="29" xfId="0" applyFont="1" applyFill="1" applyBorder="1">
      <alignment vertical="center"/>
    </xf>
    <xf numFmtId="0" fontId="67" fillId="0" borderId="7" xfId="0" applyFont="1" applyFill="1" applyBorder="1">
      <alignment vertical="center"/>
    </xf>
    <xf numFmtId="0" fontId="67" fillId="0" borderId="8" xfId="0" applyFont="1" applyFill="1" applyBorder="1">
      <alignment vertical="center"/>
    </xf>
    <xf numFmtId="0" fontId="67" fillId="0" borderId="9" xfId="0" applyFont="1" applyFill="1" applyBorder="1">
      <alignment vertical="center"/>
    </xf>
    <xf numFmtId="0" fontId="67" fillId="0" borderId="33" xfId="0" applyFont="1" applyBorder="1">
      <alignment vertical="center"/>
    </xf>
    <xf numFmtId="0" fontId="67" fillId="10" borderId="197" xfId="0" applyFont="1" applyFill="1" applyBorder="1" applyAlignment="1">
      <alignment horizontal="right" vertical="center"/>
    </xf>
    <xf numFmtId="0" fontId="67" fillId="10" borderId="91" xfId="0" applyFont="1" applyFill="1" applyBorder="1" applyAlignment="1">
      <alignment horizontal="right" vertical="center"/>
    </xf>
    <xf numFmtId="0" fontId="67" fillId="10" borderId="34" xfId="0" applyFont="1" applyFill="1" applyBorder="1" applyAlignment="1">
      <alignment horizontal="right" vertical="center"/>
    </xf>
    <xf numFmtId="0" fontId="67" fillId="10" borderId="31" xfId="0" applyFont="1" applyFill="1" applyBorder="1" applyAlignment="1">
      <alignment horizontal="right" vertical="center"/>
    </xf>
    <xf numFmtId="0" fontId="67" fillId="0" borderId="6" xfId="0" applyFont="1" applyBorder="1" applyAlignment="1">
      <alignment horizontal="left" vertical="center"/>
    </xf>
    <xf numFmtId="0" fontId="180" fillId="8" borderId="7" xfId="22" applyFont="1" applyFill="1" applyBorder="1" applyAlignment="1">
      <alignment horizontal="center" vertical="center"/>
    </xf>
    <xf numFmtId="0" fontId="180" fillId="8" borderId="8" xfId="22" applyFont="1" applyFill="1" applyBorder="1" applyAlignment="1">
      <alignment horizontal="center" vertical="center"/>
    </xf>
    <xf numFmtId="0" fontId="180" fillId="8" borderId="9" xfId="22" applyFont="1" applyFill="1" applyBorder="1" applyAlignment="1">
      <alignment horizontal="center" vertical="center"/>
    </xf>
    <xf numFmtId="0" fontId="67" fillId="10" borderId="7" xfId="0" applyFont="1" applyFill="1" applyBorder="1" applyAlignment="1">
      <alignment horizontal="center" vertical="center"/>
    </xf>
    <xf numFmtId="0" fontId="67" fillId="10" borderId="8" xfId="0" applyFont="1" applyFill="1" applyBorder="1" applyAlignment="1">
      <alignment horizontal="center" vertical="center"/>
    </xf>
    <xf numFmtId="0" fontId="67" fillId="10" borderId="9" xfId="0" applyFont="1" applyFill="1" applyBorder="1" applyAlignment="1">
      <alignment horizontal="center" vertical="center"/>
    </xf>
    <xf numFmtId="0" fontId="67" fillId="10" borderId="33" xfId="22" applyFont="1" applyFill="1" applyBorder="1" applyAlignment="1">
      <alignment horizontal="center" vertical="center"/>
    </xf>
    <xf numFmtId="0" fontId="67" fillId="16" borderId="33" xfId="0" applyFont="1" applyFill="1" applyBorder="1" applyAlignment="1">
      <alignment horizontal="center" vertical="center" textRotation="255"/>
    </xf>
    <xf numFmtId="0" fontId="67" fillId="16" borderId="35" xfId="0" applyFont="1" applyFill="1" applyBorder="1" applyAlignment="1">
      <alignment horizontal="center" vertical="center" textRotation="255"/>
    </xf>
    <xf numFmtId="0" fontId="67" fillId="16" borderId="34" xfId="0" applyFont="1" applyFill="1" applyBorder="1" applyAlignment="1">
      <alignment horizontal="center" vertical="center" textRotation="255"/>
    </xf>
    <xf numFmtId="0" fontId="67" fillId="0" borderId="34" xfId="0" applyFont="1" applyFill="1" applyBorder="1">
      <alignment vertical="center"/>
    </xf>
    <xf numFmtId="0" fontId="67" fillId="0" borderId="7" xfId="0" applyFont="1" applyBorder="1">
      <alignment vertical="center"/>
    </xf>
    <xf numFmtId="0" fontId="67" fillId="0" borderId="8" xfId="0" applyFont="1" applyBorder="1">
      <alignment vertical="center"/>
    </xf>
    <xf numFmtId="0" fontId="67" fillId="0" borderId="9" xfId="0" applyFont="1" applyBorder="1">
      <alignment vertical="center"/>
    </xf>
    <xf numFmtId="0" fontId="67" fillId="0" borderId="25" xfId="0" applyFont="1" applyBorder="1">
      <alignment vertical="center"/>
    </xf>
    <xf numFmtId="0" fontId="67" fillId="0" borderId="26" xfId="0" applyFont="1" applyBorder="1">
      <alignment vertical="center"/>
    </xf>
    <xf numFmtId="0" fontId="67" fillId="0" borderId="27" xfId="0" applyFont="1" applyBorder="1">
      <alignment vertical="center"/>
    </xf>
    <xf numFmtId="0" fontId="67" fillId="0" borderId="6" xfId="0" applyFont="1" applyBorder="1">
      <alignment vertical="center"/>
    </xf>
    <xf numFmtId="0" fontId="43" fillId="0" borderId="36" xfId="0" applyFont="1" applyBorder="1" applyAlignment="1">
      <alignment vertical="center" wrapText="1"/>
    </xf>
    <xf numFmtId="0" fontId="43" fillId="0" borderId="88" xfId="0" applyFont="1" applyBorder="1" applyAlignment="1">
      <alignment vertical="center" wrapText="1"/>
    </xf>
    <xf numFmtId="0" fontId="67" fillId="16" borderId="25" xfId="0" applyFont="1" applyFill="1" applyBorder="1" applyAlignment="1">
      <alignment horizontal="center" vertical="center" textRotation="255"/>
    </xf>
    <xf numFmtId="0" fontId="67" fillId="16" borderId="29" xfId="0" applyFont="1" applyFill="1" applyBorder="1" applyAlignment="1">
      <alignment horizontal="center" vertical="center" textRotation="255"/>
    </xf>
    <xf numFmtId="0" fontId="67" fillId="16" borderId="31" xfId="0" applyFont="1" applyFill="1" applyBorder="1" applyAlignment="1">
      <alignment horizontal="center" vertical="center" textRotation="255"/>
    </xf>
    <xf numFmtId="0" fontId="178" fillId="0" borderId="6" xfId="0" applyFont="1" applyFill="1" applyBorder="1">
      <alignment vertical="center"/>
    </xf>
    <xf numFmtId="0" fontId="178" fillId="0" borderId="34" xfId="0" applyFont="1" applyFill="1" applyBorder="1">
      <alignment vertical="center"/>
    </xf>
    <xf numFmtId="0" fontId="152" fillId="0" borderId="7" xfId="6" applyFont="1" applyBorder="1" applyAlignment="1">
      <alignment vertical="center" wrapText="1" shrinkToFit="1"/>
    </xf>
    <xf numFmtId="0" fontId="152" fillId="0" borderId="8" xfId="6" applyFont="1" applyBorder="1" applyAlignment="1">
      <alignment vertical="center" wrapText="1" shrinkToFit="1"/>
    </xf>
    <xf numFmtId="0" fontId="152" fillId="0" borderId="9" xfId="6" applyFont="1" applyBorder="1" applyAlignment="1">
      <alignment vertical="center" wrapText="1" shrinkToFit="1"/>
    </xf>
    <xf numFmtId="0" fontId="148" fillId="10" borderId="7" xfId="6" applyFont="1" applyFill="1" applyBorder="1" applyAlignment="1">
      <alignment horizontal="center" vertical="center" wrapText="1"/>
    </xf>
    <xf numFmtId="49" fontId="84" fillId="9" borderId="7" xfId="6" applyNumberFormat="1" applyFont="1" applyFill="1" applyBorder="1" applyAlignment="1" applyProtection="1">
      <alignment horizontal="center" vertical="center"/>
      <protection locked="0"/>
    </xf>
    <xf numFmtId="49" fontId="84" fillId="9" borderId="8" xfId="6" applyNumberFormat="1" applyFont="1" applyFill="1" applyBorder="1" applyAlignment="1" applyProtection="1">
      <alignment horizontal="center" vertical="center"/>
      <protection locked="0"/>
    </xf>
    <xf numFmtId="49" fontId="84" fillId="9" borderId="9" xfId="6" applyNumberFormat="1" applyFont="1" applyFill="1" applyBorder="1" applyAlignment="1" applyProtection="1">
      <alignment horizontal="center" vertical="center"/>
      <protection locked="0"/>
    </xf>
    <xf numFmtId="0" fontId="224" fillId="10" borderId="7" xfId="6" applyFont="1" applyFill="1" applyBorder="1" applyAlignment="1" applyProtection="1">
      <alignment horizontal="center" vertical="center" wrapText="1"/>
      <protection hidden="1"/>
    </xf>
    <xf numFmtId="0" fontId="224" fillId="10" borderId="8" xfId="6" applyFont="1" applyFill="1" applyBorder="1" applyAlignment="1" applyProtection="1">
      <alignment horizontal="center" vertical="center" wrapText="1"/>
      <protection hidden="1"/>
    </xf>
    <xf numFmtId="0" fontId="224" fillId="10" borderId="9" xfId="6" applyFont="1" applyFill="1" applyBorder="1" applyAlignment="1" applyProtection="1">
      <alignment horizontal="center" vertical="center" wrapText="1"/>
      <protection hidden="1"/>
    </xf>
    <xf numFmtId="38" fontId="148" fillId="0" borderId="6" xfId="9" applyFont="1" applyFill="1" applyBorder="1" applyAlignment="1" applyProtection="1">
      <alignment horizontal="center" vertical="center" shrinkToFit="1"/>
      <protection locked="0" hidden="1"/>
    </xf>
    <xf numFmtId="0" fontId="148" fillId="9" borderId="0" xfId="6" applyFont="1" applyFill="1" applyProtection="1">
      <alignment vertical="center"/>
      <protection hidden="1"/>
    </xf>
    <xf numFmtId="0" fontId="148" fillId="10" borderId="6" xfId="6" applyFont="1" applyFill="1" applyBorder="1" applyAlignment="1" applyProtection="1">
      <alignment horizontal="center" vertical="center" shrinkToFit="1"/>
      <protection hidden="1"/>
    </xf>
    <xf numFmtId="38" fontId="152" fillId="0" borderId="6" xfId="9" applyFont="1" applyFill="1" applyBorder="1" applyAlignment="1" applyProtection="1">
      <alignment horizontal="center" vertical="center" shrinkToFit="1"/>
      <protection hidden="1"/>
    </xf>
    <xf numFmtId="38" fontId="148" fillId="9" borderId="6" xfId="9" applyFont="1" applyFill="1" applyBorder="1" applyAlignment="1" applyProtection="1">
      <alignment horizontal="center" vertical="center" shrinkToFit="1"/>
      <protection locked="0"/>
    </xf>
    <xf numFmtId="0" fontId="148" fillId="9" borderId="0" xfId="6" applyFont="1" applyFill="1" applyAlignment="1">
      <alignment vertical="center" wrapText="1"/>
    </xf>
    <xf numFmtId="0" fontId="148" fillId="10" borderId="7" xfId="6" applyFont="1" applyFill="1" applyBorder="1" applyAlignment="1" applyProtection="1">
      <alignment horizontal="center" vertical="center" wrapText="1"/>
      <protection hidden="1"/>
    </xf>
    <xf numFmtId="0" fontId="148" fillId="10" borderId="8" xfId="6" applyFont="1" applyFill="1" applyBorder="1" applyAlignment="1" applyProtection="1">
      <alignment horizontal="center" vertical="center"/>
      <protection hidden="1"/>
    </xf>
    <xf numFmtId="0" fontId="148" fillId="10" borderId="9" xfId="6" applyFont="1" applyFill="1" applyBorder="1" applyAlignment="1" applyProtection="1">
      <alignment horizontal="center" vertical="center"/>
      <protection hidden="1"/>
    </xf>
    <xf numFmtId="38" fontId="152" fillId="0" borderId="7" xfId="9" applyFont="1" applyFill="1" applyBorder="1" applyAlignment="1" applyProtection="1">
      <alignment horizontal="center" vertical="center" shrinkToFit="1"/>
      <protection hidden="1"/>
    </xf>
    <xf numFmtId="38" fontId="152" fillId="0" borderId="8" xfId="9" applyFont="1" applyFill="1" applyBorder="1" applyAlignment="1" applyProtection="1">
      <alignment horizontal="center" vertical="center" shrinkToFit="1"/>
      <protection hidden="1"/>
    </xf>
    <xf numFmtId="38" fontId="152" fillId="0" borderId="9" xfId="9" applyFont="1" applyFill="1" applyBorder="1" applyAlignment="1" applyProtection="1">
      <alignment horizontal="center" vertical="center" shrinkToFit="1"/>
      <protection hidden="1"/>
    </xf>
    <xf numFmtId="0" fontId="148" fillId="9" borderId="0" xfId="6" applyFont="1" applyFill="1" applyAlignment="1" applyProtection="1">
      <alignment horizontal="left" vertical="center" wrapText="1"/>
      <protection hidden="1"/>
    </xf>
    <xf numFmtId="0" fontId="148" fillId="9" borderId="0" xfId="6" applyFont="1" applyFill="1" applyAlignment="1" applyProtection="1">
      <alignment horizontal="left" vertical="center"/>
      <protection hidden="1"/>
    </xf>
    <xf numFmtId="0" fontId="148" fillId="0" borderId="0" xfId="6" applyFont="1" applyAlignment="1" applyProtection="1">
      <alignment horizontal="left" vertical="center" wrapText="1"/>
      <protection hidden="1"/>
    </xf>
    <xf numFmtId="0" fontId="148" fillId="10" borderId="8" xfId="6" applyFont="1" applyFill="1" applyBorder="1" applyAlignment="1" applyProtection="1">
      <alignment horizontal="center" vertical="center" wrapText="1"/>
      <protection hidden="1"/>
    </xf>
    <xf numFmtId="0" fontId="148" fillId="10" borderId="9" xfId="6" applyFont="1" applyFill="1" applyBorder="1" applyAlignment="1" applyProtection="1">
      <alignment horizontal="center" vertical="center" wrapText="1"/>
      <protection hidden="1"/>
    </xf>
    <xf numFmtId="198" fontId="152" fillId="0" borderId="6" xfId="9" applyNumberFormat="1" applyFont="1" applyFill="1" applyBorder="1" applyAlignment="1" applyProtection="1">
      <alignment horizontal="center" vertical="center" shrinkToFit="1"/>
      <protection hidden="1"/>
    </xf>
    <xf numFmtId="49" fontId="148" fillId="9" borderId="0" xfId="6" applyNumberFormat="1" applyFont="1" applyFill="1" applyAlignment="1" applyProtection="1">
      <alignment horizontal="left" vertical="center" wrapText="1"/>
      <protection hidden="1"/>
    </xf>
    <xf numFmtId="0" fontId="148" fillId="0" borderId="0" xfId="6" applyFont="1" applyAlignment="1" applyProtection="1">
      <alignment vertical="center" wrapText="1"/>
      <protection hidden="1"/>
    </xf>
    <xf numFmtId="0" fontId="148" fillId="10" borderId="6" xfId="6" applyFont="1" applyFill="1" applyBorder="1" applyAlignment="1" applyProtection="1">
      <alignment horizontal="center" vertical="center" wrapText="1"/>
      <protection hidden="1"/>
    </xf>
    <xf numFmtId="0" fontId="148" fillId="9" borderId="0" xfId="6" applyFont="1" applyFill="1" applyAlignment="1" applyProtection="1">
      <alignment vertical="center" wrapText="1"/>
      <protection hidden="1"/>
    </xf>
    <xf numFmtId="0" fontId="148" fillId="10" borderId="7" xfId="6" applyFont="1" applyFill="1" applyBorder="1" applyAlignment="1" applyProtection="1">
      <alignment horizontal="center" vertical="center"/>
      <protection hidden="1"/>
    </xf>
    <xf numFmtId="0" fontId="148" fillId="9" borderId="0" xfId="6" applyFont="1" applyFill="1" applyAlignment="1">
      <alignment horizontal="left" vertical="center" wrapText="1"/>
    </xf>
    <xf numFmtId="0" fontId="148" fillId="9" borderId="0" xfId="6" applyFont="1" applyFill="1" applyAlignment="1">
      <alignment horizontal="left" vertical="center"/>
    </xf>
    <xf numFmtId="38" fontId="152" fillId="0" borderId="7" xfId="17" applyFont="1" applyFill="1" applyBorder="1" applyAlignment="1" applyProtection="1">
      <alignment horizontal="center" vertical="center" shrinkToFit="1"/>
      <protection hidden="1"/>
    </xf>
    <xf numFmtId="38" fontId="152" fillId="0" borderId="8" xfId="17" applyFont="1" applyFill="1" applyBorder="1" applyAlignment="1" applyProtection="1">
      <alignment horizontal="center" vertical="center" shrinkToFit="1"/>
      <protection hidden="1"/>
    </xf>
    <xf numFmtId="38" fontId="152" fillId="0" borderId="9" xfId="17" applyFont="1" applyFill="1" applyBorder="1" applyAlignment="1" applyProtection="1">
      <alignment horizontal="center" vertical="center" shrinkToFit="1"/>
      <protection hidden="1"/>
    </xf>
    <xf numFmtId="0" fontId="148" fillId="10" borderId="7" xfId="6" applyFont="1" applyFill="1" applyBorder="1" applyAlignment="1" applyProtection="1">
      <alignment horizontal="center" vertical="center" shrinkToFit="1"/>
      <protection hidden="1"/>
    </xf>
    <xf numFmtId="0" fontId="148" fillId="10" borderId="8" xfId="6" applyFont="1" applyFill="1" applyBorder="1" applyAlignment="1" applyProtection="1">
      <alignment horizontal="center" vertical="center" shrinkToFit="1"/>
      <protection hidden="1"/>
    </xf>
    <xf numFmtId="0" fontId="148" fillId="10" borderId="9" xfId="6" applyFont="1" applyFill="1" applyBorder="1" applyAlignment="1" applyProtection="1">
      <alignment horizontal="center" vertical="center" shrinkToFit="1"/>
      <protection hidden="1"/>
    </xf>
    <xf numFmtId="196" fontId="152" fillId="0" borderId="7" xfId="6" applyNumberFormat="1" applyFont="1" applyBorder="1" applyAlignment="1" applyProtection="1">
      <alignment horizontal="center" vertical="center" shrinkToFit="1"/>
      <protection hidden="1"/>
    </xf>
    <xf numFmtId="196" fontId="152" fillId="0" borderId="9" xfId="6" applyNumberFormat="1" applyFont="1" applyBorder="1" applyAlignment="1" applyProtection="1">
      <alignment horizontal="center" vertical="center" shrinkToFit="1"/>
      <protection hidden="1"/>
    </xf>
    <xf numFmtId="38" fontId="152" fillId="9" borderId="7" xfId="18" applyFont="1" applyFill="1" applyBorder="1" applyAlignment="1" applyProtection="1">
      <alignment horizontal="center" vertical="center" shrinkToFit="1"/>
    </xf>
    <xf numFmtId="38" fontId="152" fillId="9" borderId="8" xfId="18" applyFont="1" applyFill="1" applyBorder="1" applyAlignment="1" applyProtection="1">
      <alignment horizontal="center" vertical="center" shrinkToFit="1"/>
    </xf>
    <xf numFmtId="38" fontId="152" fillId="9" borderId="9" xfId="18" applyFont="1" applyFill="1" applyBorder="1" applyAlignment="1" applyProtection="1">
      <alignment horizontal="center" vertical="center" shrinkToFit="1"/>
    </xf>
    <xf numFmtId="195" fontId="148" fillId="9" borderId="7" xfId="17" applyNumberFormat="1" applyFont="1" applyFill="1" applyBorder="1" applyAlignment="1" applyProtection="1">
      <alignment horizontal="center" vertical="center" shrinkToFit="1"/>
      <protection locked="0"/>
    </xf>
    <xf numFmtId="195" fontId="148" fillId="9" borderId="8" xfId="17" applyNumberFormat="1" applyFont="1" applyFill="1" applyBorder="1" applyAlignment="1" applyProtection="1">
      <alignment horizontal="center" vertical="center" shrinkToFit="1"/>
      <protection locked="0"/>
    </xf>
    <xf numFmtId="195" fontId="148" fillId="9" borderId="9" xfId="17" applyNumberFormat="1" applyFont="1" applyFill="1" applyBorder="1" applyAlignment="1" applyProtection="1">
      <alignment horizontal="center" vertical="center" shrinkToFit="1"/>
      <protection locked="0"/>
    </xf>
    <xf numFmtId="0" fontId="148" fillId="9" borderId="8" xfId="6" applyFont="1" applyFill="1" applyBorder="1" applyAlignment="1" applyProtection="1">
      <alignment horizontal="left" vertical="top"/>
      <protection hidden="1"/>
    </xf>
    <xf numFmtId="38" fontId="148" fillId="9" borderId="7" xfId="17" applyFont="1" applyFill="1" applyBorder="1" applyAlignment="1" applyProtection="1">
      <alignment horizontal="center" vertical="center" shrinkToFit="1"/>
      <protection locked="0"/>
    </xf>
    <xf numFmtId="38" fontId="148" fillId="9" borderId="8" xfId="17" applyFont="1" applyFill="1" applyBorder="1" applyAlignment="1" applyProtection="1">
      <alignment horizontal="center" vertical="center" shrinkToFit="1"/>
      <protection locked="0"/>
    </xf>
    <xf numFmtId="38" fontId="148" fillId="9" borderId="9" xfId="17" applyFont="1" applyFill="1" applyBorder="1" applyAlignment="1" applyProtection="1">
      <alignment horizontal="center" vertical="center" shrinkToFit="1"/>
      <protection locked="0"/>
    </xf>
    <xf numFmtId="0" fontId="148" fillId="10" borderId="6" xfId="6" applyFont="1" applyFill="1" applyBorder="1" applyAlignment="1" applyProtection="1">
      <alignment horizontal="center" vertical="center"/>
      <protection hidden="1"/>
    </xf>
    <xf numFmtId="194" fontId="148" fillId="9" borderId="8" xfId="9" applyNumberFormat="1" applyFont="1" applyFill="1" applyBorder="1" applyAlignment="1" applyProtection="1">
      <alignment horizontal="center" vertical="center" shrinkToFit="1"/>
      <protection locked="0"/>
    </xf>
    <xf numFmtId="194" fontId="148" fillId="9" borderId="9" xfId="9" applyNumberFormat="1" applyFont="1" applyFill="1" applyBorder="1" applyAlignment="1" applyProtection="1">
      <alignment horizontal="center" vertical="center" shrinkToFit="1"/>
      <protection locked="0"/>
    </xf>
    <xf numFmtId="0" fontId="148" fillId="9" borderId="8" xfId="6" applyFont="1" applyFill="1" applyBorder="1" applyAlignment="1" applyProtection="1">
      <alignment horizontal="center" vertical="center" shrinkToFit="1"/>
      <protection locked="0"/>
    </xf>
    <xf numFmtId="0" fontId="148" fillId="9" borderId="9" xfId="6" applyFont="1" applyFill="1" applyBorder="1" applyAlignment="1" applyProtection="1">
      <alignment horizontal="center" vertical="center" shrinkToFit="1"/>
      <protection locked="0"/>
    </xf>
    <xf numFmtId="0" fontId="148" fillId="0" borderId="29" xfId="6" applyFont="1" applyBorder="1" applyAlignment="1" applyProtection="1">
      <alignment horizontal="left" vertical="center"/>
      <protection hidden="1"/>
    </xf>
    <xf numFmtId="0" fontId="148" fillId="0" borderId="0" xfId="6" applyFont="1" applyAlignment="1" applyProtection="1">
      <alignment horizontal="left" vertical="center"/>
      <protection hidden="1"/>
    </xf>
    <xf numFmtId="0" fontId="148" fillId="10" borderId="7" xfId="9" applyNumberFormat="1" applyFont="1" applyFill="1" applyBorder="1" applyAlignment="1" applyProtection="1">
      <alignment horizontal="center" vertical="center" shrinkToFit="1"/>
      <protection hidden="1"/>
    </xf>
    <xf numFmtId="0" fontId="148" fillId="10" borderId="8" xfId="9" applyNumberFormat="1" applyFont="1" applyFill="1" applyBorder="1" applyAlignment="1" applyProtection="1">
      <alignment horizontal="center" vertical="center" shrinkToFit="1"/>
      <protection hidden="1"/>
    </xf>
    <xf numFmtId="0" fontId="148" fillId="10" borderId="9" xfId="9" applyNumberFormat="1" applyFont="1" applyFill="1" applyBorder="1" applyAlignment="1" applyProtection="1">
      <alignment horizontal="center" vertical="center" shrinkToFit="1"/>
      <protection hidden="1"/>
    </xf>
    <xf numFmtId="49" fontId="148" fillId="9" borderId="7" xfId="9" applyNumberFormat="1" applyFont="1" applyFill="1" applyBorder="1" applyAlignment="1" applyProtection="1">
      <alignment horizontal="left" vertical="center" indent="1" shrinkToFit="1"/>
      <protection locked="0" hidden="1"/>
    </xf>
    <xf numFmtId="49" fontId="148" fillId="9" borderId="8" xfId="9" applyNumberFormat="1" applyFont="1" applyFill="1" applyBorder="1" applyAlignment="1" applyProtection="1">
      <alignment horizontal="left" vertical="center" indent="1" shrinkToFit="1"/>
      <protection locked="0" hidden="1"/>
    </xf>
    <xf numFmtId="49" fontId="148" fillId="9" borderId="9" xfId="9" applyNumberFormat="1" applyFont="1" applyFill="1" applyBorder="1" applyAlignment="1" applyProtection="1">
      <alignment horizontal="left" vertical="center" indent="1" shrinkToFit="1"/>
      <protection locked="0" hidden="1"/>
    </xf>
    <xf numFmtId="49" fontId="148" fillId="9" borderId="6" xfId="9" applyNumberFormat="1" applyFont="1" applyFill="1" applyBorder="1" applyAlignment="1" applyProtection="1">
      <alignment horizontal="center" vertical="center" shrinkToFit="1"/>
      <protection locked="0"/>
    </xf>
    <xf numFmtId="0" fontId="148" fillId="9" borderId="29" xfId="6" applyFont="1" applyFill="1" applyBorder="1" applyAlignment="1" applyProtection="1">
      <alignment horizontal="left" vertical="center" wrapText="1"/>
      <protection hidden="1"/>
    </xf>
    <xf numFmtId="196" fontId="148" fillId="9" borderId="8" xfId="6" applyNumberFormat="1" applyFont="1" applyFill="1" applyBorder="1" applyAlignment="1" applyProtection="1">
      <alignment horizontal="center" vertical="center" shrinkToFit="1"/>
      <protection locked="0"/>
    </xf>
    <xf numFmtId="196" fontId="148" fillId="9" borderId="9" xfId="6" applyNumberFormat="1" applyFont="1" applyFill="1" applyBorder="1" applyAlignment="1" applyProtection="1">
      <alignment horizontal="center" vertical="center" shrinkToFit="1"/>
      <protection locked="0"/>
    </xf>
    <xf numFmtId="0" fontId="148" fillId="0" borderId="0" xfId="6" applyFont="1" applyProtection="1">
      <alignment vertical="center"/>
      <protection hidden="1"/>
    </xf>
    <xf numFmtId="0" fontId="144" fillId="0" borderId="161" xfId="2" applyFont="1" applyBorder="1" applyAlignment="1" applyProtection="1">
      <alignment horizontal="left" vertical="top" wrapText="1"/>
      <protection locked="0"/>
    </xf>
    <xf numFmtId="0" fontId="144" fillId="0" borderId="162" xfId="2" applyFont="1" applyBorder="1" applyAlignment="1" applyProtection="1">
      <alignment horizontal="left" vertical="top" wrapText="1"/>
      <protection locked="0"/>
    </xf>
    <xf numFmtId="0" fontId="144" fillId="0" borderId="163" xfId="2" applyFont="1" applyBorder="1" applyAlignment="1" applyProtection="1">
      <alignment horizontal="left" vertical="top" wrapText="1"/>
      <protection locked="0"/>
    </xf>
    <xf numFmtId="0" fontId="144" fillId="0" borderId="164" xfId="2" applyFont="1" applyBorder="1" applyAlignment="1" applyProtection="1">
      <alignment horizontal="left" vertical="top" wrapText="1"/>
      <protection locked="0"/>
    </xf>
    <xf numFmtId="0" fontId="144" fillId="0" borderId="0" xfId="2" applyFont="1" applyAlignment="1" applyProtection="1">
      <alignment horizontal="left" vertical="top" wrapText="1"/>
      <protection locked="0"/>
    </xf>
    <xf numFmtId="0" fontId="144" fillId="0" borderId="165" xfId="2" applyFont="1" applyBorder="1" applyAlignment="1" applyProtection="1">
      <alignment horizontal="left" vertical="top" wrapText="1"/>
      <protection locked="0"/>
    </xf>
    <xf numFmtId="0" fontId="144" fillId="0" borderId="166" xfId="2" applyFont="1" applyBorder="1" applyAlignment="1" applyProtection="1">
      <alignment horizontal="left" vertical="top" wrapText="1"/>
      <protection locked="0"/>
    </xf>
    <xf numFmtId="0" fontId="144" fillId="0" borderId="28" xfId="2" applyFont="1" applyBorder="1" applyAlignment="1" applyProtection="1">
      <alignment horizontal="left" vertical="top" wrapText="1"/>
      <protection locked="0"/>
    </xf>
    <xf numFmtId="0" fontId="144" fillId="0" borderId="167" xfId="2" applyFont="1" applyBorder="1" applyAlignment="1" applyProtection="1">
      <alignment horizontal="left" vertical="top" wrapText="1"/>
      <protection locked="0"/>
    </xf>
    <xf numFmtId="0" fontId="162" fillId="0" borderId="6" xfId="2" applyFont="1" applyBorder="1" applyAlignment="1">
      <alignment vertical="center"/>
    </xf>
    <xf numFmtId="0" fontId="162" fillId="0" borderId="8" xfId="2" applyFont="1" applyBorder="1" applyAlignment="1" applyProtection="1">
      <alignment vertical="center"/>
      <protection locked="0"/>
    </xf>
    <xf numFmtId="0" fontId="162" fillId="0" borderId="0" xfId="2" applyFont="1" applyAlignment="1">
      <alignment vertical="center"/>
    </xf>
    <xf numFmtId="0" fontId="190" fillId="0" borderId="0" xfId="2" applyFont="1" applyAlignment="1">
      <alignment vertical="center" wrapText="1"/>
    </xf>
    <xf numFmtId="0" fontId="155" fillId="0" borderId="0" xfId="2" applyFont="1" applyAlignment="1">
      <alignment horizontal="left" vertical="center"/>
    </xf>
    <xf numFmtId="38" fontId="194" fillId="0" borderId="6" xfId="9" applyFont="1" applyFill="1" applyBorder="1" applyAlignment="1" applyProtection="1">
      <alignment horizontal="right" vertical="center" indent="1" shrinkToFit="1"/>
    </xf>
    <xf numFmtId="0" fontId="84" fillId="0" borderId="7" xfId="2466" applyNumberFormat="1" applyFont="1" applyFill="1" applyBorder="1" applyAlignment="1" applyProtection="1">
      <alignment horizontal="left" vertical="center" indent="1" shrinkToFit="1"/>
      <protection locked="0"/>
    </xf>
    <xf numFmtId="0" fontId="84" fillId="0" borderId="8" xfId="2466" applyNumberFormat="1" applyFont="1" applyFill="1" applyBorder="1" applyAlignment="1" applyProtection="1">
      <alignment horizontal="left" vertical="center" indent="1" shrinkToFit="1"/>
      <protection locked="0"/>
    </xf>
    <xf numFmtId="0" fontId="148" fillId="0" borderId="7" xfId="6" applyFont="1" applyBorder="1" applyAlignment="1">
      <alignment horizontal="center" vertical="center"/>
    </xf>
    <xf numFmtId="0" fontId="148" fillId="0" borderId="8" xfId="6" applyFont="1" applyBorder="1" applyAlignment="1">
      <alignment horizontal="center" vertical="center"/>
    </xf>
    <xf numFmtId="0" fontId="148" fillId="0" borderId="9" xfId="6" applyFont="1" applyBorder="1" applyAlignment="1">
      <alignment horizontal="center" vertical="center"/>
    </xf>
    <xf numFmtId="3" fontId="194" fillId="9" borderId="6" xfId="6" applyNumberFormat="1" applyFont="1" applyFill="1" applyBorder="1" applyAlignment="1">
      <alignment horizontal="right" vertical="center" wrapText="1" indent="1"/>
    </xf>
    <xf numFmtId="38" fontId="194" fillId="0" borderId="6" xfId="2466" applyFont="1" applyFill="1" applyBorder="1" applyAlignment="1" applyProtection="1">
      <alignment horizontal="right" vertical="center" indent="1" shrinkToFit="1"/>
    </xf>
    <xf numFmtId="0" fontId="80" fillId="9" borderId="29" xfId="6" applyFont="1" applyFill="1" applyBorder="1" applyAlignment="1">
      <alignment vertical="center" wrapText="1"/>
    </xf>
    <xf numFmtId="38" fontId="194" fillId="0" borderId="6" xfId="2466" applyFont="1" applyFill="1" applyBorder="1" applyAlignment="1" applyProtection="1">
      <alignment horizontal="right" vertical="center" wrapText="1" indent="1" shrinkToFit="1"/>
    </xf>
    <xf numFmtId="38" fontId="84" fillId="0" borderId="6" xfId="1260" applyFont="1" applyFill="1" applyBorder="1" applyAlignment="1" applyProtection="1">
      <alignment horizontal="right" vertical="center" indent="1" shrinkToFit="1"/>
      <protection locked="0"/>
    </xf>
    <xf numFmtId="38" fontId="194" fillId="0" borderId="6" xfId="1260" applyFont="1" applyFill="1" applyBorder="1" applyAlignment="1" applyProtection="1">
      <alignment horizontal="right" vertical="center" indent="1" shrinkToFit="1"/>
    </xf>
    <xf numFmtId="49" fontId="84" fillId="0" borderId="6" xfId="2466" quotePrefix="1" applyNumberFormat="1" applyFont="1" applyFill="1" applyBorder="1" applyAlignment="1" applyProtection="1">
      <alignment horizontal="right" vertical="center" indent="1" shrinkToFit="1"/>
      <protection locked="0"/>
    </xf>
    <xf numFmtId="49" fontId="84" fillId="0" borderId="6" xfId="2466" applyNumberFormat="1" applyFont="1" applyFill="1" applyBorder="1" applyAlignment="1" applyProtection="1">
      <alignment horizontal="right" vertical="center" indent="1" shrinkToFit="1"/>
      <protection locked="0"/>
    </xf>
    <xf numFmtId="38" fontId="80" fillId="0" borderId="0" xfId="1260" applyFont="1" applyFill="1" applyBorder="1" applyAlignment="1" applyProtection="1">
      <alignment vertical="center" wrapText="1"/>
    </xf>
    <xf numFmtId="0" fontId="84" fillId="0" borderId="7" xfId="2466" applyNumberFormat="1" applyFont="1" applyFill="1" applyBorder="1" applyAlignment="1" applyProtection="1">
      <alignment vertical="center" shrinkToFit="1"/>
      <protection locked="0"/>
    </xf>
    <xf numFmtId="0" fontId="84" fillId="0" borderId="8" xfId="2466" applyNumberFormat="1" applyFont="1" applyFill="1" applyBorder="1" applyAlignment="1" applyProtection="1">
      <alignment vertical="center" shrinkToFit="1"/>
      <protection locked="0"/>
    </xf>
    <xf numFmtId="0" fontId="84" fillId="0" borderId="9" xfId="2466" applyNumberFormat="1" applyFont="1" applyFill="1" applyBorder="1" applyAlignment="1" applyProtection="1">
      <alignment vertical="center" shrinkToFit="1"/>
      <protection locked="0"/>
    </xf>
    <xf numFmtId="0" fontId="84" fillId="0" borderId="0" xfId="6" applyFont="1" applyAlignment="1">
      <alignment horizontal="right" vertical="center" indent="1" shrinkToFit="1"/>
    </xf>
    <xf numFmtId="38" fontId="84" fillId="0" borderId="6" xfId="2466" applyFont="1" applyFill="1" applyBorder="1" applyAlignment="1" applyProtection="1">
      <alignment horizontal="right" vertical="center" wrapText="1" indent="1" shrinkToFit="1"/>
      <protection locked="0"/>
    </xf>
    <xf numFmtId="38" fontId="84" fillId="0" borderId="7" xfId="2466" applyFont="1" applyFill="1" applyBorder="1" applyAlignment="1" applyProtection="1">
      <alignment horizontal="right" vertical="center" wrapText="1" indent="1" shrinkToFit="1"/>
      <protection locked="0"/>
    </xf>
    <xf numFmtId="38" fontId="84" fillId="0" borderId="8" xfId="2466" applyFont="1" applyFill="1" applyBorder="1" applyAlignment="1" applyProtection="1">
      <alignment horizontal="right" vertical="center" wrapText="1" indent="1" shrinkToFit="1"/>
      <protection locked="0"/>
    </xf>
    <xf numFmtId="38" fontId="84" fillId="0" borderId="9" xfId="2466" applyFont="1" applyFill="1" applyBorder="1" applyAlignment="1" applyProtection="1">
      <alignment horizontal="right" vertical="center" wrapText="1" indent="1" shrinkToFit="1"/>
      <protection locked="0"/>
    </xf>
    <xf numFmtId="195" fontId="84" fillId="0" borderId="7" xfId="2466" quotePrefix="1" applyNumberFormat="1" applyFont="1" applyFill="1" applyBorder="1" applyAlignment="1" applyProtection="1">
      <alignment horizontal="right" vertical="center" indent="1" shrinkToFit="1"/>
      <protection locked="0"/>
    </xf>
    <xf numFmtId="195" fontId="84" fillId="0" borderId="8" xfId="2466" quotePrefix="1" applyNumberFormat="1" applyFont="1" applyFill="1" applyBorder="1" applyAlignment="1" applyProtection="1">
      <alignment horizontal="right" vertical="center" indent="1" shrinkToFit="1"/>
      <protection locked="0"/>
    </xf>
    <xf numFmtId="195" fontId="84" fillId="0" borderId="9" xfId="2466" quotePrefix="1" applyNumberFormat="1" applyFont="1" applyFill="1" applyBorder="1" applyAlignment="1" applyProtection="1">
      <alignment horizontal="right" vertical="center" indent="1" shrinkToFit="1"/>
      <protection locked="0"/>
    </xf>
    <xf numFmtId="0" fontId="152" fillId="0" borderId="8" xfId="6" applyFont="1" applyBorder="1" applyAlignment="1">
      <alignment vertical="center" shrinkToFit="1"/>
    </xf>
    <xf numFmtId="0" fontId="152" fillId="0" borderId="9" xfId="6" applyFont="1" applyBorder="1" applyAlignment="1">
      <alignment vertical="center" shrinkToFit="1"/>
    </xf>
    <xf numFmtId="0" fontId="84" fillId="0" borderId="7" xfId="6" applyFont="1" applyBorder="1" applyAlignment="1" applyProtection="1">
      <alignment horizontal="left" vertical="center" indent="1" shrinkToFit="1"/>
      <protection locked="0"/>
    </xf>
    <xf numFmtId="0" fontId="84" fillId="0" borderId="8" xfId="6" applyFont="1" applyBorder="1" applyAlignment="1" applyProtection="1">
      <alignment horizontal="left" vertical="center" indent="1" shrinkToFit="1"/>
      <protection locked="0"/>
    </xf>
    <xf numFmtId="0" fontId="84" fillId="0" borderId="9" xfId="6" applyFont="1" applyBorder="1" applyAlignment="1" applyProtection="1">
      <alignment horizontal="left" vertical="center" indent="1" shrinkToFit="1"/>
      <protection locked="0"/>
    </xf>
    <xf numFmtId="0" fontId="84" fillId="0" borderId="6" xfId="6" applyFont="1" applyBorder="1" applyAlignment="1" applyProtection="1">
      <alignment horizontal="right" vertical="center"/>
      <protection locked="0"/>
    </xf>
    <xf numFmtId="0" fontId="84" fillId="0" borderId="8" xfId="6" applyFont="1" applyBorder="1" applyAlignment="1" applyProtection="1">
      <alignment horizontal="right" vertical="center"/>
      <protection locked="0"/>
    </xf>
    <xf numFmtId="0" fontId="84" fillId="0" borderId="9" xfId="6" applyFont="1" applyBorder="1" applyAlignment="1" applyProtection="1">
      <alignment horizontal="right" vertical="center"/>
      <protection locked="0"/>
    </xf>
    <xf numFmtId="0" fontId="80" fillId="9" borderId="29" xfId="6" applyFont="1" applyFill="1" applyBorder="1" applyAlignment="1">
      <alignment horizontal="left" vertical="center" wrapText="1"/>
    </xf>
    <xf numFmtId="0" fontId="148" fillId="0" borderId="7" xfId="6" applyFont="1" applyBorder="1" applyAlignment="1" applyProtection="1">
      <alignment horizontal="left" vertical="center" indent="1" shrinkToFit="1"/>
      <protection locked="0"/>
    </xf>
    <xf numFmtId="0" fontId="148" fillId="0" borderId="8" xfId="6" applyFont="1" applyBorder="1" applyAlignment="1" applyProtection="1">
      <alignment horizontal="left" vertical="center" indent="1" shrinkToFit="1"/>
      <protection locked="0"/>
    </xf>
    <xf numFmtId="0" fontId="148" fillId="0" borderId="9" xfId="6" applyFont="1" applyBorder="1" applyAlignment="1" applyProtection="1">
      <alignment horizontal="left" vertical="center" indent="1" shrinkToFit="1"/>
      <protection locked="0"/>
    </xf>
    <xf numFmtId="2" fontId="152" fillId="0" borderId="7" xfId="6" applyNumberFormat="1" applyFont="1" applyBorder="1">
      <alignment vertical="center"/>
    </xf>
    <xf numFmtId="2" fontId="152" fillId="0" borderId="8" xfId="6" applyNumberFormat="1" applyFont="1" applyBorder="1">
      <alignment vertical="center"/>
    </xf>
    <xf numFmtId="0" fontId="148" fillId="10" borderId="7" xfId="12" applyFont="1" applyFill="1" applyBorder="1" applyAlignment="1">
      <alignment horizontal="center" vertical="center" shrinkToFit="1"/>
    </xf>
    <xf numFmtId="0" fontId="148" fillId="10" borderId="8" xfId="12" applyFont="1" applyFill="1" applyBorder="1" applyAlignment="1">
      <alignment horizontal="center" vertical="center" shrinkToFit="1"/>
    </xf>
    <xf numFmtId="0" fontId="148" fillId="10" borderId="9" xfId="12" applyFont="1" applyFill="1" applyBorder="1" applyAlignment="1">
      <alignment horizontal="center" vertical="center" shrinkToFit="1"/>
    </xf>
    <xf numFmtId="0" fontId="149" fillId="10" borderId="7" xfId="12" applyFont="1" applyFill="1" applyBorder="1" applyAlignment="1">
      <alignment horizontal="center" vertical="center"/>
    </xf>
    <xf numFmtId="0" fontId="149" fillId="10" borderId="8" xfId="12" applyFont="1" applyFill="1" applyBorder="1" applyAlignment="1">
      <alignment horizontal="center" vertical="center"/>
    </xf>
    <xf numFmtId="49" fontId="148" fillId="10" borderId="7" xfId="12" applyNumberFormat="1" applyFont="1" applyFill="1" applyBorder="1" applyAlignment="1">
      <alignment horizontal="center" vertical="center" shrinkToFit="1"/>
    </xf>
    <xf numFmtId="49" fontId="148" fillId="10" borderId="8" xfId="12" applyNumberFormat="1" applyFont="1" applyFill="1" applyBorder="1" applyAlignment="1">
      <alignment horizontal="center" vertical="center" shrinkToFit="1"/>
    </xf>
    <xf numFmtId="49" fontId="148" fillId="10" borderId="9" xfId="12" applyNumberFormat="1" applyFont="1" applyFill="1" applyBorder="1" applyAlignment="1">
      <alignment horizontal="center" vertical="center" shrinkToFit="1"/>
    </xf>
    <xf numFmtId="224" fontId="148" fillId="0" borderId="7" xfId="12" applyNumberFormat="1" applyFont="1" applyBorder="1" applyAlignment="1" applyProtection="1">
      <alignment horizontal="right" vertical="center" shrinkToFit="1"/>
      <protection locked="0"/>
    </xf>
    <xf numFmtId="224" fontId="148" fillId="0" borderId="8" xfId="12" applyNumberFormat="1" applyFont="1" applyBorder="1" applyAlignment="1" applyProtection="1">
      <alignment horizontal="right" vertical="center" shrinkToFit="1"/>
      <protection locked="0"/>
    </xf>
    <xf numFmtId="38" fontId="152" fillId="0" borderId="7" xfId="1246" applyFont="1" applyBorder="1" applyAlignment="1" applyProtection="1">
      <alignment vertical="center" shrinkToFit="1"/>
    </xf>
    <xf numFmtId="38" fontId="152" fillId="0" borderId="8" xfId="1246" applyFont="1" applyBorder="1" applyAlignment="1" applyProtection="1">
      <alignment vertical="center" shrinkToFit="1"/>
    </xf>
    <xf numFmtId="0" fontId="148" fillId="10" borderId="88" xfId="12" applyFont="1" applyFill="1" applyBorder="1" applyAlignment="1">
      <alignment horizontal="center" vertical="center" shrinkToFit="1"/>
    </xf>
    <xf numFmtId="0" fontId="148" fillId="10" borderId="57" xfId="12" applyFont="1" applyFill="1" applyBorder="1" applyAlignment="1">
      <alignment horizontal="center" vertical="center" shrinkToFit="1"/>
    </xf>
    <xf numFmtId="0" fontId="148" fillId="10" borderId="92" xfId="12" applyFont="1" applyFill="1" applyBorder="1" applyAlignment="1">
      <alignment horizontal="center" vertical="center" shrinkToFit="1"/>
    </xf>
    <xf numFmtId="224" fontId="152" fillId="0" borderId="88" xfId="12" applyNumberFormat="1" applyFont="1" applyBorder="1" applyAlignment="1">
      <alignment vertical="center" shrinkToFit="1"/>
    </xf>
    <xf numFmtId="224" fontId="152" fillId="0" borderId="57" xfId="12" applyNumberFormat="1" applyFont="1" applyBorder="1" applyAlignment="1">
      <alignment vertical="center" shrinkToFit="1"/>
    </xf>
    <xf numFmtId="38" fontId="152" fillId="0" borderId="88" xfId="1246" applyFont="1" applyBorder="1" applyAlignment="1" applyProtection="1">
      <alignment vertical="center" shrinkToFit="1"/>
    </xf>
    <xf numFmtId="38" fontId="152" fillId="0" borderId="57" xfId="1246" applyFont="1" applyBorder="1" applyAlignment="1" applyProtection="1">
      <alignment vertical="center" shrinkToFit="1"/>
    </xf>
    <xf numFmtId="0" fontId="148" fillId="10" borderId="89" xfId="12" applyFont="1" applyFill="1" applyBorder="1" applyAlignment="1">
      <alignment horizontal="center" vertical="center" shrinkToFit="1"/>
    </xf>
    <xf numFmtId="0" fontId="148" fillId="10" borderId="50" xfId="12" applyFont="1" applyFill="1" applyBorder="1" applyAlignment="1">
      <alignment horizontal="center" vertical="center" shrinkToFit="1"/>
    </xf>
    <xf numFmtId="0" fontId="148" fillId="10" borderId="51" xfId="12" applyFont="1" applyFill="1" applyBorder="1" applyAlignment="1">
      <alignment horizontal="center" vertical="center" shrinkToFit="1"/>
    </xf>
    <xf numFmtId="224" fontId="148" fillId="0" borderId="89" xfId="12" applyNumberFormat="1" applyFont="1" applyBorder="1" applyAlignment="1" applyProtection="1">
      <alignment horizontal="right" vertical="center" shrinkToFit="1"/>
      <protection locked="0"/>
    </xf>
    <xf numFmtId="224" fontId="148" fillId="0" borderId="50" xfId="12" applyNumberFormat="1" applyFont="1" applyBorder="1" applyAlignment="1" applyProtection="1">
      <alignment horizontal="right" vertical="center" shrinkToFit="1"/>
      <protection locked="0"/>
    </xf>
    <xf numFmtId="38" fontId="152" fillId="0" borderId="89" xfId="1246" applyFont="1" applyBorder="1" applyAlignment="1" applyProtection="1">
      <alignment vertical="center" shrinkToFit="1"/>
    </xf>
    <xf numFmtId="38" fontId="152" fillId="0" borderId="50" xfId="1246" applyFont="1" applyBorder="1" applyAlignment="1" applyProtection="1">
      <alignment vertical="center" shrinkToFit="1"/>
    </xf>
    <xf numFmtId="38" fontId="161" fillId="0" borderId="7" xfId="1255" applyFont="1" applyFill="1" applyBorder="1" applyAlignment="1" applyProtection="1">
      <alignment horizontal="right" vertical="center"/>
    </xf>
    <xf numFmtId="38" fontId="161" fillId="0" borderId="8" xfId="1255" applyFont="1" applyFill="1" applyBorder="1" applyAlignment="1" applyProtection="1">
      <alignment horizontal="right" vertical="center"/>
    </xf>
    <xf numFmtId="0" fontId="148" fillId="0" borderId="8" xfId="12" applyFont="1" applyBorder="1" applyAlignment="1">
      <alignment vertical="center" wrapText="1"/>
    </xf>
    <xf numFmtId="0" fontId="148" fillId="0" borderId="8" xfId="12" applyFont="1" applyBorder="1">
      <alignment vertical="center"/>
    </xf>
    <xf numFmtId="0" fontId="148" fillId="0" borderId="7" xfId="6" applyFont="1" applyBorder="1" applyAlignment="1" applyProtection="1">
      <alignment horizontal="right" vertical="center"/>
      <protection locked="0"/>
    </xf>
    <xf numFmtId="0" fontId="148" fillId="0" borderId="8" xfId="6" applyFont="1" applyBorder="1" applyAlignment="1" applyProtection="1">
      <alignment horizontal="right" vertical="center"/>
      <protection locked="0"/>
    </xf>
    <xf numFmtId="196" fontId="148" fillId="0" borderId="7" xfId="6" applyNumberFormat="1" applyFont="1" applyBorder="1" applyAlignment="1" applyProtection="1">
      <alignment horizontal="right" vertical="center"/>
      <protection locked="0"/>
    </xf>
    <xf numFmtId="196" fontId="148" fillId="0" borderId="8" xfId="6" applyNumberFormat="1" applyFont="1" applyBorder="1" applyAlignment="1" applyProtection="1">
      <alignment horizontal="right" vertical="center"/>
      <protection locked="0"/>
    </xf>
    <xf numFmtId="49" fontId="148" fillId="0" borderId="7" xfId="6" applyNumberFormat="1" applyFont="1" applyBorder="1" applyAlignment="1" applyProtection="1">
      <alignment horizontal="left" vertical="center" indent="1" shrinkToFit="1"/>
      <protection locked="0"/>
    </xf>
    <xf numFmtId="49" fontId="148" fillId="0" borderId="8" xfId="6" applyNumberFormat="1" applyFont="1" applyBorder="1" applyAlignment="1" applyProtection="1">
      <alignment horizontal="left" vertical="center" indent="1" shrinkToFit="1"/>
      <protection locked="0"/>
    </xf>
    <xf numFmtId="49" fontId="148" fillId="0" borderId="9" xfId="6" applyNumberFormat="1" applyFont="1" applyBorder="1" applyAlignment="1" applyProtection="1">
      <alignment horizontal="left" vertical="center" indent="1" shrinkToFit="1"/>
      <protection locked="0"/>
    </xf>
    <xf numFmtId="0" fontId="148" fillId="0" borderId="7" xfId="12" applyFont="1" applyBorder="1" applyAlignment="1" applyProtection="1">
      <alignment horizontal="center" vertical="center" shrinkToFit="1"/>
      <protection locked="0"/>
    </xf>
    <xf numFmtId="0" fontId="148" fillId="0" borderId="8" xfId="12" applyFont="1" applyBorder="1" applyAlignment="1" applyProtection="1">
      <alignment horizontal="center" vertical="center" shrinkToFit="1"/>
      <protection locked="0"/>
    </xf>
    <xf numFmtId="0" fontId="148" fillId="0" borderId="9" xfId="12" applyFont="1" applyBorder="1" applyAlignment="1" applyProtection="1">
      <alignment horizontal="center" vertical="center" shrinkToFit="1"/>
      <protection locked="0"/>
    </xf>
    <xf numFmtId="0" fontId="152" fillId="0" borderId="7" xfId="2466" applyNumberFormat="1" applyFont="1" applyBorder="1" applyAlignment="1" applyProtection="1">
      <alignment horizontal="right" vertical="center" shrinkToFit="1"/>
    </xf>
    <xf numFmtId="0" fontId="152" fillId="0" borderId="8" xfId="2466" applyNumberFormat="1" applyFont="1" applyBorder="1" applyAlignment="1" applyProtection="1">
      <alignment horizontal="right" vertical="center" shrinkToFit="1"/>
    </xf>
    <xf numFmtId="38" fontId="152" fillId="0" borderId="7" xfId="2466" applyFont="1" applyBorder="1" applyAlignment="1" applyProtection="1">
      <alignment horizontal="right" vertical="center" shrinkToFit="1"/>
    </xf>
    <xf numFmtId="38" fontId="152" fillId="0" borderId="8" xfId="2466" applyFont="1" applyBorder="1" applyAlignment="1" applyProtection="1">
      <alignment horizontal="right" vertical="center" shrinkToFit="1"/>
    </xf>
    <xf numFmtId="38" fontId="152" fillId="0" borderId="29" xfId="2466" applyFont="1" applyFill="1" applyBorder="1" applyAlignment="1" applyProtection="1">
      <alignment horizontal="center" vertical="center" shrinkToFit="1"/>
    </xf>
    <xf numFmtId="38" fontId="152" fillId="0" borderId="0" xfId="2466" applyFont="1" applyFill="1" applyBorder="1" applyAlignment="1" applyProtection="1">
      <alignment horizontal="center" vertical="center" shrinkToFit="1"/>
    </xf>
    <xf numFmtId="0" fontId="152" fillId="0" borderId="7" xfId="6" applyFont="1" applyBorder="1" applyAlignment="1">
      <alignment horizontal="right" vertical="center"/>
    </xf>
    <xf numFmtId="0" fontId="152" fillId="0" borderId="8" xfId="6" applyFont="1" applyBorder="1" applyAlignment="1">
      <alignment horizontal="right" vertical="center"/>
    </xf>
    <xf numFmtId="0" fontId="149" fillId="10" borderId="9" xfId="12" applyFont="1" applyFill="1" applyBorder="1" applyAlignment="1">
      <alignment horizontal="center" vertical="center"/>
    </xf>
    <xf numFmtId="49" fontId="148" fillId="0" borderId="29" xfId="12" applyNumberFormat="1" applyFont="1" applyBorder="1" applyAlignment="1">
      <alignment horizontal="center" vertical="center" shrinkToFit="1"/>
    </xf>
    <xf numFmtId="49" fontId="148" fillId="0" borderId="0" xfId="12" applyNumberFormat="1" applyFont="1" applyAlignment="1">
      <alignment horizontal="center" vertical="center" shrinkToFit="1"/>
    </xf>
    <xf numFmtId="49" fontId="148" fillId="0" borderId="7" xfId="6" applyNumberFormat="1" applyFont="1" applyBorder="1" applyAlignment="1" applyProtection="1">
      <alignment horizontal="left" vertical="center"/>
      <protection locked="0"/>
    </xf>
    <xf numFmtId="49" fontId="148" fillId="0" borderId="8" xfId="6" applyNumberFormat="1" applyFont="1" applyBorder="1" applyAlignment="1" applyProtection="1">
      <alignment horizontal="left" vertical="center"/>
      <protection locked="0"/>
    </xf>
    <xf numFmtId="0" fontId="148" fillId="0" borderId="7" xfId="6" applyFont="1" applyBorder="1" applyAlignment="1" applyProtection="1">
      <alignment horizontal="left" vertical="center"/>
      <protection locked="0"/>
    </xf>
    <xf numFmtId="0" fontId="148" fillId="0" borderId="8" xfId="6" applyFont="1" applyBorder="1" applyAlignment="1" applyProtection="1">
      <alignment horizontal="left" vertical="center"/>
      <protection locked="0"/>
    </xf>
    <xf numFmtId="0" fontId="148" fillId="0" borderId="9" xfId="6" applyFont="1" applyBorder="1" applyAlignment="1" applyProtection="1">
      <alignment horizontal="left" vertical="center"/>
      <protection locked="0"/>
    </xf>
    <xf numFmtId="49" fontId="148" fillId="0" borderId="9" xfId="6" applyNumberFormat="1" applyFont="1" applyBorder="1" applyAlignment="1" applyProtection="1">
      <alignment horizontal="left" vertical="center"/>
      <protection locked="0"/>
    </xf>
  </cellXfs>
  <cellStyles count="2469">
    <cellStyle name="パーセント 10" xfId="1244" xr:uid="{709D9CAE-D39A-4AA6-8D9C-FE598D570ACA}"/>
    <cellStyle name="パーセント 10 2" xfId="1253" xr:uid="{908A0D47-B968-4B1A-9464-C4F56383BD62}"/>
    <cellStyle name="パーセント 10 2 2" xfId="2458" xr:uid="{3622F0EA-5427-4489-BA1A-075EC82960F5}"/>
    <cellStyle name="パーセント 10 3" xfId="2449" xr:uid="{EA77F2C3-F7D1-4ED7-A95F-C4E3A8BA267D}"/>
    <cellStyle name="パーセント 2" xfId="38" xr:uid="{08DF19F2-1482-4400-A395-C387DC5C128B}"/>
    <cellStyle name="パーセント 2 2" xfId="83" xr:uid="{9EE66512-3C5D-48EB-A46F-F086C7DDB4B5}"/>
    <cellStyle name="パーセント 2 3" xfId="129" xr:uid="{C9755BCE-1DA7-4A4D-BAD2-34C3A00BC27B}"/>
    <cellStyle name="パーセント 3" xfId="51" xr:uid="{DC7D26F6-5984-4483-A7A4-4D7A7E3E22BA}"/>
    <cellStyle name="パーセント 3 2" xfId="68" xr:uid="{DFB5B187-8011-41E6-9381-09B3A2185DD0}"/>
    <cellStyle name="パーセント 3 2 2" xfId="109" xr:uid="{77BAD56D-7508-4752-BF6A-4952A24A8153}"/>
    <cellStyle name="パーセント 3 2 2 2" xfId="216" xr:uid="{8ED4EDCA-4C9D-4884-A6A8-889A8F77113B}"/>
    <cellStyle name="パーセント 3 2 2 2 2" xfId="507" xr:uid="{963348EF-BD31-4D51-A609-D765CE10BCE3}"/>
    <cellStyle name="パーセント 3 2 2 2 2 2" xfId="1092" xr:uid="{68E54EF6-DA60-4103-B6DF-3E95443F13F0}"/>
    <cellStyle name="パーセント 3 2 2 2 2 2 2" xfId="2297" xr:uid="{1E73E476-BBD6-4845-AE7D-9FAC687667E8}"/>
    <cellStyle name="パーセント 3 2 2 2 2 3" xfId="1715" xr:uid="{6538017C-1742-4640-8D32-EFC748C2F9DA}"/>
    <cellStyle name="パーセント 3 2 2 2 3" xfId="801" xr:uid="{2861E522-4DF7-4F49-BB0E-D3A1B5F0F982}"/>
    <cellStyle name="パーセント 3 2 2 2 3 2" xfId="2006" xr:uid="{39510100-995F-46A5-99F2-BFAC7EF730D5}"/>
    <cellStyle name="パーセント 3 2 2 2 4" xfId="1424" xr:uid="{BFD39C87-126E-4FF2-965A-0C5B60BFD691}"/>
    <cellStyle name="パーセント 3 2 2 3" xfId="268" xr:uid="{7A2592F4-C32F-4CB9-B26A-143C1A1DE0C4}"/>
    <cellStyle name="パーセント 3 2 2 3 2" xfId="559" xr:uid="{52975CC5-6185-439D-832E-DE18FC27BDDA}"/>
    <cellStyle name="パーセント 3 2 2 3 2 2" xfId="1144" xr:uid="{CB0088EB-FDB6-430C-83DD-1A0FA00721EB}"/>
    <cellStyle name="パーセント 3 2 2 3 2 2 2" xfId="2349" xr:uid="{59FF72A1-030F-4293-BF23-B9E1A3EE6062}"/>
    <cellStyle name="パーセント 3 2 2 3 2 3" xfId="1767" xr:uid="{3EAC853C-55CD-4B2E-92E6-1BA8947A70AF}"/>
    <cellStyle name="パーセント 3 2 2 3 3" xfId="853" xr:uid="{8C50CE83-6C4E-4E6C-BAA7-2B769ED30C6E}"/>
    <cellStyle name="パーセント 3 2 2 3 3 2" xfId="2058" xr:uid="{DCFCB3DB-2623-4C7B-821C-D4FD8D07211B}"/>
    <cellStyle name="パーセント 3 2 2 3 4" xfId="1476" xr:uid="{D32862C6-8D21-44DC-908F-27F6AACD068F}"/>
    <cellStyle name="パーセント 3 2 2 4" xfId="410" xr:uid="{27B4A042-D29D-4AD9-ABCD-2782AD139386}"/>
    <cellStyle name="パーセント 3 2 2 4 2" xfId="995" xr:uid="{AA00F496-1660-48ED-B46C-1F608E609F04}"/>
    <cellStyle name="パーセント 3 2 2 4 2 2" xfId="2200" xr:uid="{F13DD276-84E3-4F7D-823C-9864066A313C}"/>
    <cellStyle name="パーセント 3 2 2 4 3" xfId="1618" xr:uid="{68BE70E8-1314-4E8F-9459-BC7A6299ADFA}"/>
    <cellStyle name="パーセント 3 2 2 5" xfId="704" xr:uid="{EEE9E199-F228-4B8B-88AE-9E27CAC558BA}"/>
    <cellStyle name="パーセント 3 2 2 5 2" xfId="1909" xr:uid="{703F9014-4C96-44E1-9997-CEAC18A676B0}"/>
    <cellStyle name="パーセント 3 2 2 6" xfId="1328" xr:uid="{9D47FB4C-5A59-49C6-A97D-6917BC2E4F20}"/>
    <cellStyle name="パーセント 3 2 3" xfId="131" xr:uid="{9C13583A-64A3-45F9-92B7-FA172D708FF1}"/>
    <cellStyle name="パーセント 3 2 3 2" xfId="235" xr:uid="{DC58EDD9-FD15-4DCD-B116-80BF9B026AA6}"/>
    <cellStyle name="パーセント 3 2 3 2 2" xfId="526" xr:uid="{69A0F531-186C-43BB-B47B-3E4233A90F53}"/>
    <cellStyle name="パーセント 3 2 3 2 2 2" xfId="1111" xr:uid="{3C73E2C8-CD9D-4D7E-B0C7-6E27CAA1BF26}"/>
    <cellStyle name="パーセント 3 2 3 2 2 2 2" xfId="2316" xr:uid="{37A24DD3-9E5D-47B5-8E9C-FD8143C38800}"/>
    <cellStyle name="パーセント 3 2 3 2 2 3" xfId="1734" xr:uid="{8D5FDD2E-8352-4FF2-8414-7DA069C46341}"/>
    <cellStyle name="パーセント 3 2 3 2 3" xfId="820" xr:uid="{4C1193E5-7561-45A6-A54B-82C36DD2EB94}"/>
    <cellStyle name="パーセント 3 2 3 2 3 2" xfId="2025" xr:uid="{B29AE7FF-977E-414B-B612-4E0CFBD1ABCD}"/>
    <cellStyle name="パーセント 3 2 3 2 4" xfId="1443" xr:uid="{3410C7B4-4DEC-44B2-8DE3-1896D97CA554}"/>
    <cellStyle name="パーセント 3 2 3 3" xfId="269" xr:uid="{86CDE879-520B-4BF4-BA6D-D21C451EC164}"/>
    <cellStyle name="パーセント 3 2 3 3 2" xfId="560" xr:uid="{22EC8927-0415-4828-AD39-EFE62190663E}"/>
    <cellStyle name="パーセント 3 2 3 3 2 2" xfId="1145" xr:uid="{3AC7BDCE-603B-496B-8946-D861AA6187C9}"/>
    <cellStyle name="パーセント 3 2 3 3 2 2 2" xfId="2350" xr:uid="{B67BED40-281F-4E0A-965B-62F5B83C8921}"/>
    <cellStyle name="パーセント 3 2 3 3 2 3" xfId="1768" xr:uid="{6E35C7C3-A345-44E7-B109-408C6EEC52A8}"/>
    <cellStyle name="パーセント 3 2 3 3 3" xfId="854" xr:uid="{AE91B7DB-E06D-42FC-B1EA-9B97955CA77E}"/>
    <cellStyle name="パーセント 3 2 3 3 3 2" xfId="2059" xr:uid="{C42039E1-593B-4CC8-AA5F-02B4B9882D7D}"/>
    <cellStyle name="パーセント 3 2 3 3 4" xfId="1477" xr:uid="{81934075-EA55-4950-B589-D5582062962B}"/>
    <cellStyle name="パーセント 3 2 3 4" xfId="429" xr:uid="{19F268AF-6715-4385-843B-D800476A5BAD}"/>
    <cellStyle name="パーセント 3 2 3 4 2" xfId="1014" xr:uid="{402BA2EA-47C9-41B3-AB96-468CAB304BD9}"/>
    <cellStyle name="パーセント 3 2 3 4 2 2" xfId="2219" xr:uid="{F57AA84F-E139-4ADC-8E11-763539078277}"/>
    <cellStyle name="パーセント 3 2 3 4 3" xfId="1637" xr:uid="{2064276E-9BF9-4ED9-B0A6-315762FA7119}"/>
    <cellStyle name="パーセント 3 2 3 5" xfId="723" xr:uid="{4AC35211-6718-4A17-85C5-7D9C9A48E3AF}"/>
    <cellStyle name="パーセント 3 2 3 5 2" xfId="1928" xr:uid="{9B091D2F-3A9D-499A-AD13-D71BA130FFDA}"/>
    <cellStyle name="パーセント 3 2 3 6" xfId="1347" xr:uid="{EACE237E-AEED-4EC7-B89C-90A8492E38D8}"/>
    <cellStyle name="パーセント 3 2 4" xfId="183" xr:uid="{749FDE46-68D5-481A-A71B-6C96D0AA78D3}"/>
    <cellStyle name="パーセント 3 2 4 2" xfId="475" xr:uid="{FCAC9598-2EFA-4E77-8340-5F28F26A90DF}"/>
    <cellStyle name="パーセント 3 2 4 2 2" xfId="1060" xr:uid="{6A57D4AA-0E20-40BB-A821-9CCE474ECB5A}"/>
    <cellStyle name="パーセント 3 2 4 2 2 2" xfId="2265" xr:uid="{44A5582B-1850-471A-AE8F-DDA051D0DED2}"/>
    <cellStyle name="パーセント 3 2 4 2 3" xfId="1683" xr:uid="{D091A9E5-5BF9-4319-9AEC-389FBAE46238}"/>
    <cellStyle name="パーセント 3 2 4 3" xfId="769" xr:uid="{1F1054A0-B280-4B80-BFF0-5BCEDEB3FFF0}"/>
    <cellStyle name="パーセント 3 2 4 3 2" xfId="1974" xr:uid="{54ABCA52-350B-4165-9E40-4B1C89D01176}"/>
    <cellStyle name="パーセント 3 2 4 4" xfId="1392" xr:uid="{19710307-451C-4CE6-B81C-D4B5830BB549}"/>
    <cellStyle name="パーセント 3 2 5" xfId="270" xr:uid="{5EC8E632-46D6-4AFA-9258-7EA30C0E61B4}"/>
    <cellStyle name="パーセント 3 2 5 2" xfId="561" xr:uid="{25FEAE43-8457-4775-BE58-6E8AA205836B}"/>
    <cellStyle name="パーセント 3 2 5 2 2" xfId="1146" xr:uid="{25E99198-F2C6-4649-A655-255443D22343}"/>
    <cellStyle name="パーセント 3 2 5 2 2 2" xfId="2351" xr:uid="{3FD0CC1A-BF91-42DB-B199-9E94CB94B208}"/>
    <cellStyle name="パーセント 3 2 5 2 3" xfId="1769" xr:uid="{09AB9829-DBEE-4FBA-9235-0085A8546515}"/>
    <cellStyle name="パーセント 3 2 5 3" xfId="855" xr:uid="{169D8658-6650-4648-86AA-AD6F68F8F3C8}"/>
    <cellStyle name="パーセント 3 2 5 3 2" xfId="2060" xr:uid="{8A9F0327-4266-4B2A-AE2A-BFCDA168F6BC}"/>
    <cellStyle name="パーセント 3 2 5 4" xfId="1478" xr:uid="{E4211F29-A3CD-4A25-A0D0-31595FE5A46E}"/>
    <cellStyle name="パーセント 3 2 6" xfId="378" xr:uid="{1511CF35-8E1E-4FBE-A597-65B5DC9A3DF8}"/>
    <cellStyle name="パーセント 3 2 6 2" xfId="963" xr:uid="{0B573862-DF4E-4E94-9E3F-65C5E44F167D}"/>
    <cellStyle name="パーセント 3 2 6 2 2" xfId="2168" xr:uid="{84AD04C3-6EE4-40FD-9150-D1E12379E538}"/>
    <cellStyle name="パーセント 3 2 6 3" xfId="1586" xr:uid="{C00179B4-D0EC-477E-BDFD-422FDDA597F5}"/>
    <cellStyle name="パーセント 3 2 7" xfId="671" xr:uid="{7591BD9C-DD24-415B-9E29-DB5A61400600}"/>
    <cellStyle name="パーセント 3 2 7 2" xfId="1877" xr:uid="{B94B9E88-BF45-401F-8560-8234733F1BD7}"/>
    <cellStyle name="パーセント 3 2 8" xfId="1297" xr:uid="{156A7153-2F5D-4F0D-BEA6-BA1AFAC4078E}"/>
    <cellStyle name="パーセント 3 3" xfId="96" xr:uid="{8918659C-B5C3-434C-8C2F-A69275D53E0D}"/>
    <cellStyle name="パーセント 3 3 2" xfId="203" xr:uid="{6492AC13-3230-4027-800D-79BD3D2CAAE2}"/>
    <cellStyle name="パーセント 3 3 2 2" xfId="494" xr:uid="{D7610BD8-201B-4F1C-A6F5-7BA8BE2C905E}"/>
    <cellStyle name="パーセント 3 3 2 2 2" xfId="1079" xr:uid="{C389535C-6E3D-42B1-91AB-9FC713B891FF}"/>
    <cellStyle name="パーセント 3 3 2 2 2 2" xfId="2284" xr:uid="{35534E12-2726-4D93-AC57-6927DF8149C5}"/>
    <cellStyle name="パーセント 3 3 2 2 3" xfId="1702" xr:uid="{FA197440-6003-42CC-A09C-36A00417248A}"/>
    <cellStyle name="パーセント 3 3 2 3" xfId="788" xr:uid="{DAF75F0E-2C8D-4020-A5D4-992243F09B4B}"/>
    <cellStyle name="パーセント 3 3 2 3 2" xfId="1993" xr:uid="{C1D3F102-44CA-43FB-AF71-AFEB8A5CBEC7}"/>
    <cellStyle name="パーセント 3 3 2 4" xfId="1411" xr:uid="{F6EDF6EA-8967-4DB9-9259-D53C90CC6E84}"/>
    <cellStyle name="パーセント 3 3 3" xfId="271" xr:uid="{C24CD567-2475-4FF4-8B0F-AA74DAC1C483}"/>
    <cellStyle name="パーセント 3 3 3 2" xfId="562" xr:uid="{70B9636B-6F43-4917-BAB0-D2F8A36DED36}"/>
    <cellStyle name="パーセント 3 3 3 2 2" xfId="1147" xr:uid="{E444931B-F1E4-4C96-A93A-FAA8B057A06D}"/>
    <cellStyle name="パーセント 3 3 3 2 2 2" xfId="2352" xr:uid="{BAC343F4-D018-4EB0-B133-102AAFA642AA}"/>
    <cellStyle name="パーセント 3 3 3 2 3" xfId="1770" xr:uid="{7C542C45-8B17-4322-BB11-46A1740B7FF0}"/>
    <cellStyle name="パーセント 3 3 3 3" xfId="856" xr:uid="{8D2BD32E-459D-4A89-B820-E70EE9E284B0}"/>
    <cellStyle name="パーセント 3 3 3 3 2" xfId="2061" xr:uid="{2AB2D3F4-5A50-4480-9840-6F882A00803A}"/>
    <cellStyle name="パーセント 3 3 3 4" xfId="1479" xr:uid="{B0FEDF7E-9AF1-4BFF-8BF7-976D9340F09D}"/>
    <cellStyle name="パーセント 3 3 4" xfId="397" xr:uid="{3A87C0C6-F47F-430D-B89D-07A0F07A3097}"/>
    <cellStyle name="パーセント 3 3 4 2" xfId="982" xr:uid="{0E9EF237-0A8B-4AFF-B97F-0FCACAA84023}"/>
    <cellStyle name="パーセント 3 3 4 2 2" xfId="2187" xr:uid="{C41A8FF1-DC57-4335-9DF0-5A36C3AE322B}"/>
    <cellStyle name="パーセント 3 3 4 3" xfId="1605" xr:uid="{DE72EE0C-7BAC-4654-98AD-4F4D2E2011AE}"/>
    <cellStyle name="パーセント 3 3 5" xfId="691" xr:uid="{C3421DF2-7CB7-4B10-9823-BB270A56A486}"/>
    <cellStyle name="パーセント 3 3 5 2" xfId="1896" xr:uid="{05BD7B8F-07A7-4BE1-89A9-F3F46056F20F}"/>
    <cellStyle name="パーセント 3 3 6" xfId="1315" xr:uid="{E76370DE-31B5-4F65-843D-D190422D45F8}"/>
    <cellStyle name="パーセント 3 4" xfId="130" xr:uid="{A940E2FE-74CA-43B1-A72D-E0B6F55B0F4B}"/>
    <cellStyle name="パーセント 3 5" xfId="170" xr:uid="{2744B33C-DAB8-4540-B4A2-A039B4FCBD10}"/>
    <cellStyle name="パーセント 3 5 2" xfId="462" xr:uid="{962580EA-E9AB-4F3F-B873-F9DA02272E65}"/>
    <cellStyle name="パーセント 3 5 2 2" xfId="1047" xr:uid="{1CC96CD1-FB8F-4B12-A4A5-F4ED039CAFCD}"/>
    <cellStyle name="パーセント 3 5 2 2 2" xfId="2252" xr:uid="{FBD02A1A-11DD-451F-8F88-85B0AED66B12}"/>
    <cellStyle name="パーセント 3 5 2 3" xfId="1670" xr:uid="{0CB04010-4A3B-4528-85BC-A34D23358DD4}"/>
    <cellStyle name="パーセント 3 5 3" xfId="756" xr:uid="{88D7829D-6479-478F-9F57-81F844B66863}"/>
    <cellStyle name="パーセント 3 5 3 2" xfId="1961" xr:uid="{6F83D8E1-6594-49DD-B8B2-162FEA13F255}"/>
    <cellStyle name="パーセント 3 5 4" xfId="1379" xr:uid="{CE07A97B-9F20-4F2B-9488-887341C7870D}"/>
    <cellStyle name="パーセント 3 6" xfId="272" xr:uid="{E7667E86-DBC9-4070-83AD-C16E3C5C54F4}"/>
    <cellStyle name="パーセント 3 6 2" xfId="563" xr:uid="{E8C631C0-888C-4197-8428-87D393857626}"/>
    <cellStyle name="パーセント 3 6 2 2" xfId="1148" xr:uid="{7A4395BA-A009-42CB-8D16-8A3B6AFAF2D6}"/>
    <cellStyle name="パーセント 3 6 2 2 2" xfId="2353" xr:uid="{B281DE7C-6007-4377-94A0-B57DCA524348}"/>
    <cellStyle name="パーセント 3 6 2 3" xfId="1771" xr:uid="{F1FA7A28-2CD0-4B9B-8272-FA88AFADE2B2}"/>
    <cellStyle name="パーセント 3 6 3" xfId="857" xr:uid="{8E5F51B9-4803-4AFF-B01C-557C2716111F}"/>
    <cellStyle name="パーセント 3 6 3 2" xfId="2062" xr:uid="{44378FF1-153C-4303-BD0F-F4AD5795F821}"/>
    <cellStyle name="パーセント 3 6 4" xfId="1480" xr:uid="{1F261E3A-ED32-4775-81DD-D9AD86130DC3}"/>
    <cellStyle name="パーセント 3 7" xfId="365" xr:uid="{3CE876C6-AF3B-46F9-9F8B-E4496EB49ABB}"/>
    <cellStyle name="パーセント 3 7 2" xfId="950" xr:uid="{0D12A1B9-EC42-4EE1-B186-E8B40465993B}"/>
    <cellStyle name="パーセント 3 7 2 2" xfId="2155" xr:uid="{7AE46D13-ED6C-4F79-83B8-CCFDC67E5A4F}"/>
    <cellStyle name="パーセント 3 7 3" xfId="1573" xr:uid="{62AE0BA9-F381-4830-BD6E-2998D845E8CC}"/>
    <cellStyle name="パーセント 3 8" xfId="658" xr:uid="{9A6D1176-36A3-4D82-B1C7-46F789EBE1F8}"/>
    <cellStyle name="パーセント 3 8 2" xfId="1864" xr:uid="{5D4F0A58-C6B3-403D-A8C7-25C6FC7AE854}"/>
    <cellStyle name="パーセント 3 9" xfId="1284" xr:uid="{E7D7E9DF-2E6D-4F4D-BCC9-EF94690269C8}"/>
    <cellStyle name="パーセント 4" xfId="58" xr:uid="{B660E113-7FF1-4907-80FD-6E1786AB61B4}"/>
    <cellStyle name="パーセント 5" xfId="84" xr:uid="{DF1E8ED3-34F8-41D6-8090-557926AFA918}"/>
    <cellStyle name="パーセント 6" xfId="85" xr:uid="{02D8CBA8-313C-41D5-8B9E-ECA42C0A7C7E}"/>
    <cellStyle name="パーセント 7" xfId="202" xr:uid="{234B51FF-EDBC-4787-A24E-CFD9B3D2CA91}"/>
    <cellStyle name="パーセント 8" xfId="690" xr:uid="{3413C042-17CC-4F03-84DF-88CBE789B921}"/>
    <cellStyle name="パーセント 9" xfId="95" xr:uid="{11896DB3-E772-463E-87DE-C635AA5428EC}"/>
    <cellStyle name="ハイパーリンク" xfId="1256" builtinId="8"/>
    <cellStyle name="ハイパーリンク 2" xfId="30" xr:uid="{8F464F24-D700-4329-AB03-A0AB334B0D3D}"/>
    <cellStyle name="ハイパーリンク 3" xfId="1257" xr:uid="{9AD146CD-F444-44B6-A3E7-481628D7394D}"/>
    <cellStyle name="ハイパーリンク 4" xfId="2468" xr:uid="{92479BEF-D21A-4518-BA75-274FD2D5508F}"/>
    <cellStyle name="桁区切り" xfId="1" builtinId="6"/>
    <cellStyle name="桁区切り 10" xfId="1242" xr:uid="{4D4ABBE5-CD9D-483A-A794-08F4473961A4}"/>
    <cellStyle name="桁区切り 10 2" xfId="1252" xr:uid="{5807D38C-E011-44E8-9C70-CAD45014A169}"/>
    <cellStyle name="桁区切り 10 2 2" xfId="1263" xr:uid="{16DFC44E-8B1E-45DB-B0CA-7C1D9EDD7B48}"/>
    <cellStyle name="桁区切り 10 2 2 2" xfId="2465" xr:uid="{027E8994-CA96-405F-85BB-DB6BFD74F755}"/>
    <cellStyle name="桁区切り 10 2 3" xfId="2457" xr:uid="{D2EA08E9-99E6-44EE-9F21-356901E567FE}"/>
    <cellStyle name="桁区切り 10 3" xfId="2447" xr:uid="{EAF5ED08-5C36-4D2D-AE1A-AB962448F840}"/>
    <cellStyle name="桁区切り 11" xfId="1246" xr:uid="{4C061D94-DBDE-471B-AD71-6EA2FA52AA09}"/>
    <cellStyle name="桁区切り 11 2" xfId="1255" xr:uid="{CA259CF9-AC89-45BE-82DB-5C3A6089684F}"/>
    <cellStyle name="桁区切り 11 2 2" xfId="1259" xr:uid="{2C2E5845-8142-4CDE-AC95-0561DF9B004F}"/>
    <cellStyle name="桁区切り 11 2 2 2" xfId="2462" xr:uid="{40CDB29F-B59F-440B-803C-86E1861E5B73}"/>
    <cellStyle name="桁区切り 11 2 3" xfId="2460" xr:uid="{88E018F2-09E2-41A0-AFE2-9034A4C91F28}"/>
    <cellStyle name="桁区切り 11 2 4" xfId="2466" xr:uid="{2A93A6A1-3AC8-477C-A50D-8141C6766C95}"/>
    <cellStyle name="桁区切り 11 3" xfId="2451" xr:uid="{9E69F94A-6813-4207-B053-EBCD352D57AB}"/>
    <cellStyle name="桁区切り 2" xfId="4" xr:uid="{6D44879B-6DDC-4D4C-9695-0ED5C8545AC2}"/>
    <cellStyle name="桁区切り 2 2" xfId="7" xr:uid="{19487B04-C556-464B-A8D5-6C7C4EA3E26B}"/>
    <cellStyle name="桁区切り 2 2 2" xfId="9" xr:uid="{E1035E3B-662D-4284-B314-03A518B1658C}"/>
    <cellStyle name="桁区切り 2 3" xfId="18" xr:uid="{3E1DCBB4-C142-4590-A3FD-AABD126EF848}"/>
    <cellStyle name="桁区切り 2 4" xfId="34" xr:uid="{DE4A9154-A2EE-4ABC-89C1-B902502AC559}"/>
    <cellStyle name="桁区切り 2 5" xfId="1264" xr:uid="{27CC31F8-B78C-44E7-80A7-2B54C4BD83DC}"/>
    <cellStyle name="桁区切り 3" xfId="10" xr:uid="{0674C40E-9C8A-4E1B-9250-34BDAA1D92D5}"/>
    <cellStyle name="桁区切り 3 2" xfId="71" xr:uid="{F234CAE2-A2A6-455E-A78B-609A623E1419}"/>
    <cellStyle name="桁区切り 3 2 2" xfId="112" xr:uid="{C4DD4111-5667-408C-9112-29CFE2CED11E}"/>
    <cellStyle name="桁区切り 3 2 2 2" xfId="219" xr:uid="{E620DF64-228D-49F1-A3C4-A7C8CD686BA4}"/>
    <cellStyle name="桁区切り 3 2 2 2 2" xfId="510" xr:uid="{54088103-957C-4A39-B882-15CBD250A87D}"/>
    <cellStyle name="桁区切り 3 2 2 2 2 2" xfId="1095" xr:uid="{F7A7EDBB-F31B-459A-8C3F-751533386EBD}"/>
    <cellStyle name="桁区切り 3 2 2 2 2 2 2" xfId="2300" xr:uid="{F2C051A5-9B5B-4F2F-84BE-138D06B48018}"/>
    <cellStyle name="桁区切り 3 2 2 2 2 3" xfId="1718" xr:uid="{44BDB155-0D67-4143-BA20-B99D99917B88}"/>
    <cellStyle name="桁区切り 3 2 2 2 3" xfId="804" xr:uid="{C56F5394-2D23-4D93-BB28-EBB9DE8BA268}"/>
    <cellStyle name="桁区切り 3 2 2 2 3 2" xfId="2009" xr:uid="{6ACB1908-BEB8-44F8-B3CF-612A00E22DF6}"/>
    <cellStyle name="桁区切り 3 2 2 2 4" xfId="1427" xr:uid="{B3D2D3ED-BE70-4E19-B74C-B688EC2C61FA}"/>
    <cellStyle name="桁区切り 3 2 2 3" xfId="273" xr:uid="{487E2399-12C8-4CE3-9AA4-A3AC094CF13F}"/>
    <cellStyle name="桁区切り 3 2 2 3 2" xfId="564" xr:uid="{167177D1-9663-48DB-B32D-87F397C811C6}"/>
    <cellStyle name="桁区切り 3 2 2 3 2 2" xfId="1149" xr:uid="{3B073BD6-E911-4A90-8F18-C43601947E34}"/>
    <cellStyle name="桁区切り 3 2 2 3 2 2 2" xfId="2354" xr:uid="{AAD275AD-B5DA-4182-9DEF-3F6FD457CE50}"/>
    <cellStyle name="桁区切り 3 2 2 3 2 3" xfId="1772" xr:uid="{8250D09C-613A-4482-A795-4A816A9CCAD7}"/>
    <cellStyle name="桁区切り 3 2 2 3 3" xfId="858" xr:uid="{185A0F5A-932D-4CAE-8127-B29D4DC6509C}"/>
    <cellStyle name="桁区切り 3 2 2 3 3 2" xfId="2063" xr:uid="{1674622B-AF0C-4A9A-9281-1A4EEB4A43A9}"/>
    <cellStyle name="桁区切り 3 2 2 3 4" xfId="1481" xr:uid="{D190EF51-EEE7-4DD7-A0EF-E2DA65E9CA41}"/>
    <cellStyle name="桁区切り 3 2 2 4" xfId="413" xr:uid="{6F1B6DF1-99E6-4EAA-B066-E4DEB6A269C6}"/>
    <cellStyle name="桁区切り 3 2 2 4 2" xfId="998" xr:uid="{997F5A75-D988-49BD-ABAC-A8B13F031A8D}"/>
    <cellStyle name="桁区切り 3 2 2 4 2 2" xfId="2203" xr:uid="{FBFA55F1-6E28-43D0-A75B-25FBC8DF78E0}"/>
    <cellStyle name="桁区切り 3 2 2 4 3" xfId="1621" xr:uid="{6D68E8C6-252B-49E3-BFAF-C9711FE85BFE}"/>
    <cellStyle name="桁区切り 3 2 2 5" xfId="707" xr:uid="{2EDF038D-9B51-47EB-86C8-69519B392880}"/>
    <cellStyle name="桁区切り 3 2 2 5 2" xfId="1912" xr:uid="{A5F2ECCF-0174-43A9-853A-5765444837B3}"/>
    <cellStyle name="桁区切り 3 2 2 6" xfId="1331" xr:uid="{952F5FAD-8DFF-4F92-B6D2-C0AF29610BC7}"/>
    <cellStyle name="桁区切り 3 2 3" xfId="133" xr:uid="{1F527A41-16BF-4BAA-9916-76452D372158}"/>
    <cellStyle name="桁区切り 3 2 3 2" xfId="236" xr:uid="{E009782A-6873-47C6-96FA-9EAC0729014A}"/>
    <cellStyle name="桁区切り 3 2 3 2 2" xfId="527" xr:uid="{29813E02-D779-48AD-B543-341956B52967}"/>
    <cellStyle name="桁区切り 3 2 3 2 2 2" xfId="1112" xr:uid="{CB30B8E2-CF2E-40E7-8C99-A50701125BE8}"/>
    <cellStyle name="桁区切り 3 2 3 2 2 2 2" xfId="2317" xr:uid="{EF76C338-947A-4100-B515-0E3720E17BC5}"/>
    <cellStyle name="桁区切り 3 2 3 2 2 3" xfId="1735" xr:uid="{7BAD430E-A777-4D17-9DE4-E119B2759978}"/>
    <cellStyle name="桁区切り 3 2 3 2 3" xfId="821" xr:uid="{C1C26DE1-F4E2-454A-B905-76FAC0C40343}"/>
    <cellStyle name="桁区切り 3 2 3 2 3 2" xfId="2026" xr:uid="{F6866C5E-1880-495E-A714-AB26159593C2}"/>
    <cellStyle name="桁区切り 3 2 3 2 4" xfId="1444" xr:uid="{B342301A-CED0-4961-9346-1BEA37E33085}"/>
    <cellStyle name="桁区切り 3 2 3 3" xfId="274" xr:uid="{3BF19247-AD3B-4800-BBA5-C59FF601FC27}"/>
    <cellStyle name="桁区切り 3 2 3 3 2" xfId="565" xr:uid="{36655DEE-D2C2-4053-8720-857C50223254}"/>
    <cellStyle name="桁区切り 3 2 3 3 2 2" xfId="1150" xr:uid="{5A16E023-ED27-46D0-B8C9-58A2AB2FA611}"/>
    <cellStyle name="桁区切り 3 2 3 3 2 2 2" xfId="2355" xr:uid="{A3F3EC20-BE70-4806-AAD0-AD10A0598AA8}"/>
    <cellStyle name="桁区切り 3 2 3 3 2 3" xfId="1773" xr:uid="{7569ACF3-E708-4A95-A1C6-FDD64C99E87A}"/>
    <cellStyle name="桁区切り 3 2 3 3 3" xfId="859" xr:uid="{68522D2D-FC32-40B1-8317-A542BAFA06C4}"/>
    <cellStyle name="桁区切り 3 2 3 3 3 2" xfId="2064" xr:uid="{0D12FF4F-C186-4819-A85E-8843CE00161A}"/>
    <cellStyle name="桁区切り 3 2 3 3 4" xfId="1482" xr:uid="{FCECB9C4-41E5-4B95-BD02-0C4E72E2A3AB}"/>
    <cellStyle name="桁区切り 3 2 3 4" xfId="430" xr:uid="{A618EA27-4835-4B38-86C4-EC907F58893E}"/>
    <cellStyle name="桁区切り 3 2 3 4 2" xfId="1015" xr:uid="{877DB667-19B0-460C-AD3C-6C20167E4FD8}"/>
    <cellStyle name="桁区切り 3 2 3 4 2 2" xfId="2220" xr:uid="{BF77C010-FF60-4FF3-BB47-B0F4CBB13F33}"/>
    <cellStyle name="桁区切り 3 2 3 4 3" xfId="1638" xr:uid="{A22510A8-EB75-45C5-B9A3-2AC346FC548C}"/>
    <cellStyle name="桁区切り 3 2 3 5" xfId="724" xr:uid="{7A0F9B55-0945-42BA-BA0A-C659670BB926}"/>
    <cellStyle name="桁区切り 3 2 3 5 2" xfId="1929" xr:uid="{64C0CFA5-FF2D-4F6E-A774-EEDB46A5FA3C}"/>
    <cellStyle name="桁区切り 3 2 3 6" xfId="1348" xr:uid="{0A693A90-A9A9-465B-9746-0664E4E4C06E}"/>
    <cellStyle name="桁区切り 3 2 4" xfId="186" xr:uid="{6DC3FC42-604E-4DA4-A0AA-AE40CF904342}"/>
    <cellStyle name="桁区切り 3 2 4 2" xfId="478" xr:uid="{C5D7F56C-1B6A-4F89-8A8B-143F56881107}"/>
    <cellStyle name="桁区切り 3 2 4 2 2" xfId="1063" xr:uid="{8AF42FEC-2321-4747-A755-7354145B3A4B}"/>
    <cellStyle name="桁区切り 3 2 4 2 2 2" xfId="2268" xr:uid="{8879FD69-F279-485F-AB94-568BE651A05E}"/>
    <cellStyle name="桁区切り 3 2 4 2 3" xfId="1686" xr:uid="{3784A84F-21B6-4A68-A443-7C4204F785BB}"/>
    <cellStyle name="桁区切り 3 2 4 3" xfId="772" xr:uid="{6A7077A6-FA5B-4755-8DA6-3D50FB94BC5C}"/>
    <cellStyle name="桁区切り 3 2 4 3 2" xfId="1977" xr:uid="{D496E1F9-DF63-4156-82AD-4959694E2381}"/>
    <cellStyle name="桁区切り 3 2 4 4" xfId="1395" xr:uid="{43C20115-34C6-4B96-B387-E3F93AD8EB02}"/>
    <cellStyle name="桁区切り 3 2 5" xfId="275" xr:uid="{B3C3E4B5-F0F3-4D7E-BCD9-E8AC6E7EABF5}"/>
    <cellStyle name="桁区切り 3 2 5 2" xfId="566" xr:uid="{B917A3F7-7CC7-43EE-A0CD-C77BAB16CF59}"/>
    <cellStyle name="桁区切り 3 2 5 2 2" xfId="1151" xr:uid="{AE7D372B-650D-45E4-AFCF-02BE28B7A0F0}"/>
    <cellStyle name="桁区切り 3 2 5 2 2 2" xfId="2356" xr:uid="{716CE5AF-DC93-458B-87A8-06B531C94AB6}"/>
    <cellStyle name="桁区切り 3 2 5 2 3" xfId="1774" xr:uid="{25304E68-6F6D-4BCC-9FA1-1345A701A08F}"/>
    <cellStyle name="桁区切り 3 2 5 3" xfId="860" xr:uid="{62673C1E-88FF-425B-9E01-6E9A539F8D62}"/>
    <cellStyle name="桁区切り 3 2 5 3 2" xfId="2065" xr:uid="{BDC079D9-1FED-411B-9ACD-39B17D2AE6E3}"/>
    <cellStyle name="桁区切り 3 2 5 4" xfId="1483" xr:uid="{A98C9974-825B-488A-918D-5AC830A083B4}"/>
    <cellStyle name="桁区切り 3 2 6" xfId="381" xr:uid="{279CE640-E4CF-4509-B7AA-A0BEF3E97DEF}"/>
    <cellStyle name="桁区切り 3 2 6 2" xfId="966" xr:uid="{9B74D6BF-A583-42D4-97CC-52E9F07CFAA2}"/>
    <cellStyle name="桁区切り 3 2 6 2 2" xfId="2171" xr:uid="{EBBF2C97-D26A-42D4-BC0A-0D4823E24611}"/>
    <cellStyle name="桁区切り 3 2 6 3" xfId="1589" xr:uid="{71EC9DE2-82DA-46ED-936C-E6A7F13C34D9}"/>
    <cellStyle name="桁区切り 3 2 7" xfId="674" xr:uid="{148E2931-4591-4603-89A6-EB53352AD907}"/>
    <cellStyle name="桁区切り 3 2 7 2" xfId="1880" xr:uid="{64ECFFC8-5B85-42AA-92C9-61D964F720FA}"/>
    <cellStyle name="桁区切り 3 2 8" xfId="1249" xr:uid="{2A585BCA-E615-44FF-B8C3-080EAE65741B}"/>
    <cellStyle name="桁区切り 3 2 8 2" xfId="2454" xr:uid="{40FED66D-61F2-4D48-A648-B40E1245B7C8}"/>
    <cellStyle name="桁区切り 3 2 9" xfId="1300" xr:uid="{3B36F725-7976-498C-9CBE-BCC8FF0C0984}"/>
    <cellStyle name="桁区切り 3 3" xfId="99" xr:uid="{BAF722D6-FD06-4CF6-85C6-D3BFB6DB99A3}"/>
    <cellStyle name="桁区切り 3 3 2" xfId="206" xr:uid="{0422B0B4-084F-4EB6-AC99-1DBBA7BA9DF1}"/>
    <cellStyle name="桁区切り 3 3 2 2" xfId="497" xr:uid="{7B3A8222-0FB9-4061-854B-39C77583B816}"/>
    <cellStyle name="桁区切り 3 3 2 2 2" xfId="1082" xr:uid="{2B220897-6C1A-4D6E-AE4A-417B48402EDA}"/>
    <cellStyle name="桁区切り 3 3 2 2 2 2" xfId="2287" xr:uid="{5285B818-44B3-43E4-A3FA-A629BFCD176C}"/>
    <cellStyle name="桁区切り 3 3 2 2 3" xfId="1705" xr:uid="{F07F6BD5-3F67-43FF-A8D4-FEE1340D3843}"/>
    <cellStyle name="桁区切り 3 3 2 3" xfId="791" xr:uid="{EA003A36-FC51-42DA-8925-B9D0E2291794}"/>
    <cellStyle name="桁区切り 3 3 2 3 2" xfId="1996" xr:uid="{15058BE1-381D-4C55-85F1-6A2064AA6CAC}"/>
    <cellStyle name="桁区切り 3 3 2 4" xfId="1414" xr:uid="{23D6BB8E-0C29-4DEF-8FD4-7E5248A038BB}"/>
    <cellStyle name="桁区切り 3 3 3" xfId="276" xr:uid="{FF09086B-3370-491C-8673-3A49ED4B9E1F}"/>
    <cellStyle name="桁区切り 3 3 3 2" xfId="567" xr:uid="{1DA21B89-AC9D-406F-AC7B-340B04701E91}"/>
    <cellStyle name="桁区切り 3 3 3 2 2" xfId="1152" xr:uid="{6400C040-16F7-44CA-9778-51946E510A65}"/>
    <cellStyle name="桁区切り 3 3 3 2 2 2" xfId="2357" xr:uid="{4491BB6F-60FE-4A5B-A862-EBEF0749DC22}"/>
    <cellStyle name="桁区切り 3 3 3 2 3" xfId="1775" xr:uid="{7204DBF9-34C1-4452-B8EE-D631B98B21C9}"/>
    <cellStyle name="桁区切り 3 3 3 3" xfId="861" xr:uid="{FED2D84E-EB03-4EDF-A06F-CDE1D34105E3}"/>
    <cellStyle name="桁区切り 3 3 3 3 2" xfId="2066" xr:uid="{DF33C715-1D98-4495-8FFF-8C998B0B3173}"/>
    <cellStyle name="桁区切り 3 3 3 4" xfId="1484" xr:uid="{748EF4C7-7EF8-4B63-8928-8C75CB89ED65}"/>
    <cellStyle name="桁区切り 3 3 4" xfId="400" xr:uid="{A499CD7F-FB2C-4D4B-BC4B-13D0361BA3ED}"/>
    <cellStyle name="桁区切り 3 3 4 2" xfId="985" xr:uid="{EA3BEA8A-179B-4596-BADA-832DCE56DD45}"/>
    <cellStyle name="桁区切り 3 3 4 2 2" xfId="2190" xr:uid="{1FBA374C-29C4-46A9-93B9-27853E98FED3}"/>
    <cellStyle name="桁区切り 3 3 4 3" xfId="1608" xr:uid="{4039EF29-28C1-407E-A476-56B1C0B96FD5}"/>
    <cellStyle name="桁区切り 3 3 5" xfId="694" xr:uid="{22A6C062-C8D0-47CF-9CAA-C826AB8F08D2}"/>
    <cellStyle name="桁区切り 3 3 5 2" xfId="1899" xr:uid="{197D9222-830C-4AAA-8379-ABC7E2EC31EC}"/>
    <cellStyle name="桁区切り 3 3 6" xfId="1318" xr:uid="{BC50DF3B-4598-4E2C-B8CD-6CB94202DAA8}"/>
    <cellStyle name="桁区切り 3 4" xfId="132" xr:uid="{50B80AA5-006E-43C8-99B2-DD59073A7F8D}"/>
    <cellStyle name="桁区切り 3 5" xfId="173" xr:uid="{B94D15EA-4B88-4CC6-A7D7-3DD1CAED3E5B}"/>
    <cellStyle name="桁区切り 3 5 2" xfId="465" xr:uid="{69BC27A4-1A6B-4894-94D1-70721BED81BD}"/>
    <cellStyle name="桁区切り 3 5 2 2" xfId="1050" xr:uid="{B7AA5B8A-8B5C-4374-A1B1-66EFB67EA4D9}"/>
    <cellStyle name="桁区切り 3 5 2 2 2" xfId="2255" xr:uid="{1ECA3182-3774-4CC3-916A-8F988C0EC631}"/>
    <cellStyle name="桁区切り 3 5 2 3" xfId="1673" xr:uid="{5A8A0452-36E7-4E17-92CB-B390853B5B5D}"/>
    <cellStyle name="桁区切り 3 5 3" xfId="759" xr:uid="{2A1512D0-D081-4430-AABE-6CC31708E5E3}"/>
    <cellStyle name="桁区切り 3 5 3 2" xfId="1964" xr:uid="{F3D12B46-FA39-48CE-BFFD-3A61906E61E5}"/>
    <cellStyle name="桁区切り 3 5 4" xfId="1382" xr:uid="{73D6A9AB-C5CD-465A-B770-448CDDB8F9F9}"/>
    <cellStyle name="桁区切り 3 6" xfId="277" xr:uid="{00EE4FAF-A6E8-4548-BAE5-3FCE6E84E805}"/>
    <cellStyle name="桁区切り 3 6 2" xfId="568" xr:uid="{BB6C9D81-B2C6-4AB3-8052-3F7D92044B81}"/>
    <cellStyle name="桁区切り 3 6 2 2" xfId="1153" xr:uid="{B00F366C-4E30-4BD7-9A07-1E1D622D0AC3}"/>
    <cellStyle name="桁区切り 3 6 2 2 2" xfId="2358" xr:uid="{C92F16F1-9C36-46F7-8025-3AAE4CBDB3C7}"/>
    <cellStyle name="桁区切り 3 6 2 3" xfId="1776" xr:uid="{4358151D-21FB-49D3-9A70-810465777553}"/>
    <cellStyle name="桁区切り 3 6 3" xfId="862" xr:uid="{61E7A822-1115-4070-B180-2B6BACCC11D6}"/>
    <cellStyle name="桁区切り 3 6 3 2" xfId="2067" xr:uid="{EC7B2C84-4726-481F-88E8-8CC95026B48F}"/>
    <cellStyle name="桁区切り 3 6 4" xfId="1485" xr:uid="{3B3E4770-5CBA-4E8D-973A-3F5533D2236B}"/>
    <cellStyle name="桁区切り 3 7" xfId="368" xr:uid="{1690A2AA-8C54-4808-B419-A06EAA5478FD}"/>
    <cellStyle name="桁区切り 3 7 2" xfId="953" xr:uid="{1FD5226D-BC4B-419D-974B-048D0C7A229F}"/>
    <cellStyle name="桁区切り 3 7 2 2" xfId="2158" xr:uid="{7FE99590-F95C-4265-8663-2DFB3182B79B}"/>
    <cellStyle name="桁区切り 3 7 3" xfId="1576" xr:uid="{D7BA9002-9B93-4A94-9D01-C3FA0418B10B}"/>
    <cellStyle name="桁区切り 3 8" xfId="661" xr:uid="{38981D09-9FC3-4285-994F-C23E99CFCF44}"/>
    <cellStyle name="桁区切り 3 8 2" xfId="1867" xr:uid="{3F00D7EF-763F-4D43-A0A3-531E98016380}"/>
    <cellStyle name="桁区切り 3 9" xfId="55" xr:uid="{94E8578D-F5EE-4753-8F1F-B340D94D7293}"/>
    <cellStyle name="桁区切り 3 9 2" xfId="1287" xr:uid="{00E383CC-2476-40FE-BDCB-D2BC2D6365DB}"/>
    <cellStyle name="桁区切り 4" xfId="25" xr:uid="{A3AAA36A-37C5-40B9-AA79-81E8C54D86AA}"/>
    <cellStyle name="桁区切り 4 10" xfId="278" xr:uid="{D98AC79D-4E5C-450C-AB19-752AC40D0236}"/>
    <cellStyle name="桁区切り 4 10 2" xfId="569" xr:uid="{D7909728-F268-4FBB-90F5-4E43DAA927F4}"/>
    <cellStyle name="桁区切り 4 10 2 2" xfId="1154" xr:uid="{F1A9ED14-7134-498A-987D-560F5CCC062A}"/>
    <cellStyle name="桁区切り 4 10 2 2 2" xfId="2359" xr:uid="{F61ACE70-3754-4884-9B34-5F04412A4B3D}"/>
    <cellStyle name="桁区切り 4 10 2 3" xfId="1777" xr:uid="{32CBC357-BD6A-4DC6-A178-524CDE7B6A2C}"/>
    <cellStyle name="桁区切り 4 10 3" xfId="863" xr:uid="{A3B223AF-938B-4023-8DA3-6B25A9BCD4FD}"/>
    <cellStyle name="桁区切り 4 10 3 2" xfId="2068" xr:uid="{B4A9D039-943A-4E60-B51B-97EE10A23013}"/>
    <cellStyle name="桁区切り 4 10 4" xfId="1486" xr:uid="{87E2AC7A-0676-4FF4-87FC-404D143C24E7}"/>
    <cellStyle name="桁区切り 4 11" xfId="370" xr:uid="{96ED19BC-0AEB-4E1C-AB7E-ADF9ADE6B357}"/>
    <cellStyle name="桁区切り 4 11 2" xfId="955" xr:uid="{0CA566C8-1F14-44D6-883E-8BB71EA41AC0}"/>
    <cellStyle name="桁区切り 4 11 2 2" xfId="2160" xr:uid="{85558CBD-B04A-49D1-8576-7A8B8C6FA4C2}"/>
    <cellStyle name="桁区切り 4 11 3" xfId="1578" xr:uid="{2EEC07CA-E511-4A1E-935E-4B9D463D3166}"/>
    <cellStyle name="桁区切り 4 12" xfId="663" xr:uid="{C037C621-F6CC-44D3-9048-486334E11518}"/>
    <cellStyle name="桁区切り 4 12 2" xfId="1869" xr:uid="{90792B84-4FEF-49F9-974D-4C6CB2B5A837}"/>
    <cellStyle name="桁区切り 4 13" xfId="57" xr:uid="{99C61E55-41AC-4842-9CCC-C5EA1E8ECD35}"/>
    <cellStyle name="桁区切り 4 13 2" xfId="1289" xr:uid="{12670D54-C227-43B9-AAE0-0FF9144392DC}"/>
    <cellStyle name="桁区切り 4 14" xfId="1275" xr:uid="{F863C7CE-5E45-491B-BE96-79D91EB67A48}"/>
    <cellStyle name="桁区切り 4 2" xfId="62" xr:uid="{02092A22-A608-4ED4-AAEF-D68B972B2898}"/>
    <cellStyle name="桁区切り 4 2 2" xfId="73" xr:uid="{1C83068B-F931-4CCE-B9AA-6B4A6130F74C}"/>
    <cellStyle name="桁区切り 4 2 2 2" xfId="114" xr:uid="{C48A1341-0FAD-4B27-BDE3-94B474A10CDA}"/>
    <cellStyle name="桁区切り 4 2 2 2 2" xfId="221" xr:uid="{9A19D16E-A4B4-4C2C-9AAE-CE57AD2E601D}"/>
    <cellStyle name="桁区切り 4 2 2 2 2 2" xfId="512" xr:uid="{BB48F024-3528-467A-903C-7F1D98EDB0F9}"/>
    <cellStyle name="桁区切り 4 2 2 2 2 2 2" xfId="1097" xr:uid="{C1D5A255-646B-4AB5-A0A4-49F84D38B5AF}"/>
    <cellStyle name="桁区切り 4 2 2 2 2 2 2 2" xfId="2302" xr:uid="{37EFCA60-0496-4BF2-960E-1AEEC82D5482}"/>
    <cellStyle name="桁区切り 4 2 2 2 2 2 3" xfId="1720" xr:uid="{7591EA86-D67B-4D86-9228-927382B664F0}"/>
    <cellStyle name="桁区切り 4 2 2 2 2 3" xfId="806" xr:uid="{E968F1ED-51C6-4F41-A1DE-CB2CEB1B4BE9}"/>
    <cellStyle name="桁区切り 4 2 2 2 2 3 2" xfId="2011" xr:uid="{368BA607-311A-44A0-BF1C-8B9A5B26A93D}"/>
    <cellStyle name="桁区切り 4 2 2 2 2 4" xfId="1429" xr:uid="{3C372A1F-310B-4371-A682-8F5FBA65F69A}"/>
    <cellStyle name="桁区切り 4 2 2 2 3" xfId="279" xr:uid="{B76797D8-1FCA-4584-A64B-8194EF257C16}"/>
    <cellStyle name="桁区切り 4 2 2 2 3 2" xfId="570" xr:uid="{57DE1327-FCC4-4F5B-BF69-7A4D956C2694}"/>
    <cellStyle name="桁区切り 4 2 2 2 3 2 2" xfId="1155" xr:uid="{2C89FA85-10BE-4CDE-B6EF-9FC0D4DD8DDD}"/>
    <cellStyle name="桁区切り 4 2 2 2 3 2 2 2" xfId="2360" xr:uid="{32E462BE-9436-438D-ABA1-07C2F6FBD406}"/>
    <cellStyle name="桁区切り 4 2 2 2 3 2 3" xfId="1778" xr:uid="{E4BAAD43-1368-4B4E-BC6B-12C23F8279E0}"/>
    <cellStyle name="桁区切り 4 2 2 2 3 3" xfId="864" xr:uid="{A9197A8C-88B9-473D-B6F2-E8D75DA32AF8}"/>
    <cellStyle name="桁区切り 4 2 2 2 3 3 2" xfId="2069" xr:uid="{0AE3A0DB-DF92-4D9F-9D95-6219C81257E1}"/>
    <cellStyle name="桁区切り 4 2 2 2 3 4" xfId="1487" xr:uid="{9BD28ED5-9D64-4A4F-B242-AB21C2285456}"/>
    <cellStyle name="桁区切り 4 2 2 2 4" xfId="415" xr:uid="{C21FEF28-366D-4722-9D76-3A653AD03D12}"/>
    <cellStyle name="桁区切り 4 2 2 2 4 2" xfId="1000" xr:uid="{BD22F0AF-976C-4A6A-98C1-7751F9929F8A}"/>
    <cellStyle name="桁区切り 4 2 2 2 4 2 2" xfId="2205" xr:uid="{448706F6-D435-4141-B82C-82FCC3E098A6}"/>
    <cellStyle name="桁区切り 4 2 2 2 4 3" xfId="1623" xr:uid="{79BE30BE-D47A-4D02-BE8A-73E50F95DBEE}"/>
    <cellStyle name="桁区切り 4 2 2 2 5" xfId="709" xr:uid="{B2BD1F97-A6BF-4ACE-80C7-A552456A88AB}"/>
    <cellStyle name="桁区切り 4 2 2 2 5 2" xfId="1914" xr:uid="{5DC303CE-D5F5-4E43-8B67-AF8CE68DC455}"/>
    <cellStyle name="桁区切り 4 2 2 2 6" xfId="1333" xr:uid="{07FFA1E4-7AA3-465B-A987-06971FF22DEC}"/>
    <cellStyle name="桁区切り 4 2 2 3" xfId="136" xr:uid="{A1599BB4-AF15-448A-A4B4-696346DFA850}"/>
    <cellStyle name="桁区切り 4 2 2 3 2" xfId="238" xr:uid="{40B33D42-2FB5-4EAD-B51D-6C6741D85A7F}"/>
    <cellStyle name="桁区切り 4 2 2 3 2 2" xfId="529" xr:uid="{7815B260-2D4B-464B-A4A4-3FFC40F845AD}"/>
    <cellStyle name="桁区切り 4 2 2 3 2 2 2" xfId="1114" xr:uid="{C6012993-D741-432D-9286-9D6B387AB805}"/>
    <cellStyle name="桁区切り 4 2 2 3 2 2 2 2" xfId="2319" xr:uid="{079F8966-FE8F-418B-8F61-D2B692074CB3}"/>
    <cellStyle name="桁区切り 4 2 2 3 2 2 3" xfId="1737" xr:uid="{E8F66E15-B9C9-47CB-82A0-37195C4909B1}"/>
    <cellStyle name="桁区切り 4 2 2 3 2 3" xfId="823" xr:uid="{5F04694D-736A-4E05-9041-61AF35B8297B}"/>
    <cellStyle name="桁区切り 4 2 2 3 2 3 2" xfId="2028" xr:uid="{DBB670A7-6CBD-4438-8D30-429E890A4C28}"/>
    <cellStyle name="桁区切り 4 2 2 3 2 4" xfId="1446" xr:uid="{321BE8ED-6459-4F91-B2E7-2D441DAD762E}"/>
    <cellStyle name="桁区切り 4 2 2 3 3" xfId="280" xr:uid="{0DF1471D-F15A-4DE3-99BE-06B05475FE74}"/>
    <cellStyle name="桁区切り 4 2 2 3 3 2" xfId="571" xr:uid="{AF3CEC9E-B53B-4AAC-BD84-2A435710F9F5}"/>
    <cellStyle name="桁区切り 4 2 2 3 3 2 2" xfId="1156" xr:uid="{58896354-FB39-45CB-A44B-EA9E2AC91807}"/>
    <cellStyle name="桁区切り 4 2 2 3 3 2 2 2" xfId="2361" xr:uid="{B9B262D1-58FD-474F-A175-02A39D6FCAE5}"/>
    <cellStyle name="桁区切り 4 2 2 3 3 2 3" xfId="1779" xr:uid="{73B26E76-6D59-4DD8-A652-29E3E889F4B0}"/>
    <cellStyle name="桁区切り 4 2 2 3 3 3" xfId="865" xr:uid="{E3FAF34F-28C6-4F39-93FC-34EEB407DE23}"/>
    <cellStyle name="桁区切り 4 2 2 3 3 3 2" xfId="2070" xr:uid="{72936E3C-7475-407B-8928-FD302EDD1DB0}"/>
    <cellStyle name="桁区切り 4 2 2 3 3 4" xfId="1488" xr:uid="{D46A8F38-34AE-428E-83A5-CAA364C7728C}"/>
    <cellStyle name="桁区切り 4 2 2 3 4" xfId="432" xr:uid="{646EA36D-5C05-46C8-AAF4-2070B9435F34}"/>
    <cellStyle name="桁区切り 4 2 2 3 4 2" xfId="1017" xr:uid="{C7D0BC47-8C97-4FBD-A598-2AC37F4C1E7F}"/>
    <cellStyle name="桁区切り 4 2 2 3 4 2 2" xfId="2222" xr:uid="{5D01018C-338B-49B4-9A20-E37FD13B2D02}"/>
    <cellStyle name="桁区切り 4 2 2 3 4 3" xfId="1640" xr:uid="{E3C35C87-2426-44D5-B9D9-147447704F8A}"/>
    <cellStyle name="桁区切り 4 2 2 3 5" xfId="726" xr:uid="{A42D5D82-AD19-4C99-BA45-DDD9E510A3A5}"/>
    <cellStyle name="桁区切り 4 2 2 3 5 2" xfId="1931" xr:uid="{865C5670-C38C-435C-BD5C-9A1A4E1DA4BA}"/>
    <cellStyle name="桁区切り 4 2 2 3 6" xfId="1350" xr:uid="{0A020E61-62F0-4012-9EEA-7004BEF58988}"/>
    <cellStyle name="桁区切り 4 2 2 4" xfId="188" xr:uid="{B1C125E0-16AC-4638-A3DB-2A1EC1E92373}"/>
    <cellStyle name="桁区切り 4 2 2 4 2" xfId="480" xr:uid="{92C26DE0-C1D9-49DD-BF3A-EF3DD54E690B}"/>
    <cellStyle name="桁区切り 4 2 2 4 2 2" xfId="1065" xr:uid="{844B9452-EA0F-4840-8A9D-FE5215E9927A}"/>
    <cellStyle name="桁区切り 4 2 2 4 2 2 2" xfId="2270" xr:uid="{29145920-7937-4BC5-81C3-C67C005ACB95}"/>
    <cellStyle name="桁区切り 4 2 2 4 2 3" xfId="1688" xr:uid="{DBFB783A-00A2-467F-8FB3-BEB839C20220}"/>
    <cellStyle name="桁区切り 4 2 2 4 3" xfId="774" xr:uid="{0BE729AA-5BC6-46C2-B006-1C8C6FB88B9E}"/>
    <cellStyle name="桁区切り 4 2 2 4 3 2" xfId="1979" xr:uid="{C8A9425C-6095-4AAB-9987-A07538443163}"/>
    <cellStyle name="桁区切り 4 2 2 4 4" xfId="1397" xr:uid="{3AC1914D-A6AF-46D3-BD2C-E80D8803BFF5}"/>
    <cellStyle name="桁区切り 4 2 2 5" xfId="281" xr:uid="{9FD6592A-170D-42E6-8CA3-379A11A8A118}"/>
    <cellStyle name="桁区切り 4 2 2 5 2" xfId="572" xr:uid="{8DFA9088-C8BB-4F37-9A48-3189D50917B2}"/>
    <cellStyle name="桁区切り 4 2 2 5 2 2" xfId="1157" xr:uid="{BAB9001F-6E5F-4132-B603-A0E936BD7FD0}"/>
    <cellStyle name="桁区切り 4 2 2 5 2 2 2" xfId="2362" xr:uid="{8634E7E7-39AC-406E-8D43-97E9DC2F2572}"/>
    <cellStyle name="桁区切り 4 2 2 5 2 3" xfId="1780" xr:uid="{1F15711B-BE9A-4105-8000-C10F77BE1BE5}"/>
    <cellStyle name="桁区切り 4 2 2 5 3" xfId="866" xr:uid="{1916753F-A506-4DD2-B1B4-0E69F881A177}"/>
    <cellStyle name="桁区切り 4 2 2 5 3 2" xfId="2071" xr:uid="{1BD2970C-09BA-4C59-93D5-5C7DA321207F}"/>
    <cellStyle name="桁区切り 4 2 2 5 4" xfId="1489" xr:uid="{8CEFBC10-46E3-44CA-B56D-8FF6C514D564}"/>
    <cellStyle name="桁区切り 4 2 2 6" xfId="383" xr:uid="{E4CBE9A6-6FAF-4E6A-9049-9861F5879BA8}"/>
    <cellStyle name="桁区切り 4 2 2 6 2" xfId="968" xr:uid="{E3D3EDFB-8601-46A1-B42F-3B0B3D1E8328}"/>
    <cellStyle name="桁区切り 4 2 2 6 2 2" xfId="2173" xr:uid="{37D7EF55-F9DE-42B2-9368-497FAA8C5D26}"/>
    <cellStyle name="桁区切り 4 2 2 6 3" xfId="1591" xr:uid="{A14FCB24-9FB8-4DDB-888D-7D178660E8F3}"/>
    <cellStyle name="桁区切り 4 2 2 7" xfId="676" xr:uid="{F2B29393-CC85-49EC-8015-27F8889A451C}"/>
    <cellStyle name="桁区切り 4 2 2 7 2" xfId="1882" xr:uid="{F8584F3C-E898-4680-8A95-BA9B84E5305B}"/>
    <cellStyle name="桁区切り 4 2 2 8" xfId="1302" xr:uid="{B4085D62-02CD-4BEC-A5F0-5D36BA8E8D63}"/>
    <cellStyle name="桁区切り 4 2 3" xfId="103" xr:uid="{07D38E97-F4B7-41C5-96B2-D42EA4114168}"/>
    <cellStyle name="桁区切り 4 2 3 2" xfId="210" xr:uid="{3019B5A2-606A-4F01-A730-FA203A4F0098}"/>
    <cellStyle name="桁区切り 4 2 3 2 2" xfId="501" xr:uid="{FA3C613F-F47C-4EBD-BBD2-340B2BB8665D}"/>
    <cellStyle name="桁区切り 4 2 3 2 2 2" xfId="1086" xr:uid="{43A1A777-F224-4E29-ABF3-4F3F31A3AAA4}"/>
    <cellStyle name="桁区切り 4 2 3 2 2 2 2" xfId="2291" xr:uid="{A567FFFE-D2D4-4E8C-BE40-EC53C0BD0755}"/>
    <cellStyle name="桁区切り 4 2 3 2 2 3" xfId="1709" xr:uid="{027A7C45-706F-4A06-A559-F7C617BB5932}"/>
    <cellStyle name="桁区切り 4 2 3 2 3" xfId="795" xr:uid="{269EAF99-F71D-4A56-8734-C2B2B36D74B1}"/>
    <cellStyle name="桁区切り 4 2 3 2 3 2" xfId="2000" xr:uid="{EF4D882E-A65E-4F83-85CD-653DF34E7F7B}"/>
    <cellStyle name="桁区切り 4 2 3 2 4" xfId="1418" xr:uid="{4266AD75-43D2-49D2-A241-EFE440F9D3F9}"/>
    <cellStyle name="桁区切り 4 2 3 3" xfId="282" xr:uid="{EF75F24B-9082-4AF2-B595-2BE1B6917848}"/>
    <cellStyle name="桁区切り 4 2 3 3 2" xfId="573" xr:uid="{5BA96F31-98EC-4404-96CD-1830B276BCD0}"/>
    <cellStyle name="桁区切り 4 2 3 3 2 2" xfId="1158" xr:uid="{E03F3DCA-6C56-41A5-9541-8F48F79D630A}"/>
    <cellStyle name="桁区切り 4 2 3 3 2 2 2" xfId="2363" xr:uid="{6390D667-BFDD-4A86-8D68-7181D4D730DC}"/>
    <cellStyle name="桁区切り 4 2 3 3 2 3" xfId="1781" xr:uid="{BE7E6B99-D777-41A1-B985-186022AFC671}"/>
    <cellStyle name="桁区切り 4 2 3 3 3" xfId="867" xr:uid="{0960D9A7-D943-4365-9FA4-4E96235D7877}"/>
    <cellStyle name="桁区切り 4 2 3 3 3 2" xfId="2072" xr:uid="{D8A3EC10-317E-4028-A5F5-5C074A5847F4}"/>
    <cellStyle name="桁区切り 4 2 3 3 4" xfId="1490" xr:uid="{FD4B8830-D0D6-4B75-9CB6-F156F94C3E0C}"/>
    <cellStyle name="桁区切り 4 2 3 4" xfId="404" xr:uid="{F9B9D1CA-4429-4874-AC81-D344C6FE1C50}"/>
    <cellStyle name="桁区切り 4 2 3 4 2" xfId="989" xr:uid="{09586971-1BFE-4C1B-B702-2FDFABE261BB}"/>
    <cellStyle name="桁区切り 4 2 3 4 2 2" xfId="2194" xr:uid="{5457C485-433C-47EC-991E-2654077BC9A5}"/>
    <cellStyle name="桁区切り 4 2 3 4 3" xfId="1612" xr:uid="{C3788A85-A13A-410C-A1CF-E9E6B4749014}"/>
    <cellStyle name="桁区切り 4 2 3 5" xfId="698" xr:uid="{26D7F17C-797C-4290-91E4-EB5B7A7557E7}"/>
    <cellStyle name="桁区切り 4 2 3 5 2" xfId="1903" xr:uid="{07F5DA28-EE8B-4AB4-8456-02EF9D777E0E}"/>
    <cellStyle name="桁区切り 4 2 3 6" xfId="1322" xr:uid="{13325A35-7D21-4681-847C-0EC29604C1C6}"/>
    <cellStyle name="桁区切り 4 2 4" xfId="135" xr:uid="{AEAA10FC-1F91-4BA7-8996-A5AD18FA48F4}"/>
    <cellStyle name="桁区切り 4 2 4 2" xfId="237" xr:uid="{989D4E96-886D-4E09-AC9A-EF6987C86233}"/>
    <cellStyle name="桁区切り 4 2 4 2 2" xfId="528" xr:uid="{4ADB6F6A-B697-46D2-B4FB-DF02C908CD8A}"/>
    <cellStyle name="桁区切り 4 2 4 2 2 2" xfId="1113" xr:uid="{11B29B13-A2A8-4F29-9B50-2A8EFA4D27F7}"/>
    <cellStyle name="桁区切り 4 2 4 2 2 2 2" xfId="2318" xr:uid="{99341809-A8DD-449D-8C2D-5656B360037B}"/>
    <cellStyle name="桁区切り 4 2 4 2 2 3" xfId="1736" xr:uid="{3A6C4331-1A4A-4745-B64B-31E020DE7FB5}"/>
    <cellStyle name="桁区切り 4 2 4 2 3" xfId="822" xr:uid="{8F268AE2-2A13-4B6A-9FF4-03FE43D53007}"/>
    <cellStyle name="桁区切り 4 2 4 2 3 2" xfId="2027" xr:uid="{9E1149BC-7080-4B97-B560-FA2A2FF06081}"/>
    <cellStyle name="桁区切り 4 2 4 2 4" xfId="1445" xr:uid="{BFA74283-08A8-4B78-AC1B-347B5BA82665}"/>
    <cellStyle name="桁区切り 4 2 4 3" xfId="283" xr:uid="{14560381-9F6D-42DD-8088-CC624F7EDCA8}"/>
    <cellStyle name="桁区切り 4 2 4 3 2" xfId="574" xr:uid="{8277F1B3-6111-48A1-87C0-D891D472AC29}"/>
    <cellStyle name="桁区切り 4 2 4 3 2 2" xfId="1159" xr:uid="{F21D5436-8E42-4ADB-856C-668A4DB7863B}"/>
    <cellStyle name="桁区切り 4 2 4 3 2 2 2" xfId="2364" xr:uid="{6F9E29FE-24FA-4FD3-AA8C-E892E79883E2}"/>
    <cellStyle name="桁区切り 4 2 4 3 2 3" xfId="1782" xr:uid="{0B765E39-1FD0-4EB4-A905-C3833663E00B}"/>
    <cellStyle name="桁区切り 4 2 4 3 3" xfId="868" xr:uid="{2F1D40EC-77EE-4814-9112-10B7B07E9C6B}"/>
    <cellStyle name="桁区切り 4 2 4 3 3 2" xfId="2073" xr:uid="{5495DDDB-EB74-40CE-A719-9A599440CD62}"/>
    <cellStyle name="桁区切り 4 2 4 3 4" xfId="1491" xr:uid="{A6F2E055-9605-4511-BDBA-B400EB4B9A8B}"/>
    <cellStyle name="桁区切り 4 2 4 4" xfId="431" xr:uid="{DD6A6CEF-4DBB-4A18-A8CB-481E4C124DC6}"/>
    <cellStyle name="桁区切り 4 2 4 4 2" xfId="1016" xr:uid="{33953168-7F18-4D21-A107-05A7550F2B0C}"/>
    <cellStyle name="桁区切り 4 2 4 4 2 2" xfId="2221" xr:uid="{D0816571-69FC-44A5-B2A9-F820C3905B24}"/>
    <cellStyle name="桁区切り 4 2 4 4 3" xfId="1639" xr:uid="{93EB91AD-879B-402B-820A-33E7A2FF8CFE}"/>
    <cellStyle name="桁区切り 4 2 4 5" xfId="725" xr:uid="{6D1A1978-0FF8-4674-99C0-E692D72D71BC}"/>
    <cellStyle name="桁区切り 4 2 4 5 2" xfId="1930" xr:uid="{B263A201-B799-4F31-BD23-6E8FA9806708}"/>
    <cellStyle name="桁区切り 4 2 4 6" xfId="1349" xr:uid="{90E674AB-D83E-43F7-8B47-840AA466B638}"/>
    <cellStyle name="桁区切り 4 2 5" xfId="177" xr:uid="{E0056C38-DB0C-4C84-89CC-96F4AFF8AA66}"/>
    <cellStyle name="桁区切り 4 2 5 2" xfId="469" xr:uid="{61287395-E0D6-4A40-8E1E-5366A26F29BA}"/>
    <cellStyle name="桁区切り 4 2 5 2 2" xfId="1054" xr:uid="{FFD8E574-D8E9-422C-A42B-B2C4FE5815D1}"/>
    <cellStyle name="桁区切り 4 2 5 2 2 2" xfId="2259" xr:uid="{44F4A03E-3ECC-4B46-8BE8-DAC60B0D9EE6}"/>
    <cellStyle name="桁区切り 4 2 5 2 3" xfId="1677" xr:uid="{1A8F3E89-8B75-4754-A309-4B2AB0AE6574}"/>
    <cellStyle name="桁区切り 4 2 5 3" xfId="763" xr:uid="{8A79AB25-4A0D-45D7-8690-FB03D73EDF25}"/>
    <cellStyle name="桁区切り 4 2 5 3 2" xfId="1968" xr:uid="{D9A9182A-302E-4D8B-B398-750C677565F8}"/>
    <cellStyle name="桁区切り 4 2 5 4" xfId="1386" xr:uid="{7C5F6057-D826-4AF7-BFEA-C5095BA28CDD}"/>
    <cellStyle name="桁区切り 4 2 6" xfId="284" xr:uid="{EF0E4FBF-B119-42FE-8FFD-E171381EB0E4}"/>
    <cellStyle name="桁区切り 4 2 6 2" xfId="575" xr:uid="{65AB8991-FD3C-490E-B7EC-B7268FD72638}"/>
    <cellStyle name="桁区切り 4 2 6 2 2" xfId="1160" xr:uid="{D3197DA6-32AE-4A09-AF04-AF8366ED677F}"/>
    <cellStyle name="桁区切り 4 2 6 2 2 2" xfId="2365" xr:uid="{599F8DF2-EBCB-4BD5-86FB-CFF83338465B}"/>
    <cellStyle name="桁区切り 4 2 6 2 3" xfId="1783" xr:uid="{A7EFC790-A956-401F-B213-D0F31F85582B}"/>
    <cellStyle name="桁区切り 4 2 6 3" xfId="869" xr:uid="{8799C831-C19E-4060-A496-88306E403D24}"/>
    <cellStyle name="桁区切り 4 2 6 3 2" xfId="2074" xr:uid="{50B6F01E-F75C-42C2-9D96-36016AB477E7}"/>
    <cellStyle name="桁区切り 4 2 6 4" xfId="1492" xr:uid="{64D65F92-9831-45A1-B2F3-6A62DAEF906D}"/>
    <cellStyle name="桁区切り 4 2 7" xfId="372" xr:uid="{7A1FF18B-79B4-48A5-9A1E-4414A13677A0}"/>
    <cellStyle name="桁区切り 4 2 7 2" xfId="957" xr:uid="{16BD99D4-2665-40DD-A329-D7544BD74DF4}"/>
    <cellStyle name="桁区切り 4 2 7 2 2" xfId="2162" xr:uid="{B73AE826-0489-4C55-BAA6-2A4A4A1E1B27}"/>
    <cellStyle name="桁区切り 4 2 7 3" xfId="1580" xr:uid="{B5DAD77D-A68B-4218-842C-081483959684}"/>
    <cellStyle name="桁区切り 4 2 8" xfId="665" xr:uid="{70AFA1A5-E1A8-4531-82B3-255EA9140749}"/>
    <cellStyle name="桁区切り 4 2 8 2" xfId="1871" xr:uid="{0B7A8A46-9515-499E-8460-BE1F781878E8}"/>
    <cellStyle name="桁区切り 4 2 9" xfId="1291" xr:uid="{43B67153-0915-419E-B0E2-677BAA6EA28D}"/>
    <cellStyle name="桁区切り 4 3" xfId="64" xr:uid="{630096C5-E71F-4753-AEF7-03F11748122A}"/>
    <cellStyle name="桁区切り 4 3 2" xfId="74" xr:uid="{707EB271-A24D-4E9C-B2F1-D6326F4C2BD9}"/>
    <cellStyle name="桁区切り 4 3 2 2" xfId="115" xr:uid="{5A522255-11FC-4611-9453-6F490A9F504E}"/>
    <cellStyle name="桁区切り 4 3 2 2 2" xfId="222" xr:uid="{EF4AC8E0-E8D2-4A92-BB04-B66F5BB695C6}"/>
    <cellStyle name="桁区切り 4 3 2 2 2 2" xfId="513" xr:uid="{02AAAA88-E59C-4B15-B4D2-FBC916B9EF43}"/>
    <cellStyle name="桁区切り 4 3 2 2 2 2 2" xfId="1098" xr:uid="{EB7F3FB2-E384-4DCE-9FBF-BC0D0E3988B4}"/>
    <cellStyle name="桁区切り 4 3 2 2 2 2 2 2" xfId="2303" xr:uid="{870E3A43-C02B-4C3B-86CB-06D72441FFDD}"/>
    <cellStyle name="桁区切り 4 3 2 2 2 2 3" xfId="1721" xr:uid="{93D3F69F-A003-4674-AC21-B2ECAF5B1121}"/>
    <cellStyle name="桁区切り 4 3 2 2 2 3" xfId="807" xr:uid="{CC9CC380-30E8-4397-ADB7-28014CE52C7F}"/>
    <cellStyle name="桁区切り 4 3 2 2 2 3 2" xfId="2012" xr:uid="{63BB5644-D126-4354-B298-7B1130E118E7}"/>
    <cellStyle name="桁区切り 4 3 2 2 2 4" xfId="1430" xr:uid="{E148E7B5-A160-4BC2-97E9-C2A29403666A}"/>
    <cellStyle name="桁区切り 4 3 2 2 3" xfId="285" xr:uid="{6C3458A3-A1E1-46F0-9E5C-8A98218E0E43}"/>
    <cellStyle name="桁区切り 4 3 2 2 3 2" xfId="576" xr:uid="{42CBADBA-208B-44C4-B143-4B37B780E240}"/>
    <cellStyle name="桁区切り 4 3 2 2 3 2 2" xfId="1161" xr:uid="{44908EE7-F882-40F2-9C02-CFDAFA2FBE9A}"/>
    <cellStyle name="桁区切り 4 3 2 2 3 2 2 2" xfId="2366" xr:uid="{42E77D9C-F1DC-49C0-BE3C-6DDCAD6336BD}"/>
    <cellStyle name="桁区切り 4 3 2 2 3 2 3" xfId="1784" xr:uid="{A2E3F0C2-70B7-4909-9062-7C9F6EF8F6FE}"/>
    <cellStyle name="桁区切り 4 3 2 2 3 3" xfId="870" xr:uid="{028A5F04-DA4F-42C2-A150-58E90DAA5EB9}"/>
    <cellStyle name="桁区切り 4 3 2 2 3 3 2" xfId="2075" xr:uid="{CFC73A64-9DB5-4773-8061-7A0DFC691D9C}"/>
    <cellStyle name="桁区切り 4 3 2 2 3 4" xfId="1493" xr:uid="{6A1B5968-7F07-4738-A6D3-7BAF9FDB8D04}"/>
    <cellStyle name="桁区切り 4 3 2 2 4" xfId="416" xr:uid="{D30960CC-846B-43F9-B416-E65D57B5A709}"/>
    <cellStyle name="桁区切り 4 3 2 2 4 2" xfId="1001" xr:uid="{0F45B8D3-A298-4E8E-AC2A-26A0EA54F3D1}"/>
    <cellStyle name="桁区切り 4 3 2 2 4 2 2" xfId="2206" xr:uid="{A8E8FDD2-6BC3-41DC-B4BE-577525DF9901}"/>
    <cellStyle name="桁区切り 4 3 2 2 4 3" xfId="1624" xr:uid="{182E3E37-AE6E-4E2D-AC1C-77E416FEB3E4}"/>
    <cellStyle name="桁区切り 4 3 2 2 5" xfId="710" xr:uid="{EBDD1670-491A-42A4-923E-1A35439C0569}"/>
    <cellStyle name="桁区切り 4 3 2 2 5 2" xfId="1915" xr:uid="{1E2E8477-B1E8-4AE3-ABD4-7E0AB7E41D68}"/>
    <cellStyle name="桁区切り 4 3 2 2 6" xfId="1334" xr:uid="{A012AA1A-A4AD-49B6-8D91-C212CC4932DC}"/>
    <cellStyle name="桁区切り 4 3 2 3" xfId="138" xr:uid="{E2ED6DA0-39CD-43C8-B7D5-B6E1646152C8}"/>
    <cellStyle name="桁区切り 4 3 2 3 2" xfId="240" xr:uid="{FFE58784-FBAF-477C-9408-9496F1F24FAD}"/>
    <cellStyle name="桁区切り 4 3 2 3 2 2" xfId="531" xr:uid="{8BD3377E-09E3-41D3-AA02-B85D622070CD}"/>
    <cellStyle name="桁区切り 4 3 2 3 2 2 2" xfId="1116" xr:uid="{E3AA0A45-849C-49C8-BDF2-D3CC074431AA}"/>
    <cellStyle name="桁区切り 4 3 2 3 2 2 2 2" xfId="2321" xr:uid="{E7812C1D-F944-4A1E-BDD4-F7EDE253D472}"/>
    <cellStyle name="桁区切り 4 3 2 3 2 2 3" xfId="1739" xr:uid="{C274809F-8EE9-49C2-8616-FC4A1F82AAEE}"/>
    <cellStyle name="桁区切り 4 3 2 3 2 3" xfId="825" xr:uid="{164476CE-336B-4ED0-A8FF-90A0F8DAA3B7}"/>
    <cellStyle name="桁区切り 4 3 2 3 2 3 2" xfId="2030" xr:uid="{619DF725-5917-4C83-9BAF-63CA1C7D21F5}"/>
    <cellStyle name="桁区切り 4 3 2 3 2 4" xfId="1448" xr:uid="{0FD5D117-AB6E-490F-A965-5E1556707269}"/>
    <cellStyle name="桁区切り 4 3 2 3 3" xfId="286" xr:uid="{2275B5A4-8F90-4F15-B9E5-2325FF14A1E1}"/>
    <cellStyle name="桁区切り 4 3 2 3 3 2" xfId="577" xr:uid="{62A02C88-9BE0-4718-9C2E-54BEC64215C5}"/>
    <cellStyle name="桁区切り 4 3 2 3 3 2 2" xfId="1162" xr:uid="{3C351121-7E41-4B5F-B67D-6A7BEF8D6E09}"/>
    <cellStyle name="桁区切り 4 3 2 3 3 2 2 2" xfId="2367" xr:uid="{66C1F117-5924-4BDA-A9A5-0806C9D90BF6}"/>
    <cellStyle name="桁区切り 4 3 2 3 3 2 3" xfId="1785" xr:uid="{8528DE03-F3CC-4443-99B9-7CAA9F655F6F}"/>
    <cellStyle name="桁区切り 4 3 2 3 3 3" xfId="871" xr:uid="{52F5D292-3DBB-46CF-9038-95F1A0AB3255}"/>
    <cellStyle name="桁区切り 4 3 2 3 3 3 2" xfId="2076" xr:uid="{96BC9A1C-836C-4D2D-A5D5-32B9C66A4A44}"/>
    <cellStyle name="桁区切り 4 3 2 3 3 4" xfId="1494" xr:uid="{42A76693-C124-4D79-A418-77FCDB0787C9}"/>
    <cellStyle name="桁区切り 4 3 2 3 4" xfId="434" xr:uid="{BFE3726D-A0C1-4E8C-B4DF-A74EED6D8E74}"/>
    <cellStyle name="桁区切り 4 3 2 3 4 2" xfId="1019" xr:uid="{76A50FFC-D413-4BEE-BDF8-68C5F6E8D300}"/>
    <cellStyle name="桁区切り 4 3 2 3 4 2 2" xfId="2224" xr:uid="{7C0EEEDC-7F0D-4727-9F7B-64E7860E873D}"/>
    <cellStyle name="桁区切り 4 3 2 3 4 3" xfId="1642" xr:uid="{7666E1ED-7527-4821-AA16-BB89D9F366B2}"/>
    <cellStyle name="桁区切り 4 3 2 3 5" xfId="728" xr:uid="{2FE9DCC8-60BB-4B47-A7F3-7846E0551CB3}"/>
    <cellStyle name="桁区切り 4 3 2 3 5 2" xfId="1933" xr:uid="{DC226D41-072D-49FA-8A59-5F9281D36784}"/>
    <cellStyle name="桁区切り 4 3 2 3 6" xfId="1352" xr:uid="{0D3F3066-8F04-4681-AB0C-61D58C07F835}"/>
    <cellStyle name="桁区切り 4 3 2 4" xfId="189" xr:uid="{42A86CB1-1FC6-49AA-980B-4A51D67DA628}"/>
    <cellStyle name="桁区切り 4 3 2 4 2" xfId="481" xr:uid="{52F165CB-4493-4586-A990-714EF0264BE3}"/>
    <cellStyle name="桁区切り 4 3 2 4 2 2" xfId="1066" xr:uid="{67BD3426-DD85-4D11-8F31-4C5705B12DFB}"/>
    <cellStyle name="桁区切り 4 3 2 4 2 2 2" xfId="2271" xr:uid="{D1AE040F-8F3A-451D-B7E3-187C63DF1B27}"/>
    <cellStyle name="桁区切り 4 3 2 4 2 3" xfId="1689" xr:uid="{E49FFC1D-5CB9-4832-9DB7-586C9841958B}"/>
    <cellStyle name="桁区切り 4 3 2 4 3" xfId="775" xr:uid="{BA47B638-C8E0-4446-ADA5-E0A7CFF62329}"/>
    <cellStyle name="桁区切り 4 3 2 4 3 2" xfId="1980" xr:uid="{33BB7E2B-D0D3-4F33-B421-385BBDF6322F}"/>
    <cellStyle name="桁区切り 4 3 2 4 4" xfId="1398" xr:uid="{736EBDBE-8517-4AF0-8ACE-1BEB60DA2D33}"/>
    <cellStyle name="桁区切り 4 3 2 5" xfId="287" xr:uid="{FE12205B-0E0F-4FCA-B464-2511B120FC8B}"/>
    <cellStyle name="桁区切り 4 3 2 5 2" xfId="578" xr:uid="{72E92874-2EFE-4EB4-8E3F-222F11262DCC}"/>
    <cellStyle name="桁区切り 4 3 2 5 2 2" xfId="1163" xr:uid="{DE308173-A4D0-44E1-8C0E-342EA6EF3E04}"/>
    <cellStyle name="桁区切り 4 3 2 5 2 2 2" xfId="2368" xr:uid="{4397E6B3-6114-4F3E-96B4-5859AB85CCB8}"/>
    <cellStyle name="桁区切り 4 3 2 5 2 3" xfId="1786" xr:uid="{C133B726-77BC-4B06-A1EA-1D489488C05E}"/>
    <cellStyle name="桁区切り 4 3 2 5 3" xfId="872" xr:uid="{30D0ADB1-7F77-4D91-A14E-9F5CF3B5C3E2}"/>
    <cellStyle name="桁区切り 4 3 2 5 3 2" xfId="2077" xr:uid="{0417DC9C-0931-4938-9A72-E25D117386E4}"/>
    <cellStyle name="桁区切り 4 3 2 5 4" xfId="1495" xr:uid="{E0BED139-732F-4D48-A1E1-43D71BC4928A}"/>
    <cellStyle name="桁区切り 4 3 2 6" xfId="384" xr:uid="{CD3CCA9A-14A8-4E64-AED5-70CFD4E5A0D1}"/>
    <cellStyle name="桁区切り 4 3 2 6 2" xfId="969" xr:uid="{7D305D74-0049-45FC-982E-0D5E2B8056A0}"/>
    <cellStyle name="桁区切り 4 3 2 6 2 2" xfId="2174" xr:uid="{3EA379F7-D77E-4535-991B-5EA07F84AF3A}"/>
    <cellStyle name="桁区切り 4 3 2 6 3" xfId="1592" xr:uid="{38ECD8EC-32D8-4256-BC8E-2D83D87E5199}"/>
    <cellStyle name="桁区切り 4 3 2 7" xfId="677" xr:uid="{68F2FAB8-1329-48A8-A8BF-1969C8418BDC}"/>
    <cellStyle name="桁区切り 4 3 2 7 2" xfId="1883" xr:uid="{34FC6829-2A70-423A-8925-53B45C3869D3}"/>
    <cellStyle name="桁区切り 4 3 2 8" xfId="1303" xr:uid="{69FB0F1A-59CB-4014-B05E-9566E74F8DAA}"/>
    <cellStyle name="桁区切り 4 3 3" xfId="105" xr:uid="{CA2C141E-5DF4-47EF-8D52-B4D0DDC05303}"/>
    <cellStyle name="桁区切り 4 3 3 2" xfId="212" xr:uid="{894D5BED-DEE7-477B-8F76-265D13579280}"/>
    <cellStyle name="桁区切り 4 3 3 2 2" xfId="503" xr:uid="{909C608C-C48C-48E5-A4C2-57B5D137A357}"/>
    <cellStyle name="桁区切り 4 3 3 2 2 2" xfId="1088" xr:uid="{41E3FDA9-C80C-425F-9BE8-F81578FE2AF2}"/>
    <cellStyle name="桁区切り 4 3 3 2 2 2 2" xfId="2293" xr:uid="{2245BC00-36A4-4AE7-9C8B-33FC7DF2BF18}"/>
    <cellStyle name="桁区切り 4 3 3 2 2 3" xfId="1711" xr:uid="{7A06EA1D-A88E-49FF-B374-0088DC78E6BC}"/>
    <cellStyle name="桁区切り 4 3 3 2 3" xfId="797" xr:uid="{AE530714-4EC4-4E01-8C41-7E16F8FECAA4}"/>
    <cellStyle name="桁区切り 4 3 3 2 3 2" xfId="2002" xr:uid="{45C3BB61-091A-408E-BDAF-C576D935E787}"/>
    <cellStyle name="桁区切り 4 3 3 2 4" xfId="1420" xr:uid="{C8799AB5-A5C5-4DEA-90E3-CEBFD28D5E41}"/>
    <cellStyle name="桁区切り 4 3 3 3" xfId="288" xr:uid="{49D2868A-6DB9-41B2-9BB9-615D5D83E813}"/>
    <cellStyle name="桁区切り 4 3 3 3 2" xfId="579" xr:uid="{22FDC84D-1ED0-4F34-9DA5-3DDE56DDF63B}"/>
    <cellStyle name="桁区切り 4 3 3 3 2 2" xfId="1164" xr:uid="{FF82FAC2-AEBC-410B-B032-A7DFCDBE434E}"/>
    <cellStyle name="桁区切り 4 3 3 3 2 2 2" xfId="2369" xr:uid="{ABC549D9-0E82-4B57-9B93-A15E6AD6FB38}"/>
    <cellStyle name="桁区切り 4 3 3 3 2 3" xfId="1787" xr:uid="{90EBB7C3-9C0B-496C-A79D-D4A9034288B1}"/>
    <cellStyle name="桁区切り 4 3 3 3 3" xfId="873" xr:uid="{CDEA417C-7DB1-4AD2-B9F2-01618CEE04E7}"/>
    <cellStyle name="桁区切り 4 3 3 3 3 2" xfId="2078" xr:uid="{E6A20C75-8FF8-4495-9CF7-8B91BF99F207}"/>
    <cellStyle name="桁区切り 4 3 3 3 4" xfId="1496" xr:uid="{A90063D3-2C14-49A4-BCB7-036A7A7D17D9}"/>
    <cellStyle name="桁区切り 4 3 3 4" xfId="406" xr:uid="{1AA98BFB-8065-401A-8E51-C9DF7CA98258}"/>
    <cellStyle name="桁区切り 4 3 3 4 2" xfId="991" xr:uid="{44DD79D9-C396-49BA-8591-643F60705F24}"/>
    <cellStyle name="桁区切り 4 3 3 4 2 2" xfId="2196" xr:uid="{CD72D0AB-4555-4A59-A33C-241B413E0364}"/>
    <cellStyle name="桁区切り 4 3 3 4 3" xfId="1614" xr:uid="{B9C4BD1F-55AF-4591-AC4B-BBB66DF5229F}"/>
    <cellStyle name="桁区切り 4 3 3 5" xfId="700" xr:uid="{CD4B909D-75B0-4B89-8770-914EE3E447A5}"/>
    <cellStyle name="桁区切り 4 3 3 5 2" xfId="1905" xr:uid="{0B688F09-5DBE-42CE-8A45-42A3277D0EFE}"/>
    <cellStyle name="桁区切り 4 3 3 6" xfId="1324" xr:uid="{77A77C22-7D36-4F46-9D4A-8BEA68A1C253}"/>
    <cellStyle name="桁区切り 4 3 4" xfId="137" xr:uid="{8E3771B8-69C6-4118-B8B0-E36675A201DE}"/>
    <cellStyle name="桁区切り 4 3 4 2" xfId="239" xr:uid="{3908EEC9-2FF2-4B83-979D-5265BD9DB0B8}"/>
    <cellStyle name="桁区切り 4 3 4 2 2" xfId="530" xr:uid="{ED24B13C-FED1-4D30-B164-BA83654B6E1C}"/>
    <cellStyle name="桁区切り 4 3 4 2 2 2" xfId="1115" xr:uid="{3202EC6E-1C6E-4489-B59C-D223F306F97F}"/>
    <cellStyle name="桁区切り 4 3 4 2 2 2 2" xfId="2320" xr:uid="{9195826E-3CC0-40C3-B18B-5E1BE141DD50}"/>
    <cellStyle name="桁区切り 4 3 4 2 2 3" xfId="1738" xr:uid="{FE6D233A-E8B5-46ED-9C39-C766CE90583D}"/>
    <cellStyle name="桁区切り 4 3 4 2 3" xfId="824" xr:uid="{1CF9D7CB-C1E2-484D-9DFC-8D2B517572AB}"/>
    <cellStyle name="桁区切り 4 3 4 2 3 2" xfId="2029" xr:uid="{D5A4E211-11D4-42B8-8153-A724AEDC23CC}"/>
    <cellStyle name="桁区切り 4 3 4 2 4" xfId="1447" xr:uid="{865ED93A-DE92-4BAF-9BC5-153EF9525C13}"/>
    <cellStyle name="桁区切り 4 3 4 3" xfId="289" xr:uid="{415ACCBC-C517-4162-9B56-3F84B9B05889}"/>
    <cellStyle name="桁区切り 4 3 4 3 2" xfId="580" xr:uid="{F3ACA107-81B2-4C22-8A08-6B4482C48B9A}"/>
    <cellStyle name="桁区切り 4 3 4 3 2 2" xfId="1165" xr:uid="{7D865241-3351-4F7F-835E-613BEE72A973}"/>
    <cellStyle name="桁区切り 4 3 4 3 2 2 2" xfId="2370" xr:uid="{B8AF5DEA-E23D-4EA3-A093-3DB1A9C5F95E}"/>
    <cellStyle name="桁区切り 4 3 4 3 2 3" xfId="1788" xr:uid="{26BCDC1C-42E9-4970-A7D2-F665BB22C977}"/>
    <cellStyle name="桁区切り 4 3 4 3 3" xfId="874" xr:uid="{FE9CF4C9-B16C-4B84-A457-29240E05AE6B}"/>
    <cellStyle name="桁区切り 4 3 4 3 3 2" xfId="2079" xr:uid="{745203AE-5C15-4AA3-8A10-2E4873317B6F}"/>
    <cellStyle name="桁区切り 4 3 4 3 4" xfId="1497" xr:uid="{EF0BC261-78A8-49C7-BC7C-42676B6FAFEF}"/>
    <cellStyle name="桁区切り 4 3 4 4" xfId="433" xr:uid="{9D0B3B12-2F83-46D0-B3E9-2C5CC2F7A779}"/>
    <cellStyle name="桁区切り 4 3 4 4 2" xfId="1018" xr:uid="{08564C23-CF51-460B-B242-1A6DAFBD7608}"/>
    <cellStyle name="桁区切り 4 3 4 4 2 2" xfId="2223" xr:uid="{9A7560FF-2223-43BF-A08B-2589CBB39194}"/>
    <cellStyle name="桁区切り 4 3 4 4 3" xfId="1641" xr:uid="{AEA18108-6941-4690-B074-C12F14CEC78A}"/>
    <cellStyle name="桁区切り 4 3 4 5" xfId="727" xr:uid="{FE2663FF-5DD3-4D1C-A4BE-CD266490139C}"/>
    <cellStyle name="桁区切り 4 3 4 5 2" xfId="1932" xr:uid="{6BC68E78-524C-421F-ADF7-B61DE3C1942C}"/>
    <cellStyle name="桁区切り 4 3 4 6" xfId="1351" xr:uid="{A854D7F3-EB31-477D-98D7-2B52799D0760}"/>
    <cellStyle name="桁区切り 4 3 5" xfId="179" xr:uid="{E15EEBCA-10B1-4CB1-86C2-7F14D281B188}"/>
    <cellStyle name="桁区切り 4 3 5 2" xfId="471" xr:uid="{549E42E1-4BCC-4314-B4DB-C83E4ED499CB}"/>
    <cellStyle name="桁区切り 4 3 5 2 2" xfId="1056" xr:uid="{88D745DE-01D0-443C-A220-4ED3D7A2938A}"/>
    <cellStyle name="桁区切り 4 3 5 2 2 2" xfId="2261" xr:uid="{8A78E09C-301D-4B55-8BE0-A3814F590636}"/>
    <cellStyle name="桁区切り 4 3 5 2 3" xfId="1679" xr:uid="{11EF50BC-31D5-496A-91F2-AB3E40DA2D83}"/>
    <cellStyle name="桁区切り 4 3 5 3" xfId="765" xr:uid="{702955A7-B36C-40D3-B2B7-D4F63ACAE314}"/>
    <cellStyle name="桁区切り 4 3 5 3 2" xfId="1970" xr:uid="{58FDEFF2-52E8-4080-8195-CFCF49F635F0}"/>
    <cellStyle name="桁区切り 4 3 5 4" xfId="1388" xr:uid="{D65183AB-225E-4759-93ED-4FC2D480F74E}"/>
    <cellStyle name="桁区切り 4 3 6" xfId="290" xr:uid="{A378AB3F-F4F1-4648-A4BF-972101C78082}"/>
    <cellStyle name="桁区切り 4 3 6 2" xfId="581" xr:uid="{3BC64EE2-7EB1-4808-8A09-24EC0174CD1E}"/>
    <cellStyle name="桁区切り 4 3 6 2 2" xfId="1166" xr:uid="{9C8533D0-544A-4867-82B2-20A5ABED6D1B}"/>
    <cellStyle name="桁区切り 4 3 6 2 2 2" xfId="2371" xr:uid="{F28819D2-4EE7-4C67-81EF-9A2123259252}"/>
    <cellStyle name="桁区切り 4 3 6 2 3" xfId="1789" xr:uid="{DF69530C-3E83-4A91-A206-29A9D7611AD5}"/>
    <cellStyle name="桁区切り 4 3 6 3" xfId="875" xr:uid="{A83BAF12-7CDF-4EFB-95C2-55DEEFEFB4BF}"/>
    <cellStyle name="桁区切り 4 3 6 3 2" xfId="2080" xr:uid="{9A5C21B8-4D6F-4054-9A11-00FAA6BEEF86}"/>
    <cellStyle name="桁区切り 4 3 6 4" xfId="1498" xr:uid="{190FEE4F-55DB-4A8A-A10B-5A9DA8C63AAF}"/>
    <cellStyle name="桁区切り 4 3 7" xfId="374" xr:uid="{BEA67135-113C-404A-BBF0-C0E7121713D6}"/>
    <cellStyle name="桁区切り 4 3 7 2" xfId="959" xr:uid="{C8F1C07B-AA3A-477A-B305-821D9F4B72A3}"/>
    <cellStyle name="桁区切り 4 3 7 2 2" xfId="2164" xr:uid="{1D191BD5-4770-4A64-86C0-D78D72551ED7}"/>
    <cellStyle name="桁区切り 4 3 7 3" xfId="1582" xr:uid="{3E6FD759-C88B-4DFA-92D0-8023154BC038}"/>
    <cellStyle name="桁区切り 4 3 8" xfId="667" xr:uid="{22D674DE-F461-4C28-AB39-E547893000AA}"/>
    <cellStyle name="桁区切り 4 3 8 2" xfId="1873" xr:uid="{41E203C5-7000-4115-AFE6-311407762EFC}"/>
    <cellStyle name="桁区切り 4 3 9" xfId="1293" xr:uid="{F1E688ED-47F5-49D2-A22F-5CC750F158EB}"/>
    <cellStyle name="桁区切り 4 4" xfId="67" xr:uid="{FB62D062-4660-40A7-9912-9552274F8B2C}"/>
    <cellStyle name="桁区切り 4 4 2" xfId="75" xr:uid="{03C4C720-2B61-4276-8998-5EA835388CD2}"/>
    <cellStyle name="桁区切り 4 4 2 2" xfId="116" xr:uid="{C12717B1-B645-46EA-8403-B5511FA29E5A}"/>
    <cellStyle name="桁区切り 4 4 2 2 2" xfId="223" xr:uid="{BB4AF9AF-6097-4783-92EB-4D254DEEE74B}"/>
    <cellStyle name="桁区切り 4 4 2 2 2 2" xfId="514" xr:uid="{4F56A0D7-4A08-47DF-8403-9996CE3F74B8}"/>
    <cellStyle name="桁区切り 4 4 2 2 2 2 2" xfId="1099" xr:uid="{A4325A23-15A9-43C6-953F-1633835E3BDB}"/>
    <cellStyle name="桁区切り 4 4 2 2 2 2 2 2" xfId="2304" xr:uid="{6322AF52-7063-41C0-96B0-07CA39C85EB3}"/>
    <cellStyle name="桁区切り 4 4 2 2 2 2 3" xfId="1722" xr:uid="{64F721A4-5DF1-4836-B61A-74869D8746D4}"/>
    <cellStyle name="桁区切り 4 4 2 2 2 3" xfId="808" xr:uid="{F9827B59-2055-4539-A120-B70269436283}"/>
    <cellStyle name="桁区切り 4 4 2 2 2 3 2" xfId="2013" xr:uid="{651E4271-FAFC-4E93-A103-DD4F1BF452D8}"/>
    <cellStyle name="桁区切り 4 4 2 2 2 4" xfId="1431" xr:uid="{2F920D1C-5BF5-4E10-B42F-4372D5E2B603}"/>
    <cellStyle name="桁区切り 4 4 2 2 3" xfId="291" xr:uid="{7CD5B831-51F5-4937-8B35-9B4A1CDEF41C}"/>
    <cellStyle name="桁区切り 4 4 2 2 3 2" xfId="582" xr:uid="{742D10D7-006C-4ED5-842E-F57B02461647}"/>
    <cellStyle name="桁区切り 4 4 2 2 3 2 2" xfId="1167" xr:uid="{22D132B8-CD80-4DDA-A599-DB3734768FBE}"/>
    <cellStyle name="桁区切り 4 4 2 2 3 2 2 2" xfId="2372" xr:uid="{DFDFBA2F-5013-4A36-B39E-24984DB9AFF5}"/>
    <cellStyle name="桁区切り 4 4 2 2 3 2 3" xfId="1790" xr:uid="{9EA27ED4-8115-4962-9030-CF0CCBEBEAC0}"/>
    <cellStyle name="桁区切り 4 4 2 2 3 3" xfId="876" xr:uid="{1D560189-2CF6-4D7E-B88E-45F785B31BE4}"/>
    <cellStyle name="桁区切り 4 4 2 2 3 3 2" xfId="2081" xr:uid="{7221F0D0-F929-4A22-8AC7-39967DF2EF1C}"/>
    <cellStyle name="桁区切り 4 4 2 2 3 4" xfId="1499" xr:uid="{AD761AC1-ED5B-4EBB-A055-2B08967894DD}"/>
    <cellStyle name="桁区切り 4 4 2 2 4" xfId="417" xr:uid="{D4044A66-8C7E-475C-AB1C-71566A125649}"/>
    <cellStyle name="桁区切り 4 4 2 2 4 2" xfId="1002" xr:uid="{C48AADC0-1488-4AE9-A8AC-DC80EFB6ED50}"/>
    <cellStyle name="桁区切り 4 4 2 2 4 2 2" xfId="2207" xr:uid="{A0F3B174-D0FF-4452-85A7-39C1514E8CC7}"/>
    <cellStyle name="桁区切り 4 4 2 2 4 3" xfId="1625" xr:uid="{7F319193-3CF6-44CC-8890-0AAD47A9F566}"/>
    <cellStyle name="桁区切り 4 4 2 2 5" xfId="711" xr:uid="{ABE7BBCB-5A26-44C1-9A4B-05325B870A9F}"/>
    <cellStyle name="桁区切り 4 4 2 2 5 2" xfId="1916" xr:uid="{8EB1CB39-939E-4B68-9F70-6CD3A1BC5176}"/>
    <cellStyle name="桁区切り 4 4 2 2 6" xfId="1335" xr:uid="{D502A431-84CC-4CF0-AE69-EAD150DF9341}"/>
    <cellStyle name="桁区切り 4 4 2 3" xfId="140" xr:uid="{24743D08-6AD0-404B-B096-0E928FA1272B}"/>
    <cellStyle name="桁区切り 4 4 2 3 2" xfId="242" xr:uid="{13B39042-0686-4C50-8197-ACC2CBDC843C}"/>
    <cellStyle name="桁区切り 4 4 2 3 2 2" xfId="533" xr:uid="{F26E8AF7-008E-47A9-9186-AF9BD4CB53F4}"/>
    <cellStyle name="桁区切り 4 4 2 3 2 2 2" xfId="1118" xr:uid="{5AA4EA41-9DD5-4901-9FD8-524CEDFB7015}"/>
    <cellStyle name="桁区切り 4 4 2 3 2 2 2 2" xfId="2323" xr:uid="{5EEA80A2-D086-4341-BDF5-3114517E618F}"/>
    <cellStyle name="桁区切り 4 4 2 3 2 2 3" xfId="1741" xr:uid="{A398E7E4-6D16-4491-A04A-86C3D8EA4437}"/>
    <cellStyle name="桁区切り 4 4 2 3 2 3" xfId="827" xr:uid="{0C0DE4AF-7B0F-4FBF-BFC5-2FAD93F36A9A}"/>
    <cellStyle name="桁区切り 4 4 2 3 2 3 2" xfId="2032" xr:uid="{E3726428-6E75-458B-9451-C442B0C65A97}"/>
    <cellStyle name="桁区切り 4 4 2 3 2 4" xfId="1450" xr:uid="{974B9BF8-C65C-4657-85A3-9764E7F39BAC}"/>
    <cellStyle name="桁区切り 4 4 2 3 3" xfId="292" xr:uid="{4752B8CF-F07B-4063-A95E-0026BC1E6A96}"/>
    <cellStyle name="桁区切り 4 4 2 3 3 2" xfId="583" xr:uid="{E3A6AB9D-33F7-456C-AC19-41E527EFE0A3}"/>
    <cellStyle name="桁区切り 4 4 2 3 3 2 2" xfId="1168" xr:uid="{B5687C00-5BA3-4D13-9517-6E0B696857DF}"/>
    <cellStyle name="桁区切り 4 4 2 3 3 2 2 2" xfId="2373" xr:uid="{44DB5D39-30FB-4D1E-BEA6-663B04D4B6D7}"/>
    <cellStyle name="桁区切り 4 4 2 3 3 2 3" xfId="1791" xr:uid="{FEBAD1EE-5C73-4BAB-ABE3-6173D0C8B30D}"/>
    <cellStyle name="桁区切り 4 4 2 3 3 3" xfId="877" xr:uid="{C0F0E54E-DA0E-4122-A49B-A5BA4C77DEEB}"/>
    <cellStyle name="桁区切り 4 4 2 3 3 3 2" xfId="2082" xr:uid="{1735A0C0-539C-4307-B85F-B45170571A89}"/>
    <cellStyle name="桁区切り 4 4 2 3 3 4" xfId="1500" xr:uid="{A718AB61-07AA-4480-A050-BB7EC6C8F4FF}"/>
    <cellStyle name="桁区切り 4 4 2 3 4" xfId="436" xr:uid="{635CFCCB-3A2C-460A-BA0A-6EE2330521A6}"/>
    <cellStyle name="桁区切り 4 4 2 3 4 2" xfId="1021" xr:uid="{C32679F8-94A0-40E9-AB21-6DDC10DEF47C}"/>
    <cellStyle name="桁区切り 4 4 2 3 4 2 2" xfId="2226" xr:uid="{1010B93C-4D55-4ECC-80AE-95A41AEB7CE9}"/>
    <cellStyle name="桁区切り 4 4 2 3 4 3" xfId="1644" xr:uid="{BBD6932E-7730-47F4-99AA-7E61527A4ADB}"/>
    <cellStyle name="桁区切り 4 4 2 3 5" xfId="730" xr:uid="{AA971892-8364-4114-AF4D-5621EF1AA9E6}"/>
    <cellStyle name="桁区切り 4 4 2 3 5 2" xfId="1935" xr:uid="{216BD41A-AB43-40D4-B455-94E4BC0AB825}"/>
    <cellStyle name="桁区切り 4 4 2 3 6" xfId="1354" xr:uid="{EE995CB9-D3A9-4919-8F56-1995CD62A760}"/>
    <cellStyle name="桁区切り 4 4 2 4" xfId="190" xr:uid="{DFB4F53F-EB03-43DD-874E-574D2D79430D}"/>
    <cellStyle name="桁区切り 4 4 2 4 2" xfId="482" xr:uid="{85887479-CF7F-4875-A4F3-6CD5530F677B}"/>
    <cellStyle name="桁区切り 4 4 2 4 2 2" xfId="1067" xr:uid="{D0FDF57A-197F-4281-946B-EC4BAC1106A4}"/>
    <cellStyle name="桁区切り 4 4 2 4 2 2 2" xfId="2272" xr:uid="{D541D018-0481-42E1-85C2-318F77D64C5D}"/>
    <cellStyle name="桁区切り 4 4 2 4 2 3" xfId="1690" xr:uid="{60430BCA-4C59-482B-B18C-8293BBE5C8C3}"/>
    <cellStyle name="桁区切り 4 4 2 4 3" xfId="776" xr:uid="{5D7F8645-5237-40EC-BD23-9885EE478A78}"/>
    <cellStyle name="桁区切り 4 4 2 4 3 2" xfId="1981" xr:uid="{6BA72E3D-7094-410F-8543-0D1E69EB74A5}"/>
    <cellStyle name="桁区切り 4 4 2 4 4" xfId="1399" xr:uid="{9567B9C8-9A54-4F71-91B7-858996879132}"/>
    <cellStyle name="桁区切り 4 4 2 5" xfId="293" xr:uid="{CCB88524-6D2E-4627-AF84-BD48007A4E97}"/>
    <cellStyle name="桁区切り 4 4 2 5 2" xfId="584" xr:uid="{987983F7-B4DB-4BCA-A78A-B799E0CFB902}"/>
    <cellStyle name="桁区切り 4 4 2 5 2 2" xfId="1169" xr:uid="{9C5D8F8B-CB78-4C0A-936D-4AA97908AB39}"/>
    <cellStyle name="桁区切り 4 4 2 5 2 2 2" xfId="2374" xr:uid="{090CAFF7-3D6B-4AD9-8915-3993522472B0}"/>
    <cellStyle name="桁区切り 4 4 2 5 2 3" xfId="1792" xr:uid="{BD94018E-11DF-4F47-816A-1CCE16C54AFB}"/>
    <cellStyle name="桁区切り 4 4 2 5 3" xfId="878" xr:uid="{4F393CE8-25FA-4FBD-ACE3-D2A8520D663F}"/>
    <cellStyle name="桁区切り 4 4 2 5 3 2" xfId="2083" xr:uid="{D3C66B09-A12D-4DE2-AD60-372219230D9C}"/>
    <cellStyle name="桁区切り 4 4 2 5 4" xfId="1501" xr:uid="{E260BCAD-E1AC-478F-8C81-FFECE0B60461}"/>
    <cellStyle name="桁区切り 4 4 2 6" xfId="385" xr:uid="{A9C3C00B-9726-4833-9D6C-3C6EBCE67555}"/>
    <cellStyle name="桁区切り 4 4 2 6 2" xfId="970" xr:uid="{FFD9B275-647D-4350-9B17-365E684774FB}"/>
    <cellStyle name="桁区切り 4 4 2 6 2 2" xfId="2175" xr:uid="{6A84302F-2DF9-4CE4-89F4-FB6EF0C16AEC}"/>
    <cellStyle name="桁区切り 4 4 2 6 3" xfId="1593" xr:uid="{BA698DC2-D7FC-4601-900F-D8D9B3E27074}"/>
    <cellStyle name="桁区切り 4 4 2 7" xfId="678" xr:uid="{59B92DC0-0C71-4A31-BE48-56E859538076}"/>
    <cellStyle name="桁区切り 4 4 2 7 2" xfId="1884" xr:uid="{A7F2F0E8-2B08-485F-8FA1-80DB46EDC568}"/>
    <cellStyle name="桁区切り 4 4 2 8" xfId="1304" xr:uid="{9295EAED-C185-43BC-9083-952054D50EE8}"/>
    <cellStyle name="桁区切り 4 4 3" xfId="108" xr:uid="{98F01B06-AA27-471C-83D9-8F6AAD6A160D}"/>
    <cellStyle name="桁区切り 4 4 3 2" xfId="215" xr:uid="{AA06960C-536D-41C8-8102-BB0FAB4C2859}"/>
    <cellStyle name="桁区切り 4 4 3 2 2" xfId="506" xr:uid="{6196865B-85AF-4536-9F08-40656F46A412}"/>
    <cellStyle name="桁区切り 4 4 3 2 2 2" xfId="1091" xr:uid="{722A21B8-FAAD-4952-93B4-43E9A49557B8}"/>
    <cellStyle name="桁区切り 4 4 3 2 2 2 2" xfId="2296" xr:uid="{DF543CD8-F605-44B5-B893-4699DF673135}"/>
    <cellStyle name="桁区切り 4 4 3 2 2 3" xfId="1714" xr:uid="{1063CCA3-5D8A-4A03-AB0A-FB22ED296B92}"/>
    <cellStyle name="桁区切り 4 4 3 2 3" xfId="800" xr:uid="{879B921F-660E-4811-85AF-238F5F1CA54D}"/>
    <cellStyle name="桁区切り 4 4 3 2 3 2" xfId="2005" xr:uid="{3D882ED5-7C3A-4BD2-BD3F-BD7F35BCB819}"/>
    <cellStyle name="桁区切り 4 4 3 2 4" xfId="1423" xr:uid="{947DBF22-F24E-4C55-B5C7-965C67305E36}"/>
    <cellStyle name="桁区切り 4 4 3 3" xfId="294" xr:uid="{1323BDB2-DC3D-4C21-BD28-E656F179FA4C}"/>
    <cellStyle name="桁区切り 4 4 3 3 2" xfId="585" xr:uid="{B9E82EBA-9D4D-4DAE-964A-D70483D0ADC5}"/>
    <cellStyle name="桁区切り 4 4 3 3 2 2" xfId="1170" xr:uid="{C7941810-9F81-4CC8-BC53-E291EDDCBAE6}"/>
    <cellStyle name="桁区切り 4 4 3 3 2 2 2" xfId="2375" xr:uid="{95F6CEF8-3EBB-4D4E-BAAD-B75C1C39EB8C}"/>
    <cellStyle name="桁区切り 4 4 3 3 2 3" xfId="1793" xr:uid="{92F1D6BD-8A89-4612-AA9E-CFA71E09FFF9}"/>
    <cellStyle name="桁区切り 4 4 3 3 3" xfId="879" xr:uid="{ECF6D58A-85A3-475C-85C3-67D581DC187C}"/>
    <cellStyle name="桁区切り 4 4 3 3 3 2" xfId="2084" xr:uid="{1E0FD289-AB12-428B-A124-A00D529C5790}"/>
    <cellStyle name="桁区切り 4 4 3 3 4" xfId="1502" xr:uid="{2766DBEA-0B84-4CF2-86BD-D277B317425E}"/>
    <cellStyle name="桁区切り 4 4 3 4" xfId="409" xr:uid="{715B5522-3755-4F49-9642-427B59FD0675}"/>
    <cellStyle name="桁区切り 4 4 3 4 2" xfId="994" xr:uid="{BD6EACAE-0D63-4855-B23D-B02274309673}"/>
    <cellStyle name="桁区切り 4 4 3 4 2 2" xfId="2199" xr:uid="{1FF77001-6940-40F9-80F7-1E19F1D41A03}"/>
    <cellStyle name="桁区切り 4 4 3 4 3" xfId="1617" xr:uid="{C556304B-1AC0-4605-9BEE-56FC7400890B}"/>
    <cellStyle name="桁区切り 4 4 3 5" xfId="703" xr:uid="{DE18A779-1BC6-466F-984F-D16413624320}"/>
    <cellStyle name="桁区切り 4 4 3 5 2" xfId="1908" xr:uid="{7D4A47A3-35DE-4B79-B522-B054BE53AFB3}"/>
    <cellStyle name="桁区切り 4 4 3 6" xfId="1327" xr:uid="{A04E6AAA-6871-4B09-927B-48CFF797CBE1}"/>
    <cellStyle name="桁区切り 4 4 4" xfId="139" xr:uid="{61E6AF3E-01AB-47F1-8757-C53B60383939}"/>
    <cellStyle name="桁区切り 4 4 4 2" xfId="241" xr:uid="{A698F90E-7409-42DB-B8A2-46DC1CB6E01F}"/>
    <cellStyle name="桁区切り 4 4 4 2 2" xfId="532" xr:uid="{953AAB51-BDE7-4363-86E7-0826F716DB86}"/>
    <cellStyle name="桁区切り 4 4 4 2 2 2" xfId="1117" xr:uid="{676A35E6-621A-4003-92F9-4A64326CA4E4}"/>
    <cellStyle name="桁区切り 4 4 4 2 2 2 2" xfId="2322" xr:uid="{7DE45FAE-EBE8-47CE-BF12-74C1FDE5F47A}"/>
    <cellStyle name="桁区切り 4 4 4 2 2 3" xfId="1740" xr:uid="{92EAAB04-9709-4D11-839D-EBA84BA3222E}"/>
    <cellStyle name="桁区切り 4 4 4 2 3" xfId="826" xr:uid="{D01CB11F-70A7-42AA-9952-CF56067A96C6}"/>
    <cellStyle name="桁区切り 4 4 4 2 3 2" xfId="2031" xr:uid="{0F5F8505-8767-45F4-A632-0BD1812D9F3B}"/>
    <cellStyle name="桁区切り 4 4 4 2 4" xfId="1449" xr:uid="{2327120A-EE02-4A0E-BE31-F820474B46AC}"/>
    <cellStyle name="桁区切り 4 4 4 3" xfId="295" xr:uid="{50568420-442B-4092-8EEF-D06F1F36CEA4}"/>
    <cellStyle name="桁区切り 4 4 4 3 2" xfId="586" xr:uid="{4ADAE01A-05E9-436E-ACAC-81934F74A1A8}"/>
    <cellStyle name="桁区切り 4 4 4 3 2 2" xfId="1171" xr:uid="{68C816EE-0256-488C-9451-D04AFA8F5145}"/>
    <cellStyle name="桁区切り 4 4 4 3 2 2 2" xfId="2376" xr:uid="{1C1F2E2B-800C-4197-9728-9E6043128724}"/>
    <cellStyle name="桁区切り 4 4 4 3 2 3" xfId="1794" xr:uid="{A1CFCF23-2660-498C-8365-0E79EE7FDBDB}"/>
    <cellStyle name="桁区切り 4 4 4 3 3" xfId="880" xr:uid="{5A591EC2-C061-4F8C-9FFE-D9E095B9BB67}"/>
    <cellStyle name="桁区切り 4 4 4 3 3 2" xfId="2085" xr:uid="{AE294856-400D-4B8B-9221-B2359B335C30}"/>
    <cellStyle name="桁区切り 4 4 4 3 4" xfId="1503" xr:uid="{48C36B83-B22F-4BC7-9817-1F31494A28F3}"/>
    <cellStyle name="桁区切り 4 4 4 4" xfId="435" xr:uid="{F1647908-097A-430C-9F3D-EF181B65D7DD}"/>
    <cellStyle name="桁区切り 4 4 4 4 2" xfId="1020" xr:uid="{0F953FBD-949B-4931-920A-B2EC4827A3CB}"/>
    <cellStyle name="桁区切り 4 4 4 4 2 2" xfId="2225" xr:uid="{B250F934-66B5-4ECA-A13E-42A9C45C93FC}"/>
    <cellStyle name="桁区切り 4 4 4 4 3" xfId="1643" xr:uid="{E0C1E86B-A99E-4668-AB39-80C177353394}"/>
    <cellStyle name="桁区切り 4 4 4 5" xfId="729" xr:uid="{1D3D8E04-5782-4C00-9FD7-057E132C2F27}"/>
    <cellStyle name="桁区切り 4 4 4 5 2" xfId="1934" xr:uid="{8595931A-FF36-4A06-AD88-B427643661FF}"/>
    <cellStyle name="桁区切り 4 4 4 6" xfId="1353" xr:uid="{06A6389B-458F-419C-A178-1505C254B5C3}"/>
    <cellStyle name="桁区切り 4 4 5" xfId="182" xr:uid="{A753CB29-F835-44F1-AB14-DB41959B9941}"/>
    <cellStyle name="桁区切り 4 4 5 2" xfId="474" xr:uid="{51C0CC07-2350-4DDC-AFB8-9682952E68C8}"/>
    <cellStyle name="桁区切り 4 4 5 2 2" xfId="1059" xr:uid="{EA3BAD70-42C5-4250-9781-79C47A5B0E1F}"/>
    <cellStyle name="桁区切り 4 4 5 2 2 2" xfId="2264" xr:uid="{B2243C52-7BBD-48E7-B29C-8E68EBF4B3CE}"/>
    <cellStyle name="桁区切り 4 4 5 2 3" xfId="1682" xr:uid="{95DAC700-F485-497A-96FF-E796E48CC074}"/>
    <cellStyle name="桁区切り 4 4 5 3" xfId="768" xr:uid="{4C45887E-A39B-4332-BBD6-3B51E1A91FF5}"/>
    <cellStyle name="桁区切り 4 4 5 3 2" xfId="1973" xr:uid="{32A46305-7E7D-43FF-B390-F98F5BB9623B}"/>
    <cellStyle name="桁区切り 4 4 5 4" xfId="1391" xr:uid="{AA4E9462-C2FC-4BF4-AB8A-A1D57485F8E1}"/>
    <cellStyle name="桁区切り 4 4 6" xfId="296" xr:uid="{5F403108-5BEC-4619-8F4D-3A41FA211B85}"/>
    <cellStyle name="桁区切り 4 4 6 2" xfId="587" xr:uid="{365ABA8B-2662-4E04-8433-7C106261A915}"/>
    <cellStyle name="桁区切り 4 4 6 2 2" xfId="1172" xr:uid="{8631122E-40FC-4B01-8516-AF086FE7FD41}"/>
    <cellStyle name="桁区切り 4 4 6 2 2 2" xfId="2377" xr:uid="{5F737F1A-023A-4694-8942-00214ABD9CAC}"/>
    <cellStyle name="桁区切り 4 4 6 2 3" xfId="1795" xr:uid="{6887CC1B-642F-4052-8CAB-4FD06639E228}"/>
    <cellStyle name="桁区切り 4 4 6 3" xfId="881" xr:uid="{9F4FCEBE-AF6E-4E70-A5DE-479AE031CBE7}"/>
    <cellStyle name="桁区切り 4 4 6 3 2" xfId="2086" xr:uid="{0411108D-09A2-4E86-8926-8C896DBE88DC}"/>
    <cellStyle name="桁区切り 4 4 6 4" xfId="1504" xr:uid="{B589A3E5-B7D2-475F-8DDC-A5948583553F}"/>
    <cellStyle name="桁区切り 4 4 7" xfId="377" xr:uid="{4E1CBCE5-B027-4973-9EC6-82783B1FF88F}"/>
    <cellStyle name="桁区切り 4 4 7 2" xfId="962" xr:uid="{E8DDD938-8C8A-4738-AB78-14F57B0AC95C}"/>
    <cellStyle name="桁区切り 4 4 7 2 2" xfId="2167" xr:uid="{24F98507-69FE-4699-A5AE-49253199EF05}"/>
    <cellStyle name="桁区切り 4 4 7 3" xfId="1585" xr:uid="{742D7682-6256-4034-B26C-F6B6E219EE49}"/>
    <cellStyle name="桁区切り 4 4 8" xfId="670" xr:uid="{124DD89D-0A66-466B-8C6F-A00C50CA426D}"/>
    <cellStyle name="桁区切り 4 4 8 2" xfId="1876" xr:uid="{B7411818-2BC1-46AD-8889-9E4AA7DE2900}"/>
    <cellStyle name="桁区切り 4 4 9" xfId="1296" xr:uid="{144847EE-7EBE-4109-9DAE-29492B3EBD4D}"/>
    <cellStyle name="桁区切り 4 5" xfId="72" xr:uid="{23CAFEFF-C95A-4D0D-8BD7-A6BBBE5D5FFB}"/>
    <cellStyle name="桁区切り 4 5 2" xfId="113" xr:uid="{5A935DB3-E22E-46EA-98C0-50D7F0F40C39}"/>
    <cellStyle name="桁区切り 4 5 2 2" xfId="220" xr:uid="{621F49F0-EEEE-4643-A497-D7360DD39EA7}"/>
    <cellStyle name="桁区切り 4 5 2 2 2" xfId="511" xr:uid="{E7E9D95D-A596-4778-94F0-9630CAE73090}"/>
    <cellStyle name="桁区切り 4 5 2 2 2 2" xfId="1096" xr:uid="{F0229B0F-2933-4411-A46E-5E194769C53A}"/>
    <cellStyle name="桁区切り 4 5 2 2 2 2 2" xfId="2301" xr:uid="{85D199CB-BB40-4E76-8CE2-B6C15B0681E8}"/>
    <cellStyle name="桁区切り 4 5 2 2 2 3" xfId="1719" xr:uid="{32870198-57EE-42DF-8A24-9B348382A246}"/>
    <cellStyle name="桁区切り 4 5 2 2 3" xfId="805" xr:uid="{6AF7768D-5F88-4213-9412-DFEEC321B459}"/>
    <cellStyle name="桁区切り 4 5 2 2 3 2" xfId="2010" xr:uid="{0FD7D107-7FC5-41BD-AC6B-C61CC043C1CA}"/>
    <cellStyle name="桁区切り 4 5 2 2 4" xfId="1428" xr:uid="{23E7D795-5261-4213-814B-0B62B5A81FDE}"/>
    <cellStyle name="桁区切り 4 5 2 3" xfId="297" xr:uid="{835EAEB9-6233-4450-A761-FA94F4DC201F}"/>
    <cellStyle name="桁区切り 4 5 2 3 2" xfId="588" xr:uid="{58EF98AF-6BD6-4DDA-A23D-365DA77E975C}"/>
    <cellStyle name="桁区切り 4 5 2 3 2 2" xfId="1173" xr:uid="{851DD1C9-CB05-410E-B6F7-C69C41C510E1}"/>
    <cellStyle name="桁区切り 4 5 2 3 2 2 2" xfId="2378" xr:uid="{47035055-59CA-4FEB-A655-E1072CDA6288}"/>
    <cellStyle name="桁区切り 4 5 2 3 2 3" xfId="1796" xr:uid="{15E3E4B4-24EF-4621-B9A5-87A39A0F188E}"/>
    <cellStyle name="桁区切り 4 5 2 3 3" xfId="882" xr:uid="{20C12629-4989-4A6A-9414-F9D53CBE7B8E}"/>
    <cellStyle name="桁区切り 4 5 2 3 3 2" xfId="2087" xr:uid="{9426CBA4-B1BB-43F1-B4EB-81D6510C69C4}"/>
    <cellStyle name="桁区切り 4 5 2 3 4" xfId="1505" xr:uid="{7038D80D-CC9C-4CE1-BCB8-FB51B72FDE81}"/>
    <cellStyle name="桁区切り 4 5 2 4" xfId="414" xr:uid="{E79D8F2B-5C9A-46E0-8FD5-F61BF2049011}"/>
    <cellStyle name="桁区切り 4 5 2 4 2" xfId="999" xr:uid="{1B9F6980-2122-484B-AD97-6C8B70879649}"/>
    <cellStyle name="桁区切り 4 5 2 4 2 2" xfId="2204" xr:uid="{0C766FCB-7B3E-42E3-B106-60EEC0D5EFFB}"/>
    <cellStyle name="桁区切り 4 5 2 4 3" xfId="1622" xr:uid="{7DFE3D47-5E47-4BED-AAD4-FF270FDD1C33}"/>
    <cellStyle name="桁区切り 4 5 2 5" xfId="708" xr:uid="{16EF44C0-F58B-4AAF-B6BB-467ED85CFB24}"/>
    <cellStyle name="桁区切り 4 5 2 5 2" xfId="1913" xr:uid="{A0404195-C102-4D03-A2EC-2DFADCA6E62D}"/>
    <cellStyle name="桁区切り 4 5 2 6" xfId="1332" xr:uid="{21125BE6-6D4F-4462-866A-AC08BC66DDE4}"/>
    <cellStyle name="桁区切り 4 5 3" xfId="141" xr:uid="{F1E30F48-DC5F-4D02-98AD-E76076926A2E}"/>
    <cellStyle name="桁区切り 4 5 3 2" xfId="243" xr:uid="{4203BBD6-C8FE-4003-9C68-0E7BE336C039}"/>
    <cellStyle name="桁区切り 4 5 3 2 2" xfId="534" xr:uid="{23F9FF6E-AE22-40D7-901C-E391F32ED059}"/>
    <cellStyle name="桁区切り 4 5 3 2 2 2" xfId="1119" xr:uid="{BCBE009A-264E-4271-B655-5DC3E5BD1384}"/>
    <cellStyle name="桁区切り 4 5 3 2 2 2 2" xfId="2324" xr:uid="{F47318B3-3192-479D-974C-5773D7FE21F7}"/>
    <cellStyle name="桁区切り 4 5 3 2 2 3" xfId="1742" xr:uid="{1B8BD847-3148-4591-9777-413056ED6F3A}"/>
    <cellStyle name="桁区切り 4 5 3 2 3" xfId="828" xr:uid="{69E96E11-6AC2-46E6-ACAB-D70F9BAE190E}"/>
    <cellStyle name="桁区切り 4 5 3 2 3 2" xfId="2033" xr:uid="{53174971-E705-40C9-8876-9E8B0AE9EB7E}"/>
    <cellStyle name="桁区切り 4 5 3 2 4" xfId="1451" xr:uid="{4A74D551-8B0F-43CD-AA01-D5A60A2A3E4F}"/>
    <cellStyle name="桁区切り 4 5 3 3" xfId="298" xr:uid="{75A4DFE7-A32B-4610-A1B2-AD64507AB9B0}"/>
    <cellStyle name="桁区切り 4 5 3 3 2" xfId="589" xr:uid="{4B3BE70C-5326-4601-B55E-3E102ADC73F2}"/>
    <cellStyle name="桁区切り 4 5 3 3 2 2" xfId="1174" xr:uid="{A98D51DB-6011-49C9-9111-FD2FD0192ACE}"/>
    <cellStyle name="桁区切り 4 5 3 3 2 2 2" xfId="2379" xr:uid="{128344C8-0DDB-437E-BF32-3383245B93BA}"/>
    <cellStyle name="桁区切り 4 5 3 3 2 3" xfId="1797" xr:uid="{20D4C092-EE52-4188-AF40-FC8545655BE9}"/>
    <cellStyle name="桁区切り 4 5 3 3 3" xfId="883" xr:uid="{EC85FD04-1FDA-4938-8812-03710D25A5CC}"/>
    <cellStyle name="桁区切り 4 5 3 3 3 2" xfId="2088" xr:uid="{D30FCCA5-95FD-42F4-85C6-B37452F6EB9B}"/>
    <cellStyle name="桁区切り 4 5 3 3 4" xfId="1506" xr:uid="{4D9DC00B-7CA0-40C0-A3EE-8ED029B5FF77}"/>
    <cellStyle name="桁区切り 4 5 3 4" xfId="437" xr:uid="{2F9301AB-628C-4058-AA5E-6608152B1C91}"/>
    <cellStyle name="桁区切り 4 5 3 4 2" xfId="1022" xr:uid="{854122F6-2129-4FA5-929C-2CED236266F8}"/>
    <cellStyle name="桁区切り 4 5 3 4 2 2" xfId="2227" xr:uid="{8A0FAEB8-48DC-445D-8237-DAB005245C05}"/>
    <cellStyle name="桁区切り 4 5 3 4 3" xfId="1645" xr:uid="{B9E3E9D5-A384-41C6-AC70-3F9433D7AD3E}"/>
    <cellStyle name="桁区切り 4 5 3 5" xfId="731" xr:uid="{02BF787D-2A35-44E1-A600-1A83013BC065}"/>
    <cellStyle name="桁区切り 4 5 3 5 2" xfId="1936" xr:uid="{147ED874-12A9-4E09-9570-DA4B31684C06}"/>
    <cellStyle name="桁区切り 4 5 3 6" xfId="1355" xr:uid="{7BED1537-12D8-4748-9B7F-A311B1A424C4}"/>
    <cellStyle name="桁区切り 4 5 4" xfId="187" xr:uid="{D4C075C5-F4C1-4546-8EDE-C3CAAE4FD87D}"/>
    <cellStyle name="桁区切り 4 5 4 2" xfId="479" xr:uid="{66987FE5-C97A-4885-9D2E-995810B32AFE}"/>
    <cellStyle name="桁区切り 4 5 4 2 2" xfId="1064" xr:uid="{81A6F421-87C3-4CED-8175-971B27F1AAF1}"/>
    <cellStyle name="桁区切り 4 5 4 2 2 2" xfId="2269" xr:uid="{A4E8E2DA-C84E-4865-8E4E-A2E546D32434}"/>
    <cellStyle name="桁区切り 4 5 4 2 3" xfId="1687" xr:uid="{F9C536EF-50D2-4C9D-B9C4-C147FE4CB291}"/>
    <cellStyle name="桁区切り 4 5 4 3" xfId="773" xr:uid="{136D506A-09A6-4910-B3D5-6311498B1E59}"/>
    <cellStyle name="桁区切り 4 5 4 3 2" xfId="1978" xr:uid="{DAC439C8-FD04-40A3-9D4D-B6D89A9F4727}"/>
    <cellStyle name="桁区切り 4 5 4 4" xfId="1396" xr:uid="{CF5D0671-1461-4F81-AD3E-4D358DF6A3EB}"/>
    <cellStyle name="桁区切り 4 5 5" xfId="299" xr:uid="{B6B88667-F1AA-4760-A480-30A566D34EC8}"/>
    <cellStyle name="桁区切り 4 5 5 2" xfId="590" xr:uid="{8E965637-AF71-4BB9-B8D4-A25EB54293E4}"/>
    <cellStyle name="桁区切り 4 5 5 2 2" xfId="1175" xr:uid="{C06F8209-96BB-47D2-A220-CB8AE50E9C93}"/>
    <cellStyle name="桁区切り 4 5 5 2 2 2" xfId="2380" xr:uid="{ED84A1A5-40AA-4CA5-B2EE-C30FF3FD76DC}"/>
    <cellStyle name="桁区切り 4 5 5 2 3" xfId="1798" xr:uid="{2C487DFB-8C04-438A-829A-B5250EED243E}"/>
    <cellStyle name="桁区切り 4 5 5 3" xfId="884" xr:uid="{5C0B0FFF-F286-4339-A794-C15BD19541F8}"/>
    <cellStyle name="桁区切り 4 5 5 3 2" xfId="2089" xr:uid="{76160B49-3F03-45DC-8C41-0E0CF5402AE0}"/>
    <cellStyle name="桁区切り 4 5 5 4" xfId="1507" xr:uid="{13E50AF9-FFEF-4FF3-8DB1-5C86211557B8}"/>
    <cellStyle name="桁区切り 4 5 6" xfId="382" xr:uid="{9FA55244-C1CD-47BC-B261-F65714EE4B05}"/>
    <cellStyle name="桁区切り 4 5 6 2" xfId="967" xr:uid="{744D259A-6333-45F3-BE8C-8DD1501E20D4}"/>
    <cellStyle name="桁区切り 4 5 6 2 2" xfId="2172" xr:uid="{DE7D8538-C0AC-49B7-A97E-75C28FA2255C}"/>
    <cellStyle name="桁区切り 4 5 6 3" xfId="1590" xr:uid="{D773228E-7489-4744-9D83-8F4A513AA5C2}"/>
    <cellStyle name="桁区切り 4 5 7" xfId="675" xr:uid="{6891FB5D-89CB-4597-8176-3DDA4D5C52C9}"/>
    <cellStyle name="桁区切り 4 5 7 2" xfId="1881" xr:uid="{601AD628-8F37-4C0E-B3DA-4FA60CD5B551}"/>
    <cellStyle name="桁区切り 4 5 8" xfId="1301" xr:uid="{820DF046-C570-42CD-A504-3D546A98B05A}"/>
    <cellStyle name="桁区切り 4 6" xfId="86" xr:uid="{C472E48B-9D21-4B34-91C2-65FEFEC36CE2}"/>
    <cellStyle name="桁区切り 4 7" xfId="101" xr:uid="{8B43D3C3-B4C9-4595-833A-8F9DE2D410E0}"/>
    <cellStyle name="桁区切り 4 7 2" xfId="208" xr:uid="{FE2A35EC-83EC-4D38-B3C5-DD522E988F52}"/>
    <cellStyle name="桁区切り 4 7 2 2" xfId="499" xr:uid="{EA072F98-EE67-4174-A256-1D19E0A26D09}"/>
    <cellStyle name="桁区切り 4 7 2 2 2" xfId="1084" xr:uid="{5B15B801-2BC0-4BC1-B472-EFEA1D692D6B}"/>
    <cellStyle name="桁区切り 4 7 2 2 2 2" xfId="2289" xr:uid="{6574EFFE-D20D-4352-AE56-A8D6FE3E4020}"/>
    <cellStyle name="桁区切り 4 7 2 2 3" xfId="1707" xr:uid="{83B5DAD6-3A42-4F76-8248-3E718F044BD3}"/>
    <cellStyle name="桁区切り 4 7 2 3" xfId="793" xr:uid="{E8FDE887-0B69-42C2-AD78-D1A877563959}"/>
    <cellStyle name="桁区切り 4 7 2 3 2" xfId="1998" xr:uid="{3BEACEDF-8DBF-451D-9916-27B0197BE8C3}"/>
    <cellStyle name="桁区切り 4 7 2 4" xfId="1416" xr:uid="{5A0336D1-371F-4AFE-867C-4BE8ECDDB03E}"/>
    <cellStyle name="桁区切り 4 7 3" xfId="300" xr:uid="{4F9DD1C1-FFF3-4B50-AB3C-35BAE8775966}"/>
    <cellStyle name="桁区切り 4 7 3 2" xfId="591" xr:uid="{36F1487D-D918-4B93-A137-352EF91B72D7}"/>
    <cellStyle name="桁区切り 4 7 3 2 2" xfId="1176" xr:uid="{8E244D99-368B-4495-92AB-355BA67125CE}"/>
    <cellStyle name="桁区切り 4 7 3 2 2 2" xfId="2381" xr:uid="{ECFE8EBB-8B0E-454A-87C8-08A5454A53D0}"/>
    <cellStyle name="桁区切り 4 7 3 2 3" xfId="1799" xr:uid="{B5CC616E-31A4-46A0-8AF2-A55A61358044}"/>
    <cellStyle name="桁区切り 4 7 3 3" xfId="885" xr:uid="{63AFA1BA-0514-4864-808D-125E1A37D2D2}"/>
    <cellStyle name="桁区切り 4 7 3 3 2" xfId="2090" xr:uid="{BBCF6FE8-C139-46B1-B00E-0B434188B518}"/>
    <cellStyle name="桁区切り 4 7 3 4" xfId="1508" xr:uid="{6840DE9F-BFCE-4F32-86F9-8E71CBB6F6B0}"/>
    <cellStyle name="桁区切り 4 7 4" xfId="402" xr:uid="{1451F31B-F6B0-4917-AE6C-A7F491E5B10E}"/>
    <cellStyle name="桁区切り 4 7 4 2" xfId="987" xr:uid="{C9773598-E6B3-4714-8ABD-471CDE8C5054}"/>
    <cellStyle name="桁区切り 4 7 4 2 2" xfId="2192" xr:uid="{B8907172-43CB-46FA-AACC-606FFE7962AB}"/>
    <cellStyle name="桁区切り 4 7 4 3" xfId="1610" xr:uid="{B90513E4-648A-4BA6-BA9C-FA4D1C71FD94}"/>
    <cellStyle name="桁区切り 4 7 5" xfId="696" xr:uid="{9CA643A9-DD66-45A7-81C2-A3CA769BDB0E}"/>
    <cellStyle name="桁区切り 4 7 5 2" xfId="1901" xr:uid="{401E7DB3-53D6-48A4-B956-3F9B10AC434B}"/>
    <cellStyle name="桁区切り 4 7 6" xfId="1320" xr:uid="{19EFD794-CC3B-4B73-9D6D-687790DC50FE}"/>
    <cellStyle name="桁区切り 4 8" xfId="134" xr:uid="{B0A71587-B878-4A31-899F-39DDE28AD6C7}"/>
    <cellStyle name="桁区切り 4 9" xfId="175" xr:uid="{FAE152E2-7AA7-4FE7-A556-34B044803A9F}"/>
    <cellStyle name="桁区切り 4 9 2" xfId="467" xr:uid="{E2D33B72-5522-4141-A746-5E02D3F82180}"/>
    <cellStyle name="桁区切り 4 9 2 2" xfId="1052" xr:uid="{5D725614-3CCD-4EBC-919E-1F069F39C707}"/>
    <cellStyle name="桁区切り 4 9 2 2 2" xfId="2257" xr:uid="{90D1D7AD-FEA8-410A-9853-0E4811F21787}"/>
    <cellStyle name="桁区切り 4 9 2 3" xfId="1675" xr:uid="{C6199D40-27E4-4F97-A6FF-1B50B41FFF8C}"/>
    <cellStyle name="桁区切り 4 9 3" xfId="761" xr:uid="{7C88B289-DB22-41DE-922B-BCCA87E053B5}"/>
    <cellStyle name="桁区切り 4 9 3 2" xfId="1966" xr:uid="{F0641473-3AB1-42A6-BBF3-4F44560ECB67}"/>
    <cellStyle name="桁区切り 4 9 4" xfId="1384" xr:uid="{FAB292D7-C0A5-4507-928C-87B0F38EC6C3}"/>
    <cellStyle name="桁区切り 5" xfId="17" xr:uid="{75258DE4-EB6C-4F97-8474-B3ACF2EEC32C}"/>
    <cellStyle name="桁区切り 5 2" xfId="87" xr:uid="{0C03FE8A-232E-47C6-B782-F6520F70AA02}"/>
    <cellStyle name="桁区切り 6" xfId="26" xr:uid="{8A7CA29D-71D1-4F36-AC60-9735DDC5B769}"/>
    <cellStyle name="桁区切り 6 2" xfId="88" xr:uid="{57EF8C6B-9B65-42A5-AB36-66A8296077FC}"/>
    <cellStyle name="桁区切り 6 3" xfId="1276" xr:uid="{208D10C8-D5D8-4A66-B8F9-A03205BC2199}"/>
    <cellStyle name="桁区切り 7" xfId="31" xr:uid="{7856A7CC-72AB-40F2-8B83-8D16A8382419}"/>
    <cellStyle name="桁区切り 8" xfId="657" xr:uid="{1FB35C53-298D-487E-B52F-328D64C6371E}"/>
    <cellStyle name="桁区切り 9" xfId="29" xr:uid="{BACA4F9C-1780-4D1C-B021-82D0FC77C918}"/>
    <cellStyle name="桁区切り 9 2" xfId="1260" xr:uid="{6EFE58B1-3001-41E5-BC21-093E39F3E6C7}"/>
    <cellStyle name="桁区切り 9 3" xfId="1279" xr:uid="{86C5B729-25E3-42DC-AC43-0731E17E58AC}"/>
    <cellStyle name="通貨 2" xfId="11" xr:uid="{E693A4ED-AFCE-439E-895B-E16663596A27}"/>
    <cellStyle name="通貨 2 2" xfId="16" xr:uid="{6405E334-5185-4781-A145-9FD0A19BAAA4}"/>
    <cellStyle name="通貨 2 2 2" xfId="37" xr:uid="{678F07CF-9D1B-47F0-A43B-8B1EA54C48BB}"/>
    <cellStyle name="通貨 2 2 2 2" xfId="1283" xr:uid="{7F5CAF6E-B3DB-4C4B-B656-724A85419617}"/>
    <cellStyle name="通貨 2 2 3" xfId="1269" xr:uid="{6003449F-499E-4CF1-8647-55BA07BC8F9E}"/>
    <cellStyle name="通貨 2 3" xfId="19" xr:uid="{0C3EF493-DF4E-4DF7-BC74-5C5A09BC1FE5}"/>
    <cellStyle name="通貨 2 3 2" xfId="1270" xr:uid="{1B9DD4F9-DB6A-44C5-B892-E235113823CE}"/>
    <cellStyle name="通貨 2 4" xfId="33" xr:uid="{D8537389-7188-49DE-BB1A-1F927F247B09}"/>
    <cellStyle name="通貨 2 4 2" xfId="1281" xr:uid="{1AFFDF7C-264E-4203-9126-7CDAE0ABF58F}"/>
    <cellStyle name="通貨 2 5" xfId="1266" xr:uid="{B52E8418-5A55-4F68-91A7-A44B8F9A3DDB}"/>
    <cellStyle name="標準" xfId="0" builtinId="0"/>
    <cellStyle name="標準 10" xfId="2" xr:uid="{12893B62-DE16-433E-8774-F3F7EBFD2523}"/>
    <cellStyle name="標準 11" xfId="14" xr:uid="{78B96891-C06D-4B06-917B-BE862BF71353}"/>
    <cellStyle name="標準 11 2" xfId="93" xr:uid="{5C3E6CBE-019A-4E4E-A0B4-34E56BD0DE07}"/>
    <cellStyle name="標準 11 3" xfId="15" xr:uid="{858FEB86-5841-4FF8-A23F-E4721CDFDADE}"/>
    <cellStyle name="標準 11 3 2" xfId="244" xr:uid="{69F4780B-6A3E-487C-A380-0AE7D58B6CE6}"/>
    <cellStyle name="標準 11 3 2 2" xfId="535" xr:uid="{BE940EA6-B7FB-4D2E-A13C-0410E9C36AE0}"/>
    <cellStyle name="標準 11 3 2 2 2" xfId="1120" xr:uid="{EBB44A75-DCA0-4225-A1AA-264CA7793DBA}"/>
    <cellStyle name="標準 11 3 2 2 2 2" xfId="2325" xr:uid="{D6336D2A-5868-4A23-8561-8B43B94D0139}"/>
    <cellStyle name="標準 11 3 2 2 3" xfId="1743" xr:uid="{B1F497D5-ADB5-4FFE-A679-BF7BC35A3756}"/>
    <cellStyle name="標準 11 3 2 3" xfId="829" xr:uid="{88D4892A-4254-4657-BC33-CB3DC375E757}"/>
    <cellStyle name="標準 11 3 2 3 2" xfId="2034" xr:uid="{E514181A-BA20-4981-9A5A-4CFD8621B473}"/>
    <cellStyle name="標準 11 3 2 4" xfId="1248" xr:uid="{EB67F120-1595-40FB-94E2-4DB5846E3A66}"/>
    <cellStyle name="標準 11 3 2 4 2" xfId="2453" xr:uid="{10A6DB8A-2A1C-48D7-BCCC-43C8ED92B72C}"/>
    <cellStyle name="標準 11 3 2 5" xfId="1452" xr:uid="{A0236C88-75F9-4550-931E-4ECB961624E2}"/>
    <cellStyle name="標準 11 3 3" xfId="301" xr:uid="{87510B32-7485-4F33-8E1A-C728411EDC55}"/>
    <cellStyle name="標準 11 3 3 2" xfId="592" xr:uid="{C8B5EDE1-F2E5-432A-925E-0610075636C0}"/>
    <cellStyle name="標準 11 3 3 2 2" xfId="1177" xr:uid="{0A2390D7-1A1B-4567-BB34-59345965AD01}"/>
    <cellStyle name="標準 11 3 3 2 2 2" xfId="2382" xr:uid="{F831D8E4-4880-46A6-9DE5-82DEAE82CEE1}"/>
    <cellStyle name="標準 11 3 3 2 3" xfId="1800" xr:uid="{4DF33A68-08FF-4ACB-A70B-AB795AB197CC}"/>
    <cellStyle name="標準 11 3 3 3" xfId="886" xr:uid="{4B577AE5-4BDF-4C07-88FA-7C8CA11F01B0}"/>
    <cellStyle name="標準 11 3 3 3 2" xfId="2091" xr:uid="{27046A63-3035-4856-AB2F-DF404D69E460}"/>
    <cellStyle name="標準 11 3 3 4" xfId="1509" xr:uid="{A1513D19-F7EE-45BC-9377-4A9CDB8104AC}"/>
    <cellStyle name="標準 11 3 4" xfId="438" xr:uid="{59BAE829-4EF5-4524-B9E6-C9ADC4ECC03E}"/>
    <cellStyle name="標準 11 3 4 2" xfId="1023" xr:uid="{07C6CDCB-4415-41D0-946E-BC0EED3923AD}"/>
    <cellStyle name="標準 11 3 4 2 2" xfId="2228" xr:uid="{4E34350E-14FA-4CAC-8D19-765ED453E154}"/>
    <cellStyle name="標準 11 3 4 3" xfId="1646" xr:uid="{E816F2F2-8300-4B33-B13F-61A41F4AA0AA}"/>
    <cellStyle name="標準 11 3 5" xfId="732" xr:uid="{56E84B45-C9EB-447E-912D-788023128171}"/>
    <cellStyle name="標準 11 3 5 2" xfId="1937" xr:uid="{9CBF0EDF-9F04-4687-9A74-5BA248BAA76D}"/>
    <cellStyle name="標準 11 3 6" xfId="36" xr:uid="{C66919D1-5381-42F3-A3A8-98BEB0D3BD11}"/>
    <cellStyle name="標準 11 3 6 2" xfId="1282" xr:uid="{3AB0B955-2B6D-43AD-A5DB-1436A3AF831C}"/>
    <cellStyle name="標準 11 3 7" xfId="1268" xr:uid="{7070A595-F4CA-44D5-BA91-F900F0016F8B}"/>
    <cellStyle name="標準 12" xfId="89" xr:uid="{77592F3A-F08E-4C17-9CF1-75EB2EC88BE1}"/>
    <cellStyle name="標準 12 2" xfId="143" xr:uid="{CBA39BF1-FA18-41D3-80ED-DD825DA7C8AC}"/>
    <cellStyle name="標準 12 2 2" xfId="246" xr:uid="{480E0BB9-6C84-442C-8D84-5B8D0FA2D221}"/>
    <cellStyle name="標準 12 2 2 2" xfId="537" xr:uid="{34226FA5-E6D6-4C25-B06C-82BFDA74F7C4}"/>
    <cellStyle name="標準 12 2 2 2 2" xfId="1122" xr:uid="{9C698994-15A9-468D-A1C7-1C43EDD10594}"/>
    <cellStyle name="標準 12 2 2 2 2 2" xfId="2327" xr:uid="{F7CD7FC6-6A37-4BE2-82E7-C7C504104CC3}"/>
    <cellStyle name="標準 12 2 2 2 3" xfId="1745" xr:uid="{36B2BE6E-F33E-4F8D-99C2-5FB1E41F1BEF}"/>
    <cellStyle name="標準 12 2 2 3" xfId="831" xr:uid="{D8506EA5-4F46-4651-B59D-5ADD4D8F5CC8}"/>
    <cellStyle name="標準 12 2 2 3 2" xfId="2036" xr:uid="{46C50286-AC70-41AD-A7B3-1482AD275801}"/>
    <cellStyle name="標準 12 2 2 4" xfId="1454" xr:uid="{E7A65B33-B1AE-4E4B-8F37-BF6F91EE7D52}"/>
    <cellStyle name="標準 12 2 3" xfId="302" xr:uid="{10BE0D78-5D11-453F-A73D-0D260E5A62B5}"/>
    <cellStyle name="標準 12 2 3 2" xfId="593" xr:uid="{2AEEDE45-32B1-42E5-A55E-8E693B265A82}"/>
    <cellStyle name="標準 12 2 3 2 2" xfId="1178" xr:uid="{1A8DC970-BA64-4DDD-8C2B-FF56EC9A6E31}"/>
    <cellStyle name="標準 12 2 3 2 2 2" xfId="2383" xr:uid="{05AB0D57-F2E7-492B-B92A-3A956D9A4913}"/>
    <cellStyle name="標準 12 2 3 2 3" xfId="1801" xr:uid="{8A958641-3174-4BB4-8456-ED985FE6D49C}"/>
    <cellStyle name="標準 12 2 3 3" xfId="887" xr:uid="{6AE40959-43F7-41FC-B797-F4D2608CFBF9}"/>
    <cellStyle name="標準 12 2 3 3 2" xfId="2092" xr:uid="{964E66F9-1A76-4655-85D5-018F3C4383FA}"/>
    <cellStyle name="標準 12 2 3 4" xfId="1510" xr:uid="{D28432DE-6981-46B1-A58D-C81E11518E5D}"/>
    <cellStyle name="標準 12 2 4" xfId="440" xr:uid="{338413A5-3379-45F8-8826-269E61904A14}"/>
    <cellStyle name="標準 12 2 4 2" xfId="1025" xr:uid="{FBD8DCFA-1177-493C-BDE2-A6BBF4895DD8}"/>
    <cellStyle name="標準 12 2 4 2 2" xfId="2230" xr:uid="{E3BCBB85-F7D2-417B-BC90-3EEFD1CB9A64}"/>
    <cellStyle name="標準 12 2 4 3" xfId="1648" xr:uid="{F7EF9E9B-8BA8-4E0A-A731-3CD9A0057A22}"/>
    <cellStyle name="標準 12 2 5" xfId="734" xr:uid="{F304CA8A-2334-4EE7-B258-70E44FE2353D}"/>
    <cellStyle name="標準 12 2 5 2" xfId="1939" xr:uid="{1FD48E34-7495-49B9-B197-C341757C143C}"/>
    <cellStyle name="標準 12 2 6" xfId="1357" xr:uid="{241A961C-ED0E-45B1-90E2-531591790DB2}"/>
    <cellStyle name="標準 12 3" xfId="142" xr:uid="{FD0B8E61-CF55-4EEA-83AB-C07165C1D008}"/>
    <cellStyle name="標準 12 3 2" xfId="245" xr:uid="{6876F171-6452-4DA0-89F3-A0C1D942AA56}"/>
    <cellStyle name="標準 12 3 2 2" xfId="536" xr:uid="{D71F0BFF-0A1A-470B-8CC6-8323A6B3D7E3}"/>
    <cellStyle name="標準 12 3 2 2 2" xfId="1121" xr:uid="{40F186FF-67C2-4DA5-8B18-7C04DCDE1EBE}"/>
    <cellStyle name="標準 12 3 2 2 2 2" xfId="2326" xr:uid="{C4D80A5E-DC55-4C66-B3FB-0CC64D121D28}"/>
    <cellStyle name="標準 12 3 2 2 3" xfId="1744" xr:uid="{AECE26E8-3B9E-442B-9DA3-9F458421D786}"/>
    <cellStyle name="標準 12 3 2 3" xfId="830" xr:uid="{97F15208-860C-4AD3-BAA5-5BE4EAC70269}"/>
    <cellStyle name="標準 12 3 2 3 2" xfId="2035" xr:uid="{6D84688E-214B-4C0B-BC66-C9E13D564D23}"/>
    <cellStyle name="標準 12 3 2 4" xfId="1453" xr:uid="{B60B787A-779D-4831-8E21-01E1C7F0962A}"/>
    <cellStyle name="標準 12 3 3" xfId="303" xr:uid="{C6FA1D1D-DAEC-44F1-B26B-074BD885AA9B}"/>
    <cellStyle name="標準 12 3 3 2" xfId="594" xr:uid="{E8D49CE6-2F81-402C-9B3D-7CE17CE8FC4C}"/>
    <cellStyle name="標準 12 3 3 2 2" xfId="1179" xr:uid="{52172558-3EB4-44B7-85A3-3D6D2077BD80}"/>
    <cellStyle name="標準 12 3 3 2 2 2" xfId="2384" xr:uid="{B818FC43-F438-43E8-B41E-43AEA17DFD0C}"/>
    <cellStyle name="標準 12 3 3 2 3" xfId="1802" xr:uid="{BFD6080E-629B-4023-90AB-5E8B2D2A64AC}"/>
    <cellStyle name="標準 12 3 3 3" xfId="888" xr:uid="{8D4505CD-1383-415D-B81D-C85A2EE4B830}"/>
    <cellStyle name="標準 12 3 3 3 2" xfId="2093" xr:uid="{F7502B9F-5292-434D-B84C-96610F3F367E}"/>
    <cellStyle name="標準 12 3 3 4" xfId="1511" xr:uid="{F0BC6359-DF47-4DE7-8A77-308FAABC5687}"/>
    <cellStyle name="標準 12 3 4" xfId="439" xr:uid="{602E6C59-E3C9-4EB9-8C42-49AEB615994A}"/>
    <cellStyle name="標準 12 3 4 2" xfId="1024" xr:uid="{31EDCF5B-1E80-4820-B65F-F67B376A9C68}"/>
    <cellStyle name="標準 12 3 4 2 2" xfId="2229" xr:uid="{3CCFBBF7-6796-4BDB-B992-29015D4B813E}"/>
    <cellStyle name="標準 12 3 4 3" xfId="1647" xr:uid="{8F073CB2-AC52-4B74-89FE-B831E53AE144}"/>
    <cellStyle name="標準 12 3 5" xfId="733" xr:uid="{1E444C0F-EE98-421F-985C-BEE56E852517}"/>
    <cellStyle name="標準 12 3 5 2" xfId="1938" xr:uid="{A1297EE6-E995-407F-9673-66F70C7C0F9D}"/>
    <cellStyle name="標準 12 3 6" xfId="1356" xr:uid="{DCAA9B76-6A2B-4993-95E4-28ADFF5790FF}"/>
    <cellStyle name="標準 13" xfId="90" xr:uid="{4836DF17-DB82-4B6C-AE74-F6E2E9577C94}"/>
    <cellStyle name="標準 14" xfId="91" xr:uid="{3CD1FD48-E372-4B2F-A5C8-C7DDEAB1F8CA}"/>
    <cellStyle name="標準 14 2" xfId="94" xr:uid="{C3DFFF63-DCF3-4751-9204-79E77262F64F}"/>
    <cellStyle name="標準 14 2 2" xfId="126" xr:uid="{30045193-ADD6-42E9-95A4-1A832AD25A87}"/>
    <cellStyle name="標準 14 2 2 2" xfId="233" xr:uid="{3D369F8F-3A9F-4FDA-AF97-F1C37717346E}"/>
    <cellStyle name="標準 14 2 2 2 2" xfId="524" xr:uid="{86A9D0A3-906E-4747-9FAF-EA717000C648}"/>
    <cellStyle name="標準 14 2 2 2 2 2" xfId="1109" xr:uid="{423C1092-2A7B-4048-A170-40E85525DA93}"/>
    <cellStyle name="標準 14 2 2 2 2 2 2" xfId="2314" xr:uid="{BE756750-4732-4ECF-8814-5B065717D16E}"/>
    <cellStyle name="標準 14 2 2 2 2 3" xfId="1732" xr:uid="{070AA9DD-15E9-43A5-9440-B7D9834FF080}"/>
    <cellStyle name="標準 14 2 2 2 3" xfId="818" xr:uid="{AE3093E4-38BF-4BD3-9A3C-351F74A23651}"/>
    <cellStyle name="標準 14 2 2 2 3 2" xfId="2023" xr:uid="{4103550B-FF62-40AF-9DE7-6668BC73888E}"/>
    <cellStyle name="標準 14 2 2 2 4" xfId="1441" xr:uid="{0E2E698D-8A0C-4B90-B673-B91ABE40F986}"/>
    <cellStyle name="標準 14 2 2 3" xfId="304" xr:uid="{0157D06A-7148-4DAC-8474-0A7F5B7C5C6E}"/>
    <cellStyle name="標準 14 2 2 3 2" xfId="595" xr:uid="{2CE4D36E-387F-4300-87D9-2A2F548E6C18}"/>
    <cellStyle name="標準 14 2 2 3 2 2" xfId="1180" xr:uid="{9648E129-43FC-4091-8C64-022C307A2828}"/>
    <cellStyle name="標準 14 2 2 3 2 2 2" xfId="2385" xr:uid="{303AC641-D880-4832-80FE-9A7D9D283FF3}"/>
    <cellStyle name="標準 14 2 2 3 2 3" xfId="1803" xr:uid="{57C5EACF-B145-4B7D-B256-738E72450B7D}"/>
    <cellStyle name="標準 14 2 2 3 3" xfId="889" xr:uid="{BB1147BE-EE95-4F00-8AC4-E878D1EA404D}"/>
    <cellStyle name="標準 14 2 2 3 3 2" xfId="2094" xr:uid="{8C6398D9-E4EE-4CA1-8B8F-C0AF0F25276E}"/>
    <cellStyle name="標準 14 2 2 3 4" xfId="1512" xr:uid="{5E3372F4-4326-4282-B0EF-76F1DB4E005C}"/>
    <cellStyle name="標準 14 2 2 4" xfId="427" xr:uid="{FF5C16CA-D0BA-4C98-9432-B84824351A3C}"/>
    <cellStyle name="標準 14 2 2 4 2" xfId="1012" xr:uid="{CF46F651-D704-4093-BD82-B11D33353BD3}"/>
    <cellStyle name="標準 14 2 2 4 2 2" xfId="2217" xr:uid="{52DBD833-D559-4D06-B447-11FDB96DA534}"/>
    <cellStyle name="標準 14 2 2 4 3" xfId="1635" xr:uid="{5A8FB07A-6E1F-449D-8720-57029CEAAE5D}"/>
    <cellStyle name="標準 14 2 2 5" xfId="721" xr:uid="{A41CC590-6CFD-4178-AD46-3F26464D6E89}"/>
    <cellStyle name="標準 14 2 2 5 2" xfId="1926" xr:uid="{00ED6405-0537-4167-98FB-982111470C54}"/>
    <cellStyle name="標準 14 2 2 6" xfId="1345" xr:uid="{DB64F808-81EB-4E71-A227-BFE6E8D79EDA}"/>
    <cellStyle name="標準 14 2 3" xfId="145" xr:uid="{59179263-6B8B-452E-B310-1F3F2F8C26C3}"/>
    <cellStyle name="標準 14 2 3 2" xfId="248" xr:uid="{37F39940-08A5-4429-97B2-BD1C3173D4B4}"/>
    <cellStyle name="標準 14 2 3 2 2" xfId="539" xr:uid="{711F9DFD-3445-4765-AB48-5F346754F7C1}"/>
    <cellStyle name="標準 14 2 3 2 2 2" xfId="1124" xr:uid="{380DC048-AB5F-4DFA-9288-7F43A309FB6F}"/>
    <cellStyle name="標準 14 2 3 2 2 2 2" xfId="2329" xr:uid="{772639D9-F761-4409-8F68-3D54AA096C50}"/>
    <cellStyle name="標準 14 2 3 2 2 3" xfId="1747" xr:uid="{2C30A332-A47A-48B7-B259-7713B1DE0091}"/>
    <cellStyle name="標準 14 2 3 2 3" xfId="833" xr:uid="{1359DFDB-6207-4FEF-9FD9-16EDBCC3000B}"/>
    <cellStyle name="標準 14 2 3 2 3 2" xfId="2038" xr:uid="{0B0152A9-C2E5-4FDD-8248-975CB45EAD3A}"/>
    <cellStyle name="標準 14 2 3 2 4" xfId="1456" xr:uid="{6114D8D1-F1C5-46D9-918B-B3FAC2D4563A}"/>
    <cellStyle name="標準 14 2 3 3" xfId="305" xr:uid="{64811CCC-4D2E-453F-BE18-4FC03AB5269A}"/>
    <cellStyle name="標準 14 2 3 3 2" xfId="596" xr:uid="{F9D07452-B18B-4DDB-A286-F7D90DD4996C}"/>
    <cellStyle name="標準 14 2 3 3 2 2" xfId="1181" xr:uid="{AB4675B7-6246-4C5C-B158-2160B4B35BA9}"/>
    <cellStyle name="標準 14 2 3 3 2 2 2" xfId="2386" xr:uid="{19462F1E-99AF-4C28-A9B2-67A4A65A8A99}"/>
    <cellStyle name="標準 14 2 3 3 2 3" xfId="1804" xr:uid="{CC52C287-9D07-492B-88A1-254FE06756FC}"/>
    <cellStyle name="標準 14 2 3 3 3" xfId="890" xr:uid="{246C823D-141F-47A4-A978-2EABBDDBD148}"/>
    <cellStyle name="標準 14 2 3 3 3 2" xfId="2095" xr:uid="{2007A2EA-2DDB-4753-8450-E7F330A5F73C}"/>
    <cellStyle name="標準 14 2 3 3 4" xfId="1513" xr:uid="{245CEAD5-3F53-4491-945A-DA9AE87E1D15}"/>
    <cellStyle name="標準 14 2 3 4" xfId="442" xr:uid="{EAE57851-2A86-49FA-82DB-ED67B2195042}"/>
    <cellStyle name="標準 14 2 3 4 2" xfId="1027" xr:uid="{2F39C98B-8F84-454F-82B8-91C99082FBAD}"/>
    <cellStyle name="標準 14 2 3 4 2 2" xfId="2232" xr:uid="{C0499574-3F96-4790-9B74-7DB09850EDE8}"/>
    <cellStyle name="標準 14 2 3 4 3" xfId="1650" xr:uid="{96D35F2D-6539-449E-B4AA-61535389A9BC}"/>
    <cellStyle name="標準 14 2 3 5" xfId="736" xr:uid="{A8C665E5-2207-4727-8B96-CEE54FDADAA0}"/>
    <cellStyle name="標準 14 2 3 5 2" xfId="1941" xr:uid="{0FA0E738-CD8F-493B-A8C8-0E7557BA1E24}"/>
    <cellStyle name="標準 14 2 3 6" xfId="1359" xr:uid="{689E2B56-E2B6-4BFD-8865-E5E5FD046F89}"/>
    <cellStyle name="標準 14 2 4" xfId="200" xr:uid="{60BC8B5D-8335-4CDF-9507-BDCDD47AD942}"/>
    <cellStyle name="標準 14 2 4 2" xfId="492" xr:uid="{64D35F55-F90D-461F-B2A2-E0E19A7FF8BF}"/>
    <cellStyle name="標準 14 2 4 2 2" xfId="1077" xr:uid="{58D54E40-B606-4712-9013-D41B33DE8D55}"/>
    <cellStyle name="標準 14 2 4 2 2 2" xfId="2282" xr:uid="{7FA8AE97-4B1E-4700-8D29-B7B027D52FA4}"/>
    <cellStyle name="標準 14 2 4 2 3" xfId="1700" xr:uid="{89DC53F1-1553-4938-8C48-3A5DEA2F3DD0}"/>
    <cellStyle name="標準 14 2 4 3" xfId="786" xr:uid="{0DDFF4E1-B4E9-4D60-8BE1-40B0F28DF248}"/>
    <cellStyle name="標準 14 2 4 3 2" xfId="1991" xr:uid="{293C6955-AF25-4C76-BAFD-04E4F0293ABA}"/>
    <cellStyle name="標準 14 2 4 4" xfId="1409" xr:uid="{493533FC-BD5E-444D-8707-9FDC655FA5B1}"/>
    <cellStyle name="標準 14 2 5" xfId="306" xr:uid="{C346AC65-3ECC-406A-82A6-A2E24B6153BF}"/>
    <cellStyle name="標準 14 2 5 2" xfId="597" xr:uid="{5E1B7B07-FE91-4C72-8936-F0C89131E78C}"/>
    <cellStyle name="標準 14 2 5 2 2" xfId="1182" xr:uid="{D1D4B4ED-ED79-413A-B708-0BAD235DF74E}"/>
    <cellStyle name="標準 14 2 5 2 2 2" xfId="2387" xr:uid="{3D1DC7DC-697B-4ED8-A27B-D86A8E61C16F}"/>
    <cellStyle name="標準 14 2 5 2 3" xfId="1805" xr:uid="{F46D7AC9-E026-4194-B48F-12573AF97C8C}"/>
    <cellStyle name="標準 14 2 5 3" xfId="891" xr:uid="{AB04E318-7DB3-48F6-B639-ED5A8239A481}"/>
    <cellStyle name="標準 14 2 5 3 2" xfId="2096" xr:uid="{2BFFFD04-24BF-43B7-BA2F-F94CB4DDE923}"/>
    <cellStyle name="標準 14 2 5 4" xfId="1514" xr:uid="{8EE4D2A0-D877-4136-BC62-42386E95388D}"/>
    <cellStyle name="標準 14 2 6" xfId="395" xr:uid="{17F10C3E-BA6D-497E-A9D8-A87119A98D3A}"/>
    <cellStyle name="標準 14 2 6 2" xfId="980" xr:uid="{5BA5AE5F-5088-40E5-9BF4-69D7E278F99B}"/>
    <cellStyle name="標準 14 2 6 2 2" xfId="2185" xr:uid="{8D7C6539-9ABC-408B-AE61-A024C1ACC742}"/>
    <cellStyle name="標準 14 2 6 3" xfId="1603" xr:uid="{5EBC1D73-A4F5-4C4A-A614-DD7D92A4AB57}"/>
    <cellStyle name="標準 14 2 7" xfId="688" xr:uid="{99D6C96F-7CD7-4934-B66F-FF0A08CC9E35}"/>
    <cellStyle name="標準 14 2 7 2" xfId="1894" xr:uid="{E73DD723-EF57-425E-8307-28FBD9DAE038}"/>
    <cellStyle name="標準 14 2 8" xfId="1241" xr:uid="{8EE3E95E-29D1-43B8-B665-81FE913ACC29}"/>
    <cellStyle name="標準 14 2 8 2" xfId="2446" xr:uid="{9CDAC10E-2454-4488-A519-6AA8C04D50C3}"/>
    <cellStyle name="標準 14 2 9" xfId="1314" xr:uid="{E0DFA630-7842-4174-A31E-ECF3B79E2E08}"/>
    <cellStyle name="標準 14 3" xfId="124" xr:uid="{E24DE6A2-C69E-421B-BC95-64FCA264D45E}"/>
    <cellStyle name="標準 14 3 2" xfId="231" xr:uid="{3AF9F8CA-8670-420C-B415-FC7F768F4921}"/>
    <cellStyle name="標準 14 3 2 2" xfId="522" xr:uid="{A1136616-A1D1-4655-BF8B-DF8FBF105E65}"/>
    <cellStyle name="標準 14 3 2 2 2" xfId="1107" xr:uid="{A1DD9425-CB0F-4F14-9B58-5DF8E3C7639E}"/>
    <cellStyle name="標準 14 3 2 2 2 2" xfId="2312" xr:uid="{3D254296-E5FE-4C60-BCDA-479C53599B55}"/>
    <cellStyle name="標準 14 3 2 2 3" xfId="1730" xr:uid="{433C81BB-8BA3-4BCA-8E3E-6158B7F58963}"/>
    <cellStyle name="標準 14 3 2 3" xfId="816" xr:uid="{5AA3E95C-DADB-4C0E-B4FC-5B659D528C73}"/>
    <cellStyle name="標準 14 3 2 3 2" xfId="2021" xr:uid="{7EC7A20E-A672-4460-99FD-A65D0A794ECD}"/>
    <cellStyle name="標準 14 3 2 4" xfId="1439" xr:uid="{71B2EF9C-DB9C-498C-AB28-672A291A0A87}"/>
    <cellStyle name="標準 14 3 3" xfId="307" xr:uid="{B215A9CE-BDA9-4B0C-B189-9E3C0C9F3EDE}"/>
    <cellStyle name="標準 14 3 3 2" xfId="598" xr:uid="{CF18B315-2A55-41A2-BFE0-37A19B4A5BE0}"/>
    <cellStyle name="標準 14 3 3 2 2" xfId="1183" xr:uid="{C428F15E-566B-4079-8CCC-E3975376688E}"/>
    <cellStyle name="標準 14 3 3 2 2 2" xfId="2388" xr:uid="{03E230D0-3353-47F7-A554-ECA246DDF6C7}"/>
    <cellStyle name="標準 14 3 3 2 3" xfId="1806" xr:uid="{2BEA180C-D954-4469-A45F-4EDED6792F78}"/>
    <cellStyle name="標準 14 3 3 3" xfId="892" xr:uid="{61F454C4-6584-40BB-8F76-0CC808C62684}"/>
    <cellStyle name="標準 14 3 3 3 2" xfId="2097" xr:uid="{D7256529-6191-446E-B105-61583ECAB0A6}"/>
    <cellStyle name="標準 14 3 3 4" xfId="1515" xr:uid="{7EFA7DB5-B027-497A-B9EB-118BB69CBE16}"/>
    <cellStyle name="標準 14 3 4" xfId="425" xr:uid="{D5C97CBC-D354-4F8E-87CC-AD54A5ABC3A7}"/>
    <cellStyle name="標準 14 3 4 2" xfId="1010" xr:uid="{33F2C6A1-9964-4688-B425-3432950D1254}"/>
    <cellStyle name="標準 14 3 4 2 2" xfId="2215" xr:uid="{77EC7949-77A0-436B-9496-D7504559680B}"/>
    <cellStyle name="標準 14 3 4 3" xfId="1633" xr:uid="{094AF8A6-6BA8-48CD-A71F-5258DF8ECAF5}"/>
    <cellStyle name="標準 14 3 5" xfId="719" xr:uid="{D17E6A5B-73C8-45D3-B8A6-8142E938596C}"/>
    <cellStyle name="標準 14 3 5 2" xfId="1924" xr:uid="{0C115CD6-93F0-4267-B884-D30960752D62}"/>
    <cellStyle name="標準 14 3 6" xfId="1343" xr:uid="{F7065A1F-AC98-4837-A226-84B7A7E20CC6}"/>
    <cellStyle name="標準 14 4" xfId="144" xr:uid="{CD0044CA-C38C-4857-9038-2D5D07504C53}"/>
    <cellStyle name="標準 14 4 2" xfId="247" xr:uid="{AFE22101-B3EA-4AE5-939C-42DE63D2979D}"/>
    <cellStyle name="標準 14 4 2 2" xfId="538" xr:uid="{8DBAB6BC-6724-4DDD-BF6D-E019E3A88DA6}"/>
    <cellStyle name="標準 14 4 2 2 2" xfId="1123" xr:uid="{3123F7B3-ABBD-449F-BB36-870E5E807BC1}"/>
    <cellStyle name="標準 14 4 2 2 2 2" xfId="2328" xr:uid="{55E5D8FE-C622-4961-86A9-A37D88122541}"/>
    <cellStyle name="標準 14 4 2 2 3" xfId="1746" xr:uid="{C2454A6B-9E41-4F7D-A4D0-00FBEA072F75}"/>
    <cellStyle name="標準 14 4 2 3" xfId="832" xr:uid="{13DFEAE5-4A4B-4B3E-AB21-370F71584BF2}"/>
    <cellStyle name="標準 14 4 2 3 2" xfId="2037" xr:uid="{1570966E-3AF6-49D2-B148-B88241A22135}"/>
    <cellStyle name="標準 14 4 2 4" xfId="1455" xr:uid="{0B720ECD-6461-4716-B09B-BF3A7033C79E}"/>
    <cellStyle name="標準 14 4 3" xfId="308" xr:uid="{22740DAE-A123-4B0C-A161-3137E0FC042F}"/>
    <cellStyle name="標準 14 4 3 2" xfId="599" xr:uid="{1CC4CD47-7304-40F2-B193-CE64C315634F}"/>
    <cellStyle name="標準 14 4 3 2 2" xfId="1184" xr:uid="{BEDA4E48-2CBF-4D47-9F72-EFEEE83C6EFF}"/>
    <cellStyle name="標準 14 4 3 2 2 2" xfId="2389" xr:uid="{961939A6-7139-4A12-88CB-257EE0C1C563}"/>
    <cellStyle name="標準 14 4 3 2 3" xfId="1807" xr:uid="{532B8828-39E8-40AB-97F9-596D26307E54}"/>
    <cellStyle name="標準 14 4 3 3" xfId="893" xr:uid="{7020BCD7-D461-409D-95B6-38A8BC3BB1C4}"/>
    <cellStyle name="標準 14 4 3 3 2" xfId="2098" xr:uid="{4B1F9913-A825-4F39-9A5D-DC41FBEA54DC}"/>
    <cellStyle name="標準 14 4 3 4" xfId="1516" xr:uid="{1E18A27F-BF6A-425F-92E2-707C47B9B409}"/>
    <cellStyle name="標準 14 4 4" xfId="441" xr:uid="{7B6CB593-3423-44D7-BF0D-E8636926E4F3}"/>
    <cellStyle name="標準 14 4 4 2" xfId="1026" xr:uid="{F8E2AEC7-092F-43E0-9575-F61B2D4C5E9B}"/>
    <cellStyle name="標準 14 4 4 2 2" xfId="2231" xr:uid="{16E2294A-09DE-4922-8A45-1D9B5DDAFACA}"/>
    <cellStyle name="標準 14 4 4 3" xfId="1649" xr:uid="{4C96C0D8-1B0B-4D9B-BA4A-67573DB19E05}"/>
    <cellStyle name="標準 14 4 5" xfId="735" xr:uid="{653DF7DA-865C-4244-B4BD-72A28FAE8EC5}"/>
    <cellStyle name="標準 14 4 5 2" xfId="1940" xr:uid="{AB9A256A-3E4D-4F46-9D40-93A7134FE593}"/>
    <cellStyle name="標準 14 4 6" xfId="1358" xr:uid="{6800FF52-3E3F-47F4-9471-1686D3D3C2D9}"/>
    <cellStyle name="標準 14 5" xfId="198" xr:uid="{95D6FC49-576D-4526-B750-A2745BEEECBD}"/>
    <cellStyle name="標準 14 5 2" xfId="490" xr:uid="{F3176E58-6CC9-449E-BC80-BF309D2FB42C}"/>
    <cellStyle name="標準 14 5 2 2" xfId="1075" xr:uid="{213D0501-86C7-4A9A-99B5-C6C360241AEF}"/>
    <cellStyle name="標準 14 5 2 2 2" xfId="2280" xr:uid="{C2BB0355-8ED6-4C57-B966-0EE3C94E3872}"/>
    <cellStyle name="標準 14 5 2 3" xfId="1698" xr:uid="{77D9FB8E-EFAF-4C79-AF59-FB8ED5FFA9C0}"/>
    <cellStyle name="標準 14 5 3" xfId="784" xr:uid="{21F8E5B6-33EA-40B9-A058-7505DC771906}"/>
    <cellStyle name="標準 14 5 3 2" xfId="1989" xr:uid="{450CB535-012D-4053-8E5F-C49AA0A25F9D}"/>
    <cellStyle name="標準 14 5 4" xfId="1407" xr:uid="{11D2925A-0565-4AAA-8014-DE56754144C6}"/>
    <cellStyle name="標準 14 6" xfId="309" xr:uid="{142BAEA4-714A-476A-A91F-983AD9972B63}"/>
    <cellStyle name="標準 14 6 2" xfId="600" xr:uid="{EA2717D3-8850-418A-92B2-CCAD20F06F8F}"/>
    <cellStyle name="標準 14 6 2 2" xfId="1185" xr:uid="{CB135FF9-9471-46DB-B71B-06E2426CDD2A}"/>
    <cellStyle name="標準 14 6 2 2 2" xfId="2390" xr:uid="{09C07685-9954-46FD-A23B-FD383E2B1436}"/>
    <cellStyle name="標準 14 6 2 3" xfId="1808" xr:uid="{54625CB3-4651-42BF-8435-9309E1E08ED8}"/>
    <cellStyle name="標準 14 6 3" xfId="894" xr:uid="{E946DB12-FCE8-43A6-AC5E-EA442BDAD419}"/>
    <cellStyle name="標準 14 6 3 2" xfId="2099" xr:uid="{6FAE6317-4C0E-414D-85E3-26D1B8F9B862}"/>
    <cellStyle name="標準 14 6 4" xfId="1517" xr:uid="{ADC47014-1195-4214-B452-CC7B2A7D6154}"/>
    <cellStyle name="標準 14 7" xfId="393" xr:uid="{A45901C9-E03A-4981-A672-CD0914DD9BE7}"/>
    <cellStyle name="標準 14 7 2" xfId="978" xr:uid="{E2CA32BE-92CF-4215-AF72-EA9B924F7DAC}"/>
    <cellStyle name="標準 14 7 2 2" xfId="2183" xr:uid="{85ACEE1A-8F11-47E9-9D5D-6A561A346875}"/>
    <cellStyle name="標準 14 7 3" xfId="1601" xr:uid="{55315EEC-2E1A-48DE-A6B6-42585050042C}"/>
    <cellStyle name="標準 14 8" xfId="686" xr:uid="{36DF8F9A-7E59-445E-9EAB-75D1856DB974}"/>
    <cellStyle name="標準 14 8 2" xfId="1892" xr:uid="{34EA68C3-966F-444A-8438-5F37F075B45D}"/>
    <cellStyle name="標準 14 9" xfId="1312" xr:uid="{D7877F3A-3BF4-4177-80BB-373ECC774FF3}"/>
    <cellStyle name="標準 15" xfId="169" xr:uid="{D37141B4-9763-4C6F-9411-87F9C75D6E62}"/>
    <cellStyle name="標準 16" xfId="168" xr:uid="{B03CE4D5-989F-417B-A50C-1351EDC2A667}"/>
    <cellStyle name="標準 17" xfId="656" xr:uid="{590C3D6F-FCC2-4E2A-A4B7-2648588F1F81}"/>
    <cellStyle name="標準 18" xfId="28" xr:uid="{33F0B363-BC88-4D60-AF8C-3EE2C998A2E8}"/>
    <cellStyle name="標準 18 2" xfId="1278" xr:uid="{8F18F802-5E84-42E1-858C-2490864AF615}"/>
    <cellStyle name="標準 19" xfId="1243" xr:uid="{4C8ADB39-A7C6-43A3-9723-332DF5EF250C}"/>
    <cellStyle name="標準 19 2" xfId="1251" xr:uid="{6F880B42-1EBE-40B8-A7FD-1613D874783C}"/>
    <cellStyle name="標準 19 2 2" xfId="1261" xr:uid="{D11C1414-FCF7-4407-B741-B5BD953DCAC7}"/>
    <cellStyle name="標準 19 2 2 2" xfId="2463" xr:uid="{9C6551D9-FE8D-420B-B626-A7B7C08E7D45}"/>
    <cellStyle name="標準 19 2 3" xfId="2456" xr:uid="{5815A44D-D85F-4DB3-82E1-4A8135F2B9BF}"/>
    <cellStyle name="標準 19 3" xfId="2448" xr:uid="{DF6D464A-185A-46A6-94FF-036CB9073164}"/>
    <cellStyle name="標準 2" xfId="5" xr:uid="{3FE95C8A-B0E1-40F3-A63F-67334443F743}"/>
    <cellStyle name="標準 2 2" xfId="6" xr:uid="{A2AC71A3-D15F-450F-A71B-64BAA056329C}"/>
    <cellStyle name="標準 2 2 2" xfId="39" xr:uid="{06CC986F-C4BC-4C39-A1B7-1B79FD4A0A1F}"/>
    <cellStyle name="標準 2 2_★H25補正 ＺＥＢ 様式及び作成要領 記入例(2)　（書類関係②）システム提案概要" xfId="45" xr:uid="{11D5752A-86D1-4F3E-9118-EBA844616582}"/>
    <cellStyle name="標準 2 3" xfId="40" xr:uid="{D00EA44C-702C-46A7-A461-8FFFC4962532}"/>
    <cellStyle name="標準 2 3 2" xfId="41" xr:uid="{2C9CF843-1E61-49B0-85DC-7C3348EB9A49}"/>
    <cellStyle name="標準 2 3_★H25補正 ＺＥＢ 様式及び作成要領 記入例(2)　（書類関係②）システム提案概要" xfId="46" xr:uid="{0FD48E39-B63C-451C-BB20-53E6F1CD12D6}"/>
    <cellStyle name="標準 2 4" xfId="42" xr:uid="{C9D16256-ADBF-4DF8-9380-244EE6CA75BC}"/>
    <cellStyle name="標準 2 4 2" xfId="1254" xr:uid="{66CDD1DC-157D-4294-A837-0BEE082B2E27}"/>
    <cellStyle name="標準 2 4 2 2" xfId="2459" xr:uid="{B42A62BE-65D8-4DF2-8826-80EB4A76EA1F}"/>
    <cellStyle name="標準 2 5" xfId="52" xr:uid="{CA861B2A-2929-4C68-86F9-F7AEFEEAE8F8}"/>
    <cellStyle name="標準 2 5 2" xfId="147" xr:uid="{F522B665-BB28-4377-97B1-75B145F133BC}"/>
    <cellStyle name="標準 2 6" xfId="146" xr:uid="{D609AFD3-0D0A-465E-BB58-1D752D4E6603}"/>
    <cellStyle name="標準 2 7" xfId="1265" xr:uid="{EBC72C8A-7110-45DD-A89A-627A82646391}"/>
    <cellStyle name="標準 2_★H25補正 ＺＥＢ 様式及び作成要領 記入例(2)　（書類関係②）システム提案概要" xfId="47" xr:uid="{42814235-377B-4FE3-B702-728BD16926D7}"/>
    <cellStyle name="標準 20" xfId="1245" xr:uid="{6BBF152C-74B5-4A3E-B0C8-E0DF404395F6}"/>
    <cellStyle name="標準 20 2" xfId="2450" xr:uid="{5061BF2A-9CD8-417E-8E2B-58D9937EDB07}"/>
    <cellStyle name="標準 21" xfId="1258" xr:uid="{3F983842-C94A-467A-BAE0-1AE55D9E9837}"/>
    <cellStyle name="標準 21 2" xfId="2461" xr:uid="{9B669C5B-D1B1-4595-9ECA-430828F88501}"/>
    <cellStyle name="標準 22" xfId="2467" xr:uid="{5A2ABAAE-5250-4637-97C1-36F317461079}"/>
    <cellStyle name="標準 3" xfId="8" xr:uid="{A334B74A-28EB-4B51-87C8-E2F6E100DA1F}"/>
    <cellStyle name="標準 3 2" xfId="43" xr:uid="{15F629E8-8713-4996-8F23-CF0F5A461D31}"/>
    <cellStyle name="標準 4" xfId="13" xr:uid="{08BF7108-4063-4109-85AD-E3880E8936EE}"/>
    <cellStyle name="標準 4 2" xfId="20" xr:uid="{0943C84C-6B34-464F-A9D2-AD0816520C49}"/>
    <cellStyle name="標準 4 2 2" xfId="22" xr:uid="{68A8078F-81BD-4123-9A8F-809544693B54}"/>
    <cellStyle name="標準 4 2 2 2" xfId="24" xr:uid="{0891B8B9-1644-4599-9491-9CABECE7E2AF}"/>
    <cellStyle name="標準 4 2 2 2 2" xfId="1274" xr:uid="{32DC9557-E28E-411B-94EE-5902A3A058A3}"/>
    <cellStyle name="標準 4 2 2 3" xfId="1247" xr:uid="{00C54C86-1F8B-4662-A0A3-D18E546E80DF}"/>
    <cellStyle name="標準 4 2 2 3 2" xfId="2452" xr:uid="{D6037725-2F33-4E74-8913-A4889A4F492B}"/>
    <cellStyle name="標準 4 2 2 4" xfId="1250" xr:uid="{3C384E9E-2568-4296-899C-EA4CB07B3520}"/>
    <cellStyle name="標準 4 2 2 4 2" xfId="1262" xr:uid="{187CDA7A-1A30-44AD-A971-E9855E1C79E7}"/>
    <cellStyle name="標準 4 2 2 4 2 2" xfId="2464" xr:uid="{DA49E6AB-5C2F-4A45-881E-833723B5935A}"/>
    <cellStyle name="標準 4 2 2 4 3" xfId="2455" xr:uid="{064888AC-841A-4D87-9C05-639D73043E83}"/>
    <cellStyle name="標準 4 2 2 5" xfId="1273" xr:uid="{E2D6F49C-A8CA-4414-AC62-3AB8CE4EE5FC}"/>
    <cellStyle name="標準 4 2 3" xfId="48" xr:uid="{7791C6EB-30AC-4C99-B927-C883493C6528}"/>
    <cellStyle name="標準 4 2 4" xfId="1271" xr:uid="{EBC2FE18-A80C-40F1-81C7-DA1E2402422D}"/>
    <cellStyle name="標準 4 3" xfId="50" xr:uid="{9582FE28-6AF6-41FF-A3A3-B1A860EB500F}"/>
    <cellStyle name="標準 4 4" xfId="128" xr:uid="{355D3392-6C2F-45C1-8EE1-488C5C8E4A24}"/>
    <cellStyle name="標準 4 5" xfId="44" xr:uid="{286AC08D-136C-486E-95EF-7EC84103FF19}"/>
    <cellStyle name="標準 4 6" xfId="1267" xr:uid="{52071502-D190-4CAC-956D-4CD0D0A5F813}"/>
    <cellStyle name="標準 4_★H25補正 ＺＥＢ 様式及び作成要領 記入例(2)　（書類関係②）システム提案概要" xfId="49" xr:uid="{E9E912CB-49C7-4007-AE5A-9051BDB251D6}"/>
    <cellStyle name="標準 5" xfId="21" xr:uid="{3A0655E9-C869-4C97-8755-162C619640AA}"/>
    <cellStyle name="標準 5 10" xfId="366" xr:uid="{6D1B7BA1-D4A7-4518-8A25-41F3D16C3078}"/>
    <cellStyle name="標準 5 10 2" xfId="951" xr:uid="{4C2E0213-2ECA-4305-BBA2-000DA57DF134}"/>
    <cellStyle name="標準 5 10 2 2" xfId="2156" xr:uid="{1C128F21-CB1D-4526-9BBF-22E5D2ADF835}"/>
    <cellStyle name="標準 5 10 3" xfId="1574" xr:uid="{920782BF-1906-4C9A-A98D-FE6BD8365033}"/>
    <cellStyle name="標準 5 11" xfId="659" xr:uid="{7AB8D868-7C68-429E-BBDC-D4D493DB8C47}"/>
    <cellStyle name="標準 5 11 2" xfId="1865" xr:uid="{8988D896-9071-4125-A4CB-540C347230E5}"/>
    <cellStyle name="標準 5 12" xfId="53" xr:uid="{7C351AAD-F3C6-4276-99CA-4F24EEDB3836}"/>
    <cellStyle name="標準 5 12 2" xfId="1285" xr:uid="{A730416D-28F9-4AA7-9EF3-9717EBC08E60}"/>
    <cellStyle name="標準 5 13" xfId="1272" xr:uid="{0995B075-C3D9-4A05-BD24-8A0FEAC47173}"/>
    <cellStyle name="標準 5 2" xfId="82" xr:uid="{EFB6FBC9-7BF1-4EC4-BF36-0E35DB62329B}"/>
    <cellStyle name="標準 5 2 2" xfId="123" xr:uid="{5C813B82-F2BB-4B9E-934F-996B1D2AED69}"/>
    <cellStyle name="標準 5 2 2 2" xfId="230" xr:uid="{7B908759-2F5B-4737-8F96-22DECFF2BB02}"/>
    <cellStyle name="標準 5 2 2 2 2" xfId="521" xr:uid="{394AE9F6-4096-4AB7-8F49-94F3521BDDAA}"/>
    <cellStyle name="標準 5 2 2 2 2 2" xfId="1106" xr:uid="{B0161264-8E5E-4336-8FBF-25A5D370DDD7}"/>
    <cellStyle name="標準 5 2 2 2 2 2 2" xfId="2311" xr:uid="{6D7838A8-D97D-49BA-B7BF-28D91879D8CB}"/>
    <cellStyle name="標準 5 2 2 2 2 3" xfId="1729" xr:uid="{CB98704D-8F57-44A6-B058-06CCF0774843}"/>
    <cellStyle name="標準 5 2 2 2 3" xfId="815" xr:uid="{94191FA3-F1B1-41E1-A386-B9EEFF3D772A}"/>
    <cellStyle name="標準 5 2 2 2 3 2" xfId="2020" xr:uid="{FCF2FA71-A207-4237-8E1E-F305E301C493}"/>
    <cellStyle name="標準 5 2 2 2 4" xfId="1438" xr:uid="{EBDDAB8C-6CF5-4BB3-A6B0-EBE0EA348E08}"/>
    <cellStyle name="標準 5 2 2 3" xfId="310" xr:uid="{2D3EF72D-C402-4549-9B82-09D1265B5BAC}"/>
    <cellStyle name="標準 5 2 2 3 2" xfId="601" xr:uid="{1B5812A0-069F-4CBA-B653-8E299BCFEFD6}"/>
    <cellStyle name="標準 5 2 2 3 2 2" xfId="1186" xr:uid="{87D5BF92-935A-45F6-8DCB-FC4D87CE440B}"/>
    <cellStyle name="標準 5 2 2 3 2 2 2" xfId="2391" xr:uid="{B74F08D6-226F-4770-9989-4E53C43380EB}"/>
    <cellStyle name="標準 5 2 2 3 2 3" xfId="1809" xr:uid="{2EEA341E-923E-4891-A44F-07340118B176}"/>
    <cellStyle name="標準 5 2 2 3 3" xfId="895" xr:uid="{D3AD83BB-6BAA-4987-BE2A-FCF9F1584F76}"/>
    <cellStyle name="標準 5 2 2 3 3 2" xfId="2100" xr:uid="{BBA80078-4D13-425F-A62F-25E4C26C6E5B}"/>
    <cellStyle name="標準 5 2 2 3 4" xfId="1518" xr:uid="{2AA66A62-342D-4E96-863B-C6DDDC55FB26}"/>
    <cellStyle name="標準 5 2 2 4" xfId="424" xr:uid="{97E825D0-7EA1-4883-8A79-9365317B4C58}"/>
    <cellStyle name="標準 5 2 2 4 2" xfId="1009" xr:uid="{2BDA1AF4-7A03-4D22-9F72-5BE7B2B5AF10}"/>
    <cellStyle name="標準 5 2 2 4 2 2" xfId="2214" xr:uid="{BB96798D-1454-486D-8046-7EF91BEECA3C}"/>
    <cellStyle name="標準 5 2 2 4 3" xfId="1632" xr:uid="{F59C219D-4F71-4D4E-8E25-73F5678C9D0D}"/>
    <cellStyle name="標準 5 2 2 5" xfId="718" xr:uid="{291DB8D5-6EC5-4A67-BEBE-3DD81519AF8C}"/>
    <cellStyle name="標準 5 2 2 5 2" xfId="1923" xr:uid="{DF3A8329-6E14-454E-AADF-DDAB4FC06835}"/>
    <cellStyle name="標準 5 2 2 6" xfId="1342" xr:uid="{E854D7FA-13D6-42CF-BA82-1251EAECAA63}"/>
    <cellStyle name="標準 5 2 3" xfId="149" xr:uid="{1D96E7CE-53A3-4D27-9165-0684A1D84904}"/>
    <cellStyle name="標準 5 2 3 2" xfId="249" xr:uid="{4F8DC8EB-6C33-4E75-A8FE-0A011A07B1C2}"/>
    <cellStyle name="標準 5 2 3 2 2" xfId="540" xr:uid="{9A7F6C8E-DE51-4B73-846F-48E2740AEF18}"/>
    <cellStyle name="標準 5 2 3 2 2 2" xfId="1125" xr:uid="{91007AF1-5238-4924-BEBB-2B54E724C144}"/>
    <cellStyle name="標準 5 2 3 2 2 2 2" xfId="2330" xr:uid="{0A348643-B1FD-4BB8-9230-62E35320793E}"/>
    <cellStyle name="標準 5 2 3 2 2 3" xfId="1748" xr:uid="{5CDEDBF8-CA7F-44DB-A18D-DC2AD5BED4DF}"/>
    <cellStyle name="標準 5 2 3 2 3" xfId="834" xr:uid="{9C4FBA71-A819-404D-8002-FF60D49AEC47}"/>
    <cellStyle name="標準 5 2 3 2 3 2" xfId="2039" xr:uid="{0CD054A6-E471-4AC4-9DA5-6CF0A9BB15E8}"/>
    <cellStyle name="標準 5 2 3 2 4" xfId="1457" xr:uid="{3457602E-3CFF-4ACB-9A9F-7FC9C3E76A9C}"/>
    <cellStyle name="標準 5 2 3 3" xfId="311" xr:uid="{06D721BD-D894-463D-8DDA-7617314BF99C}"/>
    <cellStyle name="標準 5 2 3 3 2" xfId="602" xr:uid="{0492D801-3133-496D-B030-90444620637A}"/>
    <cellStyle name="標準 5 2 3 3 2 2" xfId="1187" xr:uid="{25C0D73E-4227-41EB-BCC3-FDDFF2B304EF}"/>
    <cellStyle name="標準 5 2 3 3 2 2 2" xfId="2392" xr:uid="{2BBBE50D-561B-467E-8EC9-04CA0BADAB70}"/>
    <cellStyle name="標準 5 2 3 3 2 3" xfId="1810" xr:uid="{D7B532EC-474F-463E-BBD8-5A7659D7595E}"/>
    <cellStyle name="標準 5 2 3 3 3" xfId="896" xr:uid="{73B52FE5-5413-467D-B24A-47CBD8657648}"/>
    <cellStyle name="標準 5 2 3 3 3 2" xfId="2101" xr:uid="{FE23EBA3-FE82-4981-BA88-0B30AD771C1C}"/>
    <cellStyle name="標準 5 2 3 3 4" xfId="1519" xr:uid="{BCBC3F36-9116-490F-8B6A-720B63626CFE}"/>
    <cellStyle name="標準 5 2 3 4" xfId="443" xr:uid="{63CEB8DF-270B-4519-94C0-BB9244A735A2}"/>
    <cellStyle name="標準 5 2 3 4 2" xfId="1028" xr:uid="{91F12BB0-3BEE-4183-978C-138C3C845D0F}"/>
    <cellStyle name="標準 5 2 3 4 2 2" xfId="2233" xr:uid="{5619A1F2-BFE3-468A-A655-7F3B2647A358}"/>
    <cellStyle name="標準 5 2 3 4 3" xfId="1651" xr:uid="{DE59FABF-600E-43BA-9FEC-07C54F81F58F}"/>
    <cellStyle name="標準 5 2 3 5" xfId="737" xr:uid="{0D4D554D-81CD-438A-ACB0-BC0B02A8568C}"/>
    <cellStyle name="標準 5 2 3 5 2" xfId="1942" xr:uid="{7D28B447-95E6-4BA5-AB68-5600264990E3}"/>
    <cellStyle name="標準 5 2 3 6" xfId="1360" xr:uid="{B7CDCFA6-9C0A-487E-8E74-D82AC4EE1728}"/>
    <cellStyle name="標準 5 2 4" xfId="197" xr:uid="{1F88BE10-D2BC-4FC6-9793-9F8E78BF07D3}"/>
    <cellStyle name="標準 5 2 4 2" xfId="489" xr:uid="{0E1A0E66-7874-49C5-9C95-569A324AF6D8}"/>
    <cellStyle name="標準 5 2 4 2 2" xfId="1074" xr:uid="{B6F8F3D9-7783-41D6-8C93-E1D06F7F2F56}"/>
    <cellStyle name="標準 5 2 4 2 2 2" xfId="2279" xr:uid="{95F449EF-BF1C-4C53-ADE2-11C31C16C2D2}"/>
    <cellStyle name="標準 5 2 4 2 3" xfId="1697" xr:uid="{83B666E6-BA2B-4F77-A3B6-A13E0CA1E0BB}"/>
    <cellStyle name="標準 5 2 4 3" xfId="783" xr:uid="{D07AA3B2-DA9A-4FFC-BB63-D2E3D2319054}"/>
    <cellStyle name="標準 5 2 4 3 2" xfId="1988" xr:uid="{022BFC60-E464-4827-9611-D819774B29D3}"/>
    <cellStyle name="標準 5 2 4 4" xfId="1406" xr:uid="{79A55A57-D749-4C2D-A80C-DA8B57DE1B85}"/>
    <cellStyle name="標準 5 2 5" xfId="312" xr:uid="{39EC181F-6FFA-4A7F-A9CA-DFDDE441FF66}"/>
    <cellStyle name="標準 5 2 5 2" xfId="603" xr:uid="{831590EB-231D-4F23-8E18-9E0E02A9B541}"/>
    <cellStyle name="標準 5 2 5 2 2" xfId="1188" xr:uid="{C8639C1C-9431-478B-91D8-E9E5BDE7DB2A}"/>
    <cellStyle name="標準 5 2 5 2 2 2" xfId="2393" xr:uid="{489CD245-942E-41B0-9D56-040CC03E90BB}"/>
    <cellStyle name="標準 5 2 5 2 3" xfId="1811" xr:uid="{F00927D8-2B98-4D62-AEBD-8C8687DCC859}"/>
    <cellStyle name="標準 5 2 5 3" xfId="897" xr:uid="{8285F2C6-40FA-4CEA-81E2-405D7ECEC234}"/>
    <cellStyle name="標準 5 2 5 3 2" xfId="2102" xr:uid="{C03D0406-04A9-4339-8878-55655EC9FD20}"/>
    <cellStyle name="標準 5 2 5 4" xfId="1520" xr:uid="{F5C22A40-F22F-4507-AA6F-F48B1496A237}"/>
    <cellStyle name="標準 5 2 6" xfId="392" xr:uid="{DDB61C9A-1CDB-4EDB-9371-88294828C4FD}"/>
    <cellStyle name="標準 5 2 6 2" xfId="977" xr:uid="{F23F8C23-CACF-483F-AECB-B5689C6DD1AF}"/>
    <cellStyle name="標準 5 2 6 2 2" xfId="2182" xr:uid="{79283CCB-BEE7-4B0E-B7E3-EAF323B9C518}"/>
    <cellStyle name="標準 5 2 6 3" xfId="1600" xr:uid="{D799EFBE-8E79-40D9-8F7E-79153FEA1EF3}"/>
    <cellStyle name="標準 5 2 7" xfId="685" xr:uid="{6C921434-D40E-445D-BF3C-03BD381D7BFB}"/>
    <cellStyle name="標準 5 2 7 2" xfId="1891" xr:uid="{8FF65F54-FBF2-423F-BC83-45E550B37D35}"/>
    <cellStyle name="標準 5 2 8" xfId="1311" xr:uid="{D9E63DAE-25ED-46AA-A643-CB638C03D44C}"/>
    <cellStyle name="標準 5 3" xfId="69" xr:uid="{A0A8BF42-45D5-45F9-A7B0-44FE31797FA0}"/>
    <cellStyle name="標準 5 3 2" xfId="110" xr:uid="{C7CB6F97-B029-400B-9558-032D664CC027}"/>
    <cellStyle name="標準 5 3 2 2" xfId="217" xr:uid="{FD3E94BA-1D9F-43B3-8FF0-75BBD4768D92}"/>
    <cellStyle name="標準 5 3 2 2 2" xfId="508" xr:uid="{2283425C-CB4B-4A2B-A865-87B6D6758114}"/>
    <cellStyle name="標準 5 3 2 2 2 2" xfId="1093" xr:uid="{B8848849-D93C-43E1-A7B9-596D961C289B}"/>
    <cellStyle name="標準 5 3 2 2 2 2 2" xfId="2298" xr:uid="{F0169881-BC64-4E1A-B49D-3D98A315FD85}"/>
    <cellStyle name="標準 5 3 2 2 2 3" xfId="1716" xr:uid="{C27954C3-A999-41FF-AD65-5009DCC1179D}"/>
    <cellStyle name="標準 5 3 2 2 3" xfId="802" xr:uid="{D142EEF4-8A13-4F6F-99F5-6D1961551C02}"/>
    <cellStyle name="標準 5 3 2 2 3 2" xfId="2007" xr:uid="{4863E5CB-D0CC-4DF2-84B6-CBD63635FF6E}"/>
    <cellStyle name="標準 5 3 2 2 4" xfId="1425" xr:uid="{E19237BC-02FE-414F-B723-713BD1BB095E}"/>
    <cellStyle name="標準 5 3 2 3" xfId="313" xr:uid="{E3005BB8-F150-4AD1-8085-2246D857ACB9}"/>
    <cellStyle name="標準 5 3 2 3 2" xfId="604" xr:uid="{6312C669-24F8-4FC9-8B15-A61C19D289FE}"/>
    <cellStyle name="標準 5 3 2 3 2 2" xfId="1189" xr:uid="{0B91E504-B154-4417-B35C-2F64DF8F4B39}"/>
    <cellStyle name="標準 5 3 2 3 2 2 2" xfId="2394" xr:uid="{D0C1AC42-B4B4-4AEC-B049-E684B337D26C}"/>
    <cellStyle name="標準 5 3 2 3 2 3" xfId="1812" xr:uid="{ABB8948F-297A-4830-ABAA-8B41FDFE7396}"/>
    <cellStyle name="標準 5 3 2 3 3" xfId="898" xr:uid="{956ABA0B-88CC-48C6-A290-0A44D68CD506}"/>
    <cellStyle name="標準 5 3 2 3 3 2" xfId="2103" xr:uid="{86829DC1-7E0A-4B34-BD46-1782C625539A}"/>
    <cellStyle name="標準 5 3 2 3 4" xfId="1521" xr:uid="{770F42BF-234E-4EAC-AA26-C0447C6023E0}"/>
    <cellStyle name="標準 5 3 2 4" xfId="411" xr:uid="{E5A25CEA-DD29-4A74-BE9A-A35E4CD4F833}"/>
    <cellStyle name="標準 5 3 2 4 2" xfId="996" xr:uid="{7584FDEF-22BF-47A3-A956-75DA6FF5790F}"/>
    <cellStyle name="標準 5 3 2 4 2 2" xfId="2201" xr:uid="{52B80B0A-A5CD-45DE-BE74-3B1F0714B7D6}"/>
    <cellStyle name="標準 5 3 2 4 3" xfId="1619" xr:uid="{1EC03E38-6587-46A4-AB7F-8453F6495605}"/>
    <cellStyle name="標準 5 3 2 5" xfId="705" xr:uid="{C72D0F01-580E-45AD-BB76-52ED5534912F}"/>
    <cellStyle name="標準 5 3 2 5 2" xfId="1910" xr:uid="{A68AF55D-35BC-4C28-907C-6E88A0EFE8AC}"/>
    <cellStyle name="標準 5 3 2 6" xfId="1329" xr:uid="{47D8B7F1-812F-4C4B-9A75-F5C37C3569B4}"/>
    <cellStyle name="標準 5 3 3" xfId="150" xr:uid="{72C7A3E1-2274-42A7-BA2E-12D8AC406DAE}"/>
    <cellStyle name="標準 5 3 3 2" xfId="250" xr:uid="{14946D06-BF13-4045-90B8-DB7175FB7F16}"/>
    <cellStyle name="標準 5 3 3 2 2" xfId="541" xr:uid="{064ED806-2F05-4F6B-8BA9-EEE596D63B7D}"/>
    <cellStyle name="標準 5 3 3 2 2 2" xfId="1126" xr:uid="{3A4000E8-4D54-4785-AF01-DB2DEAE5D388}"/>
    <cellStyle name="標準 5 3 3 2 2 2 2" xfId="2331" xr:uid="{40D8314C-BA1E-47B7-AEFA-7D8BB6C3554B}"/>
    <cellStyle name="標準 5 3 3 2 2 3" xfId="1749" xr:uid="{93612272-8E9B-4C64-94E5-EAABCF457370}"/>
    <cellStyle name="標準 5 3 3 2 3" xfId="835" xr:uid="{F8BC0F62-1FA4-45DF-A2A2-F10C1FFD42CE}"/>
    <cellStyle name="標準 5 3 3 2 3 2" xfId="2040" xr:uid="{CBE8DA2A-04FB-4395-B1EE-2B38AAD6C8C5}"/>
    <cellStyle name="標準 5 3 3 2 4" xfId="1458" xr:uid="{EF98E910-7619-447E-B69E-11119F6B0C25}"/>
    <cellStyle name="標準 5 3 3 3" xfId="314" xr:uid="{26095779-CCC8-4156-9DF7-97154FCBDDD2}"/>
    <cellStyle name="標準 5 3 3 3 2" xfId="605" xr:uid="{32EFA029-28B1-4A02-BAA0-0456A07D985D}"/>
    <cellStyle name="標準 5 3 3 3 2 2" xfId="1190" xr:uid="{A8DE1C41-75D5-4DD9-B542-FA77E46CA246}"/>
    <cellStyle name="標準 5 3 3 3 2 2 2" xfId="2395" xr:uid="{BC1831FB-D0A5-4A78-B426-52BEE2561F4D}"/>
    <cellStyle name="標準 5 3 3 3 2 3" xfId="1813" xr:uid="{82188DE6-AB54-4E23-A16A-134DC20561AB}"/>
    <cellStyle name="標準 5 3 3 3 3" xfId="899" xr:uid="{7CB776FB-3CA2-4EA2-A8E3-9725D12D5310}"/>
    <cellStyle name="標準 5 3 3 3 3 2" xfId="2104" xr:uid="{87A1528F-515B-49E6-A17D-8C35687417F5}"/>
    <cellStyle name="標準 5 3 3 3 4" xfId="1522" xr:uid="{DC51D9BA-22CE-49E2-A7CE-E818F0FB3E25}"/>
    <cellStyle name="標準 5 3 3 4" xfId="444" xr:uid="{2F906139-15C0-4E22-AB13-115C42CDA31B}"/>
    <cellStyle name="標準 5 3 3 4 2" xfId="1029" xr:uid="{E063D291-B37E-4C7E-9F76-13E997142C30}"/>
    <cellStyle name="標準 5 3 3 4 2 2" xfId="2234" xr:uid="{89A2E81B-67ED-4DBA-BDCE-9358EA7C6387}"/>
    <cellStyle name="標準 5 3 3 4 3" xfId="1652" xr:uid="{F6899246-3304-4D4E-BB79-51035000DC92}"/>
    <cellStyle name="標準 5 3 3 5" xfId="738" xr:uid="{5F8CA8B1-472A-4CF9-9BE6-B956519502BA}"/>
    <cellStyle name="標準 5 3 3 5 2" xfId="1943" xr:uid="{7CC480FB-52DC-4B6F-96DA-18ED2312C662}"/>
    <cellStyle name="標準 5 3 3 6" xfId="1361" xr:uid="{738992DE-43E2-444B-B9F4-B74C60A65175}"/>
    <cellStyle name="標準 5 3 4" xfId="184" xr:uid="{A0263A3D-60B3-4DFA-BAB0-70B500956209}"/>
    <cellStyle name="標準 5 3 4 2" xfId="476" xr:uid="{433C15BF-B474-4E03-B187-5FE5D9DC444F}"/>
    <cellStyle name="標準 5 3 4 2 2" xfId="1061" xr:uid="{C5CC9365-0962-46BC-A1DC-821C3B95AB7A}"/>
    <cellStyle name="標準 5 3 4 2 2 2" xfId="2266" xr:uid="{FBD8D90E-DEEF-4117-A323-3D88DC36277C}"/>
    <cellStyle name="標準 5 3 4 2 3" xfId="1684" xr:uid="{7A0466EF-03B1-4CA6-B564-3B2437987599}"/>
    <cellStyle name="標準 5 3 4 3" xfId="770" xr:uid="{FC723BB7-D640-4651-B7C5-A94A2039D84D}"/>
    <cellStyle name="標準 5 3 4 3 2" xfId="1975" xr:uid="{9AB94DB6-1710-4BA3-AD56-B13B94687DA3}"/>
    <cellStyle name="標準 5 3 4 4" xfId="1393" xr:uid="{98744F79-FDC3-49C7-9608-F8C13757DF07}"/>
    <cellStyle name="標準 5 3 5" xfId="315" xr:uid="{1DDB1C60-F828-4573-A9A4-3C7A19E575D5}"/>
    <cellStyle name="標準 5 3 5 2" xfId="606" xr:uid="{357E7201-FCB3-42F7-B04F-EFC12B985ED8}"/>
    <cellStyle name="標準 5 3 5 2 2" xfId="1191" xr:uid="{D8BADCFA-CDB0-4A71-9BAE-B87AF7FE3995}"/>
    <cellStyle name="標準 5 3 5 2 2 2" xfId="2396" xr:uid="{77C1F096-0949-48CD-B7BF-2202452AEAB5}"/>
    <cellStyle name="標準 5 3 5 2 3" xfId="1814" xr:uid="{DD4E08AC-6086-4F79-9520-AE1AC983A009}"/>
    <cellStyle name="標準 5 3 5 3" xfId="900" xr:uid="{0D6C6828-FBB4-4B38-A59C-AF1223391BEC}"/>
    <cellStyle name="標準 5 3 5 3 2" xfId="2105" xr:uid="{B58E1710-59E0-40E3-A1B7-DBB39DDB434C}"/>
    <cellStyle name="標準 5 3 5 4" xfId="1523" xr:uid="{1990C6BD-F825-4360-B686-4A24C4BA63DF}"/>
    <cellStyle name="標準 5 3 6" xfId="379" xr:uid="{46BEECF5-26F3-4048-893E-EF2D415EC205}"/>
    <cellStyle name="標準 5 3 6 2" xfId="964" xr:uid="{33326759-22C0-49A4-B5BA-38A8F94CA6D5}"/>
    <cellStyle name="標準 5 3 6 2 2" xfId="2169" xr:uid="{4DEE6556-32F2-4030-8089-DE7457246751}"/>
    <cellStyle name="標準 5 3 6 3" xfId="1587" xr:uid="{0A9B20D1-B3CE-4220-8C18-7F96EC19B801}"/>
    <cellStyle name="標準 5 3 7" xfId="672" xr:uid="{DB33B652-41E7-4F65-810D-0A395ABE0BA4}"/>
    <cellStyle name="標準 5 3 7 2" xfId="1878" xr:uid="{41375556-7316-4DF9-969E-156D2B66C7FE}"/>
    <cellStyle name="標準 5 3 8" xfId="1298" xr:uid="{C780B152-3D56-4334-815A-086CF2AA8F16}"/>
    <cellStyle name="標準 5 4" xfId="92" xr:uid="{249323B1-6DA4-4C8C-A3B3-C5ADBA689951}"/>
    <cellStyle name="標準 5 4 2" xfId="125" xr:uid="{3430ECF2-591D-40EF-B7EC-3A3E950C9741}"/>
    <cellStyle name="標準 5 4 2 2" xfId="232" xr:uid="{4BB2981F-BD04-498E-899C-2EAFEE6E848B}"/>
    <cellStyle name="標準 5 4 2 2 2" xfId="523" xr:uid="{67D48C0A-7948-4CDC-BE8C-5DB8C5F684FA}"/>
    <cellStyle name="標準 5 4 2 2 2 2" xfId="1108" xr:uid="{52F1F88C-85A0-4AEA-9CE6-F08C72ACF6E7}"/>
    <cellStyle name="標準 5 4 2 2 2 2 2" xfId="2313" xr:uid="{FD647253-CE3B-4BC5-A80A-2C30CBA038C4}"/>
    <cellStyle name="標準 5 4 2 2 2 3" xfId="1731" xr:uid="{A8962112-FBFA-4314-9EBC-62889E9E665C}"/>
    <cellStyle name="標準 5 4 2 2 3" xfId="817" xr:uid="{4F325C24-9ABC-4870-9611-2306C8249DD7}"/>
    <cellStyle name="標準 5 4 2 2 3 2" xfId="2022" xr:uid="{EC9F467C-25E4-409A-A165-0FA30C534735}"/>
    <cellStyle name="標準 5 4 2 2 4" xfId="1440" xr:uid="{A49A6E11-C970-4CDD-93D1-8E41E5A08890}"/>
    <cellStyle name="標準 5 4 2 3" xfId="316" xr:uid="{21D04DA1-2747-4C25-825E-814930642248}"/>
    <cellStyle name="標準 5 4 2 3 2" xfId="607" xr:uid="{CE951F1C-4919-4A9F-BE42-1127F686CF3D}"/>
    <cellStyle name="標準 5 4 2 3 2 2" xfId="1192" xr:uid="{F151445F-E944-418A-91A6-9AD0E135CDC3}"/>
    <cellStyle name="標準 5 4 2 3 2 2 2" xfId="2397" xr:uid="{6B8B012E-DDDE-4E6D-9B0A-29BBB0EF1627}"/>
    <cellStyle name="標準 5 4 2 3 2 3" xfId="1815" xr:uid="{5F49396F-0A22-4BCB-A3B0-1B3CB8128BC4}"/>
    <cellStyle name="標準 5 4 2 3 3" xfId="901" xr:uid="{5FB30266-82F4-4074-919E-B183EE8DDA84}"/>
    <cellStyle name="標準 5 4 2 3 3 2" xfId="2106" xr:uid="{BE7F7525-979D-4DD8-B1B0-33373AFE6117}"/>
    <cellStyle name="標準 5 4 2 3 4" xfId="1524" xr:uid="{0BF80624-5017-4B83-A9EF-0AFD42016006}"/>
    <cellStyle name="標準 5 4 2 4" xfId="426" xr:uid="{2CA4623E-A1FD-4F58-BAE6-B338301D244D}"/>
    <cellStyle name="標準 5 4 2 4 2" xfId="1011" xr:uid="{196C42EB-C4D6-4CC4-BC8A-4864A47D07BB}"/>
    <cellStyle name="標準 5 4 2 4 2 2" xfId="2216" xr:uid="{FE9A6AB2-2260-4F5E-9198-7310D0579633}"/>
    <cellStyle name="標準 5 4 2 4 3" xfId="1634" xr:uid="{C34B8A5A-B3E1-4FF5-A256-0A176CB10A26}"/>
    <cellStyle name="標準 5 4 2 5" xfId="720" xr:uid="{132C61E4-F95A-417D-ABE8-AAB44728BDE2}"/>
    <cellStyle name="標準 5 4 2 5 2" xfId="1925" xr:uid="{581252DB-BD4F-4D4E-A9C5-91083215285C}"/>
    <cellStyle name="標準 5 4 2 6" xfId="1344" xr:uid="{D2304F38-BE33-4A7E-812D-125465978662}"/>
    <cellStyle name="標準 5 4 3" xfId="151" xr:uid="{FC80BE1B-1A73-4255-BB9D-0F9BDA36F89F}"/>
    <cellStyle name="標準 5 4 3 2" xfId="251" xr:uid="{E639B208-F17E-44B5-9C41-7724A6179902}"/>
    <cellStyle name="標準 5 4 3 2 2" xfId="542" xr:uid="{D036681D-BEF1-4AEE-99A8-6FE394D1E47B}"/>
    <cellStyle name="標準 5 4 3 2 2 2" xfId="1127" xr:uid="{603F0A99-525E-46CF-BE9F-6B560557B4B3}"/>
    <cellStyle name="標準 5 4 3 2 2 2 2" xfId="2332" xr:uid="{C2A6A2B3-93F9-48F9-B2B5-B7B0B2190657}"/>
    <cellStyle name="標準 5 4 3 2 2 3" xfId="1750" xr:uid="{41FDE754-B254-4742-BB6C-BFE8D4CDCCE0}"/>
    <cellStyle name="標準 5 4 3 2 3" xfId="836" xr:uid="{1E750A14-BE36-47AC-BE1B-9324285E1686}"/>
    <cellStyle name="標準 5 4 3 2 3 2" xfId="2041" xr:uid="{D1FB31FA-365F-4A2E-9794-913AE0275C14}"/>
    <cellStyle name="標準 5 4 3 2 4" xfId="1459" xr:uid="{10E5C117-48FF-47C0-B58A-687748B08FFB}"/>
    <cellStyle name="標準 5 4 3 3" xfId="317" xr:uid="{79D06406-8B2A-47F6-A85F-EC86EECCFD99}"/>
    <cellStyle name="標準 5 4 3 3 2" xfId="608" xr:uid="{E2E4D80D-8D27-45BC-8B3C-FD2D74E816AA}"/>
    <cellStyle name="標準 5 4 3 3 2 2" xfId="1193" xr:uid="{C49C9FFF-A47D-4EA1-8312-5263521815D0}"/>
    <cellStyle name="標準 5 4 3 3 2 2 2" xfId="2398" xr:uid="{3D288B8C-33A5-4DC9-9A29-362594B22983}"/>
    <cellStyle name="標準 5 4 3 3 2 3" xfId="1816" xr:uid="{D7AB69D9-6DB8-4295-8F67-248A10B5AAA5}"/>
    <cellStyle name="標準 5 4 3 3 3" xfId="902" xr:uid="{EF6F977B-D0FF-471F-B95E-FB341182CE40}"/>
    <cellStyle name="標準 5 4 3 3 3 2" xfId="2107" xr:uid="{D6C1774D-8B1B-47EC-A98E-5BA9415B4870}"/>
    <cellStyle name="標準 5 4 3 3 4" xfId="1525" xr:uid="{DFE869B2-D5EF-4623-A2A8-75C111AEEA48}"/>
    <cellStyle name="標準 5 4 3 4" xfId="445" xr:uid="{E814432A-85B4-42E2-8884-94CDF4FA2C90}"/>
    <cellStyle name="標準 5 4 3 4 2" xfId="1030" xr:uid="{D5B1DE49-1078-45EF-9914-4766CDEF54C1}"/>
    <cellStyle name="標準 5 4 3 4 2 2" xfId="2235" xr:uid="{C3B9CE44-D8F2-4CBC-8B07-A092B54423EA}"/>
    <cellStyle name="標準 5 4 3 4 3" xfId="1653" xr:uid="{8A37B96E-3E71-4C50-95AB-D49F360EE329}"/>
    <cellStyle name="標準 5 4 3 5" xfId="739" xr:uid="{E3E38818-D7EE-4F43-8900-5D041ED3B30D}"/>
    <cellStyle name="標準 5 4 3 5 2" xfId="1944" xr:uid="{1D969343-A5D0-444D-A95E-F193821D4652}"/>
    <cellStyle name="標準 5 4 3 6" xfId="1362" xr:uid="{137EE8B4-0167-4746-B55B-79224F1BFCEF}"/>
    <cellStyle name="標準 5 4 4" xfId="199" xr:uid="{3DBD7878-395F-441D-8118-DBE326F1AFA6}"/>
    <cellStyle name="標準 5 4 4 2" xfId="491" xr:uid="{70B5FF41-ECFC-4B71-80D1-02434E522105}"/>
    <cellStyle name="標準 5 4 4 2 2" xfId="1076" xr:uid="{AAEC89AF-49D1-4488-BF6A-2B39991BAC8F}"/>
    <cellStyle name="標準 5 4 4 2 2 2" xfId="2281" xr:uid="{CD303960-012E-415B-BE37-EF0C0962C30E}"/>
    <cellStyle name="標準 5 4 4 2 3" xfId="1699" xr:uid="{743CF608-C98D-4D49-BB22-2E7ECDC06920}"/>
    <cellStyle name="標準 5 4 4 3" xfId="785" xr:uid="{35CE0841-1005-42A4-98B9-850FD7052EE7}"/>
    <cellStyle name="標準 5 4 4 3 2" xfId="1990" xr:uid="{00769667-C937-40C6-9BD8-97FC06B67FD2}"/>
    <cellStyle name="標準 5 4 4 4" xfId="1408" xr:uid="{E3F55F16-6F62-4E4E-A9FC-19291D51CBC1}"/>
    <cellStyle name="標準 5 4 5" xfId="318" xr:uid="{7BA07C34-30E7-4079-964E-8E3D767A86E5}"/>
    <cellStyle name="標準 5 4 5 2" xfId="609" xr:uid="{7893F7B8-890C-4C97-9D0A-EE739601E090}"/>
    <cellStyle name="標準 5 4 5 2 2" xfId="1194" xr:uid="{39B4FF18-C8C1-40AE-A5C1-B4E51F1EF693}"/>
    <cellStyle name="標準 5 4 5 2 2 2" xfId="2399" xr:uid="{A871205F-8EA2-4B7C-BB6C-0066D3905249}"/>
    <cellStyle name="標準 5 4 5 2 3" xfId="1817" xr:uid="{2C93E300-375D-493A-BCB3-4697E125A8BD}"/>
    <cellStyle name="標準 5 4 5 3" xfId="903" xr:uid="{A70D2013-07D4-438A-9FA3-8150C9679181}"/>
    <cellStyle name="標準 5 4 5 3 2" xfId="2108" xr:uid="{1FDAD7A0-F894-4DDF-865D-6376ACF056C2}"/>
    <cellStyle name="標準 5 4 5 4" xfId="1526" xr:uid="{DBB8CC32-5E6F-463F-A2D9-B5C47F50A250}"/>
    <cellStyle name="標準 5 4 6" xfId="394" xr:uid="{8D165A7B-995C-41D3-A93B-EA31777894A9}"/>
    <cellStyle name="標準 5 4 6 2" xfId="979" xr:uid="{D25A33B7-CC58-45B2-8FAC-3C56284D12CF}"/>
    <cellStyle name="標準 5 4 6 2 2" xfId="2184" xr:uid="{AC6EA0FE-0E3C-486A-994F-68AFA0AFD699}"/>
    <cellStyle name="標準 5 4 6 3" xfId="1602" xr:uid="{978CE8AE-A5FA-4CAD-BC75-4D8A66A55624}"/>
    <cellStyle name="標準 5 4 7" xfId="687" xr:uid="{4D3097A2-C148-4DB0-BA3B-126FFB85FA53}"/>
    <cellStyle name="標準 5 4 7 2" xfId="1893" xr:uid="{316A24D5-A004-4800-B7E6-F982D7551E4B}"/>
    <cellStyle name="標準 5 4 8" xfId="1313" xr:uid="{B6FBE6F4-2183-4B25-AA9B-24CD52FFEDF7}"/>
    <cellStyle name="標準 5 5" xfId="32" xr:uid="{21FADC72-0CE8-4060-8518-C0AD66B7ABC2}"/>
    <cellStyle name="標準 5 5 2" xfId="127" xr:uid="{51225C57-61BC-4E6F-9EE5-EA06DEA96307}"/>
    <cellStyle name="標準 5 5 2 2" xfId="153" xr:uid="{A486E499-9940-4D56-8BFF-706A537FF762}"/>
    <cellStyle name="標準 5 5 2 2 2" xfId="253" xr:uid="{A858CA47-92B1-40A6-8DC4-DFECFCE03225}"/>
    <cellStyle name="標準 5 5 2 2 2 2" xfId="544" xr:uid="{597679BA-402E-4C0F-BCF7-FA708FD1F629}"/>
    <cellStyle name="標準 5 5 2 2 2 2 2" xfId="1129" xr:uid="{6C2C0FD2-0978-4E50-98E6-BB13B7D6F31E}"/>
    <cellStyle name="標準 5 5 2 2 2 2 2 2" xfId="2334" xr:uid="{5C3AAF7A-3B34-4693-85EB-5A2BC80ED766}"/>
    <cellStyle name="標準 5 5 2 2 2 2 3" xfId="1752" xr:uid="{9FBADC83-C23F-4189-8A4D-B7C56D041A27}"/>
    <cellStyle name="標準 5 5 2 2 2 3" xfId="838" xr:uid="{B2AE7164-2F07-421B-AB10-F0B6FFD49A6C}"/>
    <cellStyle name="標準 5 5 2 2 2 3 2" xfId="2043" xr:uid="{4E2C2082-99C1-4FEE-9B37-1D9F7D67C033}"/>
    <cellStyle name="標準 5 5 2 2 2 4" xfId="1461" xr:uid="{24A39588-FB55-4018-8363-D2F1109F3E6A}"/>
    <cellStyle name="標準 5 5 2 2 3" xfId="319" xr:uid="{28550420-76A2-4401-9741-062E73083FB5}"/>
    <cellStyle name="標準 5 5 2 2 3 2" xfId="610" xr:uid="{59456458-4D67-44E0-BD9D-77790CEDCEBB}"/>
    <cellStyle name="標準 5 5 2 2 3 2 2" xfId="1195" xr:uid="{53CFD728-952A-43BD-89B6-4C71B28D44BF}"/>
    <cellStyle name="標準 5 5 2 2 3 2 2 2" xfId="2400" xr:uid="{FB0FBAFA-BFD1-48C9-86C0-3034879B95A3}"/>
    <cellStyle name="標準 5 5 2 2 3 2 3" xfId="1818" xr:uid="{006AA655-5D94-4397-95F7-D417D6AB79C9}"/>
    <cellStyle name="標準 5 5 2 2 3 3" xfId="904" xr:uid="{9D991289-0D99-4387-A38D-9F58FFA24F93}"/>
    <cellStyle name="標準 5 5 2 2 3 3 2" xfId="2109" xr:uid="{30CE1607-234B-49CD-B4B7-E158CD0F05DE}"/>
    <cellStyle name="標準 5 5 2 2 3 4" xfId="1527" xr:uid="{7F5C8C80-E2E8-4162-8CD8-E12CAAF95E52}"/>
    <cellStyle name="標準 5 5 2 2 4" xfId="447" xr:uid="{0EF3896C-836E-4B57-A9DC-FE59C465BB31}"/>
    <cellStyle name="標準 5 5 2 2 4 2" xfId="1032" xr:uid="{6F264342-1504-4229-A72C-38CF5F2C42D1}"/>
    <cellStyle name="標準 5 5 2 2 4 2 2" xfId="2237" xr:uid="{34E5977F-6099-4A08-9CD1-509293617F1B}"/>
    <cellStyle name="標準 5 5 2 2 4 3" xfId="1655" xr:uid="{9BBF7596-9BFD-42E3-A0BF-7A4E6D63962A}"/>
    <cellStyle name="標準 5 5 2 2 5" xfId="741" xr:uid="{B9157DD1-73D0-4386-B489-13D3D065ACC5}"/>
    <cellStyle name="標準 5 5 2 2 5 2" xfId="1946" xr:uid="{DF5F8D75-E6B8-4A88-ABD9-B69A1A0BE4B4}"/>
    <cellStyle name="標準 5 5 2 2 6" xfId="1364" xr:uid="{9387B1E5-22A2-4E36-927B-E8CD013B3EC3}"/>
    <cellStyle name="標準 5 5 2 3" xfId="234" xr:uid="{016F111C-363B-4F3C-9245-1880714B88B4}"/>
    <cellStyle name="標準 5 5 2 3 2" xfId="525" xr:uid="{F6CD09AD-8E4C-4842-B062-9E5FF852235A}"/>
    <cellStyle name="標準 5 5 2 3 2 2" xfId="1110" xr:uid="{B291C747-02F6-4052-A975-5B26D65515F8}"/>
    <cellStyle name="標準 5 5 2 3 2 2 2" xfId="2315" xr:uid="{3F183D26-B679-4C60-9BC1-AE3FA6B762A8}"/>
    <cellStyle name="標準 5 5 2 3 2 3" xfId="1733" xr:uid="{9CA76658-40B7-4096-A6DF-A9C80612C90F}"/>
    <cellStyle name="標準 5 5 2 3 3" xfId="819" xr:uid="{F24410E4-4F4D-4EBA-8CED-FC6E2F609788}"/>
    <cellStyle name="標準 5 5 2 3 3 2" xfId="2024" xr:uid="{B401F368-90FF-4FFD-98A3-A56093190950}"/>
    <cellStyle name="標準 5 5 2 3 4" xfId="1442" xr:uid="{CAFD0293-B94D-4BFE-B2A1-16B75050829C}"/>
    <cellStyle name="標準 5 5 2 4" xfId="320" xr:uid="{20BB6388-5797-4E92-9316-E24933F36B1D}"/>
    <cellStyle name="標準 5 5 2 4 2" xfId="611" xr:uid="{48708410-74DE-4EDA-AAF8-E79B2DD0C4F3}"/>
    <cellStyle name="標準 5 5 2 4 2 2" xfId="1196" xr:uid="{CEF0727B-1F2D-4CA4-A166-E468509F14FE}"/>
    <cellStyle name="標準 5 5 2 4 2 2 2" xfId="2401" xr:uid="{2ADF6C75-87EC-478E-A267-CA0C8A1840BA}"/>
    <cellStyle name="標準 5 5 2 4 2 3" xfId="1819" xr:uid="{2003CA4A-7F37-42E0-A7FF-6D24C8FD1B85}"/>
    <cellStyle name="標準 5 5 2 4 3" xfId="905" xr:uid="{6642F7DE-A36F-4431-9CB7-7E09374C11F6}"/>
    <cellStyle name="標準 5 5 2 4 3 2" xfId="2110" xr:uid="{FCDF0CC8-72FA-484B-B5EB-B8F51567AD64}"/>
    <cellStyle name="標準 5 5 2 4 4" xfId="1528" xr:uid="{0F8D000F-B734-4895-A172-AC0185200E5E}"/>
    <cellStyle name="標準 5 5 2 5" xfId="428" xr:uid="{18208E21-24F3-42BD-A4EB-C744894D01F5}"/>
    <cellStyle name="標準 5 5 2 5 2" xfId="1013" xr:uid="{9621F33A-998B-4A04-9439-2228F9F5F23A}"/>
    <cellStyle name="標準 5 5 2 5 2 2" xfId="2218" xr:uid="{14FAC984-E8B3-4E11-AC55-2ACE16153BB7}"/>
    <cellStyle name="標準 5 5 2 5 3" xfId="1636" xr:uid="{BCD665A6-4E60-4188-ACD9-CFD4BBA5D1FC}"/>
    <cellStyle name="標準 5 5 2 6" xfId="722" xr:uid="{6E628CBB-654C-445E-86D9-45AA294DAA0E}"/>
    <cellStyle name="標準 5 5 2 6 2" xfId="1927" xr:uid="{EC338EFC-5A34-4552-B3EA-A9E55E2CA716}"/>
    <cellStyle name="標準 5 5 2 7" xfId="1346" xr:uid="{D4936187-8093-46EB-BB22-433EF28EAE66}"/>
    <cellStyle name="標準 5 5 3" xfId="154" xr:uid="{E6974615-3207-4B17-92AC-5C3741E743EF}"/>
    <cellStyle name="標準 5 5 3 2" xfId="254" xr:uid="{AD6E3203-44AE-49BF-B031-8F66891348E9}"/>
    <cellStyle name="標準 5 5 3 2 2" xfId="545" xr:uid="{0F7EDD34-2F75-48C5-A737-8BA293E944CD}"/>
    <cellStyle name="標準 5 5 3 2 2 2" xfId="1130" xr:uid="{F0556712-B841-499F-8F2A-D5121B5C28FC}"/>
    <cellStyle name="標準 5 5 3 2 2 2 2" xfId="2335" xr:uid="{E0B6A7AF-64C0-4489-863F-022900DFA80F}"/>
    <cellStyle name="標準 5 5 3 2 2 3" xfId="1753" xr:uid="{4731B20B-3EC6-4995-A6EA-BF6BEF1FC277}"/>
    <cellStyle name="標準 5 5 3 2 3" xfId="839" xr:uid="{F9C6D0B0-F073-43FF-9E9B-9E91C2D9FD8C}"/>
    <cellStyle name="標準 5 5 3 2 3 2" xfId="2044" xr:uid="{21B5FCD5-E85C-4C4A-BC81-28E18C2BCF45}"/>
    <cellStyle name="標準 5 5 3 2 4" xfId="1462" xr:uid="{B459928C-F501-468D-A813-54C79908CAAF}"/>
    <cellStyle name="標準 5 5 3 3" xfId="321" xr:uid="{91DF56FF-0BB0-427D-80ED-8EAD3D1E54C7}"/>
    <cellStyle name="標準 5 5 3 3 2" xfId="612" xr:uid="{659F5F0E-E0B6-4B06-8EC4-83BC09EEC8B5}"/>
    <cellStyle name="標準 5 5 3 3 2 2" xfId="1197" xr:uid="{5FC33186-D2AC-45A4-8EDE-23AAC421CABC}"/>
    <cellStyle name="標準 5 5 3 3 2 2 2" xfId="2402" xr:uid="{16E95B01-361B-40A9-B769-34A85FC5416D}"/>
    <cellStyle name="標準 5 5 3 3 2 3" xfId="1820" xr:uid="{D3EF2544-727B-4E2B-AC9B-0C6CEB3C4F8F}"/>
    <cellStyle name="標準 5 5 3 3 3" xfId="906" xr:uid="{5AA931CE-89CA-47A2-A1FD-681D5B755018}"/>
    <cellStyle name="標準 5 5 3 3 3 2" xfId="2111" xr:uid="{32350B7B-C44B-4ABF-AD63-2E7A94521E63}"/>
    <cellStyle name="標準 5 5 3 3 4" xfId="1529" xr:uid="{9FDAB3E0-C50C-46AD-B4B9-24AEECBA17A6}"/>
    <cellStyle name="標準 5 5 3 4" xfId="448" xr:uid="{52314EF5-4791-439D-9942-C3A731853FAB}"/>
    <cellStyle name="標準 5 5 3 4 2" xfId="1033" xr:uid="{3D0C9058-E900-4277-A640-CA0E5E3ACC86}"/>
    <cellStyle name="標準 5 5 3 4 2 2" xfId="2238" xr:uid="{520112B6-4E48-4C8C-93F1-552FBC81871E}"/>
    <cellStyle name="標準 5 5 3 4 3" xfId="1656" xr:uid="{02F026F2-5DC7-4D44-B5E6-EBEAF9A5BA06}"/>
    <cellStyle name="標準 5 5 3 5" xfId="742" xr:uid="{4B2CE1E6-030A-4383-B545-DF75A9CD8BE2}"/>
    <cellStyle name="標準 5 5 3 5 2" xfId="1947" xr:uid="{848A84B0-4FB6-4837-9390-9C87A3DFB9A0}"/>
    <cellStyle name="標準 5 5 3 6" xfId="1365" xr:uid="{6AA1B2DF-5352-457E-816A-816CBB12D433}"/>
    <cellStyle name="標準 5 5 4" xfId="152" xr:uid="{CDB89992-A040-4FAC-ADD5-0638EDFED5AA}"/>
    <cellStyle name="標準 5 5 4 2" xfId="252" xr:uid="{49973506-81AD-45E3-AD4F-073E720E4D84}"/>
    <cellStyle name="標準 5 5 4 2 2" xfId="543" xr:uid="{EFBE7121-2541-4A54-BBF0-FB8A81DFBCD3}"/>
    <cellStyle name="標準 5 5 4 2 2 2" xfId="1128" xr:uid="{FDB46953-9BCE-4974-B749-2EE0CF96D20D}"/>
    <cellStyle name="標準 5 5 4 2 2 2 2" xfId="2333" xr:uid="{9A0CDA53-2B92-4858-93FB-60BD9A841A51}"/>
    <cellStyle name="標準 5 5 4 2 2 3" xfId="1751" xr:uid="{40C0C1F1-FB12-4F67-9ABD-E00FDD3C4596}"/>
    <cellStyle name="標準 5 5 4 2 3" xfId="837" xr:uid="{5CC78E5C-5290-4D0F-8966-E38C1625B758}"/>
    <cellStyle name="標準 5 5 4 2 3 2" xfId="2042" xr:uid="{1AE1C577-A4F0-4BD4-A99D-978A0BAF2040}"/>
    <cellStyle name="標準 5 5 4 2 4" xfId="1460" xr:uid="{2A7924EA-A6C2-4691-A8CB-FA5E79B33C83}"/>
    <cellStyle name="標準 5 5 4 3" xfId="322" xr:uid="{5D9A8BA2-A595-4BA3-9623-97F53558C42D}"/>
    <cellStyle name="標準 5 5 4 3 2" xfId="613" xr:uid="{0E497A58-1301-4393-8731-432A965096BE}"/>
    <cellStyle name="標準 5 5 4 3 2 2" xfId="1198" xr:uid="{49DDE360-4C0E-4321-B4D1-12FBE30CE95A}"/>
    <cellStyle name="標準 5 5 4 3 2 2 2" xfId="2403" xr:uid="{F8827B08-71B9-4EC1-97B6-AAB78C54D4F0}"/>
    <cellStyle name="標準 5 5 4 3 2 3" xfId="1821" xr:uid="{17B4D737-56AA-456E-8E7A-8384D884CD65}"/>
    <cellStyle name="標準 5 5 4 3 3" xfId="907" xr:uid="{A9888C6E-C3B5-4C22-882C-B3C14F855228}"/>
    <cellStyle name="標準 5 5 4 3 3 2" xfId="2112" xr:uid="{72AA4012-5FB3-43E5-BF19-AED4C9B7AAE6}"/>
    <cellStyle name="標準 5 5 4 3 4" xfId="1530" xr:uid="{22AF747A-EFD2-47BE-A985-1A09DF8ED2B7}"/>
    <cellStyle name="標準 5 5 4 4" xfId="446" xr:uid="{8B9EE676-6406-469D-BDC1-965C60C2638C}"/>
    <cellStyle name="標準 5 5 4 4 2" xfId="1031" xr:uid="{08335F20-5A55-4290-9F8C-EB95C0D3A2A2}"/>
    <cellStyle name="標準 5 5 4 4 2 2" xfId="2236" xr:uid="{26A39ADC-1A78-40C9-A3A7-5290A8451E41}"/>
    <cellStyle name="標準 5 5 4 4 3" xfId="1654" xr:uid="{9F2DF987-4D82-4CEA-82CB-A6BE29557D87}"/>
    <cellStyle name="標準 5 5 4 5" xfId="740" xr:uid="{53439191-3C66-443B-BAED-84E55E029DBB}"/>
    <cellStyle name="標準 5 5 4 5 2" xfId="1945" xr:uid="{58D69108-1835-453B-8A8A-C6A1BE98B3C2}"/>
    <cellStyle name="標準 5 5 4 6" xfId="1363" xr:uid="{BBABDF10-B7EC-4378-8DE1-46185FB8CD9F}"/>
    <cellStyle name="標準 5 5 5" xfId="201" xr:uid="{F80EBEAF-E6AC-463D-947B-17FCE75B1D46}"/>
    <cellStyle name="標準 5 5 5 2" xfId="493" xr:uid="{23FEF1E7-02E8-4A6E-8EB6-29C55D0F8283}"/>
    <cellStyle name="標準 5 5 5 2 2" xfId="1078" xr:uid="{CD3FD2E7-2724-4886-8EE3-F75A16B9AB76}"/>
    <cellStyle name="標準 5 5 5 2 2 2" xfId="2283" xr:uid="{5B341BE5-5C13-4F29-868A-084F02AC57A6}"/>
    <cellStyle name="標準 5 5 5 2 3" xfId="1701" xr:uid="{033AEC39-E0E9-478C-8720-D6AD6660D643}"/>
    <cellStyle name="標準 5 5 5 3" xfId="787" xr:uid="{9FB3CE89-AF5A-456A-81E9-0AC9D0504C81}"/>
    <cellStyle name="標準 5 5 5 3 2" xfId="1992" xr:uid="{BCCCDD6C-43F9-4513-94AB-EFAC326CBCE3}"/>
    <cellStyle name="標準 5 5 5 4" xfId="1410" xr:uid="{B285056F-BB4B-4617-A243-40D2C609A361}"/>
    <cellStyle name="標準 5 5 6" xfId="323" xr:uid="{BC67AB76-7E3D-49D0-86C2-174B0D64461E}"/>
    <cellStyle name="標準 5 5 6 2" xfId="614" xr:uid="{234812F5-E06E-4950-B790-61F8B355C011}"/>
    <cellStyle name="標準 5 5 6 2 2" xfId="1199" xr:uid="{CD95EF76-082A-4019-A41B-582566833DDD}"/>
    <cellStyle name="標準 5 5 6 2 2 2" xfId="2404" xr:uid="{DE4AB933-2FDC-4EF1-8EA4-603152B20C9E}"/>
    <cellStyle name="標準 5 5 6 2 3" xfId="1822" xr:uid="{EB000F80-832E-43EF-8583-AE8BA03D187B}"/>
    <cellStyle name="標準 5 5 6 3" xfId="908" xr:uid="{F57ADA02-C0AF-4C4B-83D6-523B38A9A2A6}"/>
    <cellStyle name="標準 5 5 6 3 2" xfId="2113" xr:uid="{4736500F-DBC5-4665-BF3F-3A9116C04D17}"/>
    <cellStyle name="標準 5 5 6 4" xfId="1531" xr:uid="{EAB2D511-7DE2-4E4D-81AF-6BD85F94B996}"/>
    <cellStyle name="標準 5 5 7" xfId="396" xr:uid="{9FE59838-3E23-410D-AF4D-B856D2C93390}"/>
    <cellStyle name="標準 5 5 7 2" xfId="981" xr:uid="{F0E711E3-64C4-40E1-AC07-A9B93FE7D27E}"/>
    <cellStyle name="標準 5 5 7 2 2" xfId="2186" xr:uid="{8EDF8EEF-35C6-48CB-B2D6-4252D1F46098}"/>
    <cellStyle name="標準 5 5 7 3" xfId="1604" xr:uid="{3146F015-8C4A-40AA-8606-0571F4819D60}"/>
    <cellStyle name="標準 5 5 8" xfId="689" xr:uid="{ED97922B-31E0-439F-9080-5227CC756449}"/>
    <cellStyle name="標準 5 5 8 2" xfId="1895" xr:uid="{E8A05363-9B8C-4307-A0EB-E777E5A13832}"/>
    <cellStyle name="標準 5 5 9" xfId="1280" xr:uid="{B8C7D07F-D910-4B7A-A864-CAC7F0A79791}"/>
    <cellStyle name="標準 5 6" xfId="97" xr:uid="{AF329079-605C-4833-97FD-69948591BC4D}"/>
    <cellStyle name="標準 5 6 2" xfId="204" xr:uid="{4DF7745A-C399-453D-936D-4F5B93E3475A}"/>
    <cellStyle name="標準 5 6 2 2" xfId="495" xr:uid="{3BC8E5E0-3258-4841-8556-33977AD334DF}"/>
    <cellStyle name="標準 5 6 2 2 2" xfId="1080" xr:uid="{4ABE1AF6-2CBE-4B4E-8C72-1164B6CB69AC}"/>
    <cellStyle name="標準 5 6 2 2 2 2" xfId="2285" xr:uid="{F23DE7CB-DA4B-4966-8E55-C9F25C8206CE}"/>
    <cellStyle name="標準 5 6 2 2 3" xfId="1703" xr:uid="{99E10E82-9C9F-433C-8A52-2B480548ECFA}"/>
    <cellStyle name="標準 5 6 2 3" xfId="789" xr:uid="{A87A3951-555A-4112-AA4A-B620E59EC12C}"/>
    <cellStyle name="標準 5 6 2 3 2" xfId="1994" xr:uid="{F48E9D19-DCCF-49D0-A286-92FF1A66AAFE}"/>
    <cellStyle name="標準 5 6 2 4" xfId="1412" xr:uid="{7B977D5F-F34D-48B7-971F-84AE2AD97451}"/>
    <cellStyle name="標準 5 6 3" xfId="324" xr:uid="{BBCF9EA2-9295-4BD5-A8A8-3CCF8F9B6F3F}"/>
    <cellStyle name="標準 5 6 3 2" xfId="615" xr:uid="{29E165A4-046F-43F4-BBCF-E8CD2726EF23}"/>
    <cellStyle name="標準 5 6 3 2 2" xfId="1200" xr:uid="{D40D010E-6513-4D83-A6CE-4218E669DC98}"/>
    <cellStyle name="標準 5 6 3 2 2 2" xfId="2405" xr:uid="{716DCDF0-F1F6-47BE-8D5C-19F8F30C6E70}"/>
    <cellStyle name="標準 5 6 3 2 3" xfId="1823" xr:uid="{CE07CDA5-E833-4EFF-92A4-8FFE2F3CDF6B}"/>
    <cellStyle name="標準 5 6 3 3" xfId="909" xr:uid="{F31597CE-920D-4A34-BBDE-4DD2809D42A3}"/>
    <cellStyle name="標準 5 6 3 3 2" xfId="2114" xr:uid="{8D89F9EC-C647-4DFC-AF3D-7B2161A059CB}"/>
    <cellStyle name="標準 5 6 3 4" xfId="1532" xr:uid="{0FA68235-4845-4185-9E36-CC8FCAFA6E44}"/>
    <cellStyle name="標準 5 6 4" xfId="398" xr:uid="{27CA52AB-64BB-4E74-A487-5436CBB71176}"/>
    <cellStyle name="標準 5 6 4 2" xfId="983" xr:uid="{B26607BB-6D5A-4967-9F6C-88376E82E222}"/>
    <cellStyle name="標準 5 6 4 2 2" xfId="2188" xr:uid="{A8225751-EEB0-46A1-B1A7-27EFB1E91649}"/>
    <cellStyle name="標準 5 6 4 3" xfId="1606" xr:uid="{886E1176-931C-4DA8-9E56-8B677F8F264D}"/>
    <cellStyle name="標準 5 6 5" xfId="692" xr:uid="{C08354AA-3E0E-4CEF-93DB-4462045A9956}"/>
    <cellStyle name="標準 5 6 5 2" xfId="1897" xr:uid="{5B30A917-4723-496F-B204-F8E057422FD3}"/>
    <cellStyle name="標準 5 6 6" xfId="1316" xr:uid="{F984A615-5FB6-4699-9EC2-BF0524DF5C9B}"/>
    <cellStyle name="標準 5 7" xfId="148" xr:uid="{61C6C966-6FA5-4E8E-BB79-6B823667F376}"/>
    <cellStyle name="標準 5 8" xfId="171" xr:uid="{EE4D2BA6-1C02-4864-ABE8-B49BC7364BA7}"/>
    <cellStyle name="標準 5 8 2" xfId="463" xr:uid="{ACD40DD2-1B43-4139-9B1D-A03671C8C58B}"/>
    <cellStyle name="標準 5 8 2 2" xfId="1048" xr:uid="{1A1792EC-9FA1-4409-A8F8-4680A90482E7}"/>
    <cellStyle name="標準 5 8 2 2 2" xfId="2253" xr:uid="{D040B166-6EE9-47A9-9D29-5565CE17AE7E}"/>
    <cellStyle name="標準 5 8 2 3" xfId="1671" xr:uid="{F79AC7B6-B80F-490A-B2C1-3750009F904F}"/>
    <cellStyle name="標準 5 8 3" xfId="757" xr:uid="{1D6B2DEB-F18B-4FA0-9D25-9BA071730B74}"/>
    <cellStyle name="標準 5 8 3 2" xfId="1962" xr:uid="{A71EDD7A-9971-4C21-AB17-9178588FE8A8}"/>
    <cellStyle name="標準 5 8 4" xfId="1380" xr:uid="{7DFE3CDE-7C24-4C89-81B4-4FD0B9B878CD}"/>
    <cellStyle name="標準 5 9" xfId="325" xr:uid="{0DEE1A27-580C-4AFA-AC80-7CCDDC530968}"/>
    <cellStyle name="標準 5 9 2" xfId="616" xr:uid="{09DB6151-B1B5-4FFA-A793-E98E953B5D46}"/>
    <cellStyle name="標準 5 9 2 2" xfId="1201" xr:uid="{5FAD183A-54BD-4939-8BCF-37A9BE553648}"/>
    <cellStyle name="標準 5 9 2 2 2" xfId="2406" xr:uid="{4978DDD7-9FCF-4DC6-AD08-EE4937CA323C}"/>
    <cellStyle name="標準 5 9 2 3" xfId="1824" xr:uid="{F1B2309D-81B2-48AD-A623-8EC942B0939C}"/>
    <cellStyle name="標準 5 9 3" xfId="910" xr:uid="{41FE6E78-3F0A-4227-A37A-AC06B3135C7E}"/>
    <cellStyle name="標準 5 9 3 2" xfId="2115" xr:uid="{174E8D0A-8523-43F9-BBF9-2CFFB66FB4C6}"/>
    <cellStyle name="標準 5 9 4" xfId="1533" xr:uid="{50738100-2F14-44DC-9852-9ED9068B267E}"/>
    <cellStyle name="標準 6" xfId="27" xr:uid="{FC9BF3D6-75E4-4B44-A81E-7EC2343380A5}"/>
    <cellStyle name="標準 6 10" xfId="54" xr:uid="{EC09C998-0C6B-4EED-A038-7383EB9396A6}"/>
    <cellStyle name="標準 6 10 2" xfId="1286" xr:uid="{81789007-4364-4867-B413-D5F042109926}"/>
    <cellStyle name="標準 6 11" xfId="1277" xr:uid="{ED7AF66D-6122-46AA-A7CF-FDF4C7415FC2}"/>
    <cellStyle name="標準 6 2" xfId="81" xr:uid="{494CDFD1-301A-4556-9D2E-948421B3B72B}"/>
    <cellStyle name="標準 6 2 2" xfId="122" xr:uid="{F277671C-E047-4447-9A52-072CBA4CF4FE}"/>
    <cellStyle name="標準 6 2 2 2" xfId="229" xr:uid="{DEB4AADD-3174-43E6-8AC2-6D43A4716C1E}"/>
    <cellStyle name="標準 6 2 2 2 2" xfId="520" xr:uid="{4B6AD4D9-50D2-4CBC-AC4B-1A97FBC568D3}"/>
    <cellStyle name="標準 6 2 2 2 2 2" xfId="1105" xr:uid="{47E22B3C-816B-47AE-817D-CE464BC606DA}"/>
    <cellStyle name="標準 6 2 2 2 2 2 2" xfId="2310" xr:uid="{2114D990-5337-4842-9A2C-521F2F695F5B}"/>
    <cellStyle name="標準 6 2 2 2 2 3" xfId="1728" xr:uid="{D7989D77-BF67-462B-AA9A-C83AEBCD24CA}"/>
    <cellStyle name="標準 6 2 2 2 3" xfId="814" xr:uid="{410C9CE0-448B-4E6E-B6F6-D2E10BDADEA1}"/>
    <cellStyle name="標準 6 2 2 2 3 2" xfId="2019" xr:uid="{E31C7929-2092-44BE-A883-3D108605E7A8}"/>
    <cellStyle name="標準 6 2 2 2 4" xfId="1437" xr:uid="{03A5316A-A93C-4FCB-B34F-DB519F54BACE}"/>
    <cellStyle name="標準 6 2 2 3" xfId="326" xr:uid="{17496FAF-EDC7-4754-A211-2362BFA23B36}"/>
    <cellStyle name="標準 6 2 2 3 2" xfId="617" xr:uid="{C3E64F7F-C057-4079-B4E5-764907A6740B}"/>
    <cellStyle name="標準 6 2 2 3 2 2" xfId="1202" xr:uid="{26146008-B922-495D-8999-6922393B1203}"/>
    <cellStyle name="標準 6 2 2 3 2 2 2" xfId="2407" xr:uid="{E7FBC64A-C2B0-4659-A6F1-9C764488BB90}"/>
    <cellStyle name="標準 6 2 2 3 2 3" xfId="1825" xr:uid="{ABC3613B-3AA5-4462-81C0-137F23B9FC40}"/>
    <cellStyle name="標準 6 2 2 3 3" xfId="911" xr:uid="{EE3F495F-EF7A-4CBA-8EDE-737F5B7E85F3}"/>
    <cellStyle name="標準 6 2 2 3 3 2" xfId="2116" xr:uid="{FED7DE14-3549-4AD5-9D0A-01B3E6F41E0E}"/>
    <cellStyle name="標準 6 2 2 3 4" xfId="1534" xr:uid="{56D378BE-4864-4871-8D81-AEA52ED4536B}"/>
    <cellStyle name="標準 6 2 2 4" xfId="423" xr:uid="{53E02F95-0D6D-4F75-80D7-2FDFECB9CE6A}"/>
    <cellStyle name="標準 6 2 2 4 2" xfId="1008" xr:uid="{3E2B721B-FD7E-41DA-ADB4-01A0C12DECAC}"/>
    <cellStyle name="標準 6 2 2 4 2 2" xfId="2213" xr:uid="{3CC4B5B6-E486-4262-896A-4292548BB1C4}"/>
    <cellStyle name="標準 6 2 2 4 3" xfId="1631" xr:uid="{8A545102-D37B-481A-AD92-A5FF3C9ABADF}"/>
    <cellStyle name="標準 6 2 2 5" xfId="717" xr:uid="{763BD6A7-3BC6-4CBD-AE82-CA64AB8FD02A}"/>
    <cellStyle name="標準 6 2 2 5 2" xfId="1922" xr:uid="{F2781F6E-E8A9-4FE0-B864-846403389A1F}"/>
    <cellStyle name="標準 6 2 2 6" xfId="1341" xr:uid="{56B9E5C8-9C92-4E27-9CE9-E0EF20DAA6D2}"/>
    <cellStyle name="標準 6 2 3" xfId="156" xr:uid="{4944DB51-371B-45A3-A472-4B31E5FE4DE6}"/>
    <cellStyle name="標準 6 2 3 2" xfId="256" xr:uid="{89E94AC1-1D6E-4523-8842-DE448AD258C2}"/>
    <cellStyle name="標準 6 2 3 2 2" xfId="547" xr:uid="{16955407-EED3-4233-96BC-AEF719D3975A}"/>
    <cellStyle name="標準 6 2 3 2 2 2" xfId="1132" xr:uid="{3433F553-3C79-4D05-87C7-6C2DE1DA0613}"/>
    <cellStyle name="標準 6 2 3 2 2 2 2" xfId="2337" xr:uid="{CC68784E-501A-43DF-9DB7-544AA4E8117E}"/>
    <cellStyle name="標準 6 2 3 2 2 3" xfId="1755" xr:uid="{27B40CB5-962C-4A31-B45C-A365A9D4AD76}"/>
    <cellStyle name="標準 6 2 3 2 3" xfId="841" xr:uid="{3C59D8B8-8D9C-467E-91E4-5B452DF1901F}"/>
    <cellStyle name="標準 6 2 3 2 3 2" xfId="2046" xr:uid="{C024521F-D931-449A-9C49-288F91070655}"/>
    <cellStyle name="標準 6 2 3 2 4" xfId="1464" xr:uid="{1F651A5B-3A5A-4680-9E40-14F375AC0F8B}"/>
    <cellStyle name="標準 6 2 3 3" xfId="327" xr:uid="{9E47C577-E708-450F-9D09-F1610F8766EC}"/>
    <cellStyle name="標準 6 2 3 3 2" xfId="618" xr:uid="{5B094BBE-5CCC-4494-A443-F20D575FEFD3}"/>
    <cellStyle name="標準 6 2 3 3 2 2" xfId="1203" xr:uid="{B78D4BB5-AAF4-40A2-9907-8CF02607F685}"/>
    <cellStyle name="標準 6 2 3 3 2 2 2" xfId="2408" xr:uid="{CE2284B4-A4AE-4DA0-BF2C-0354100DEE22}"/>
    <cellStyle name="標準 6 2 3 3 2 3" xfId="1826" xr:uid="{2795ECBC-743E-46B5-BAB0-9C665BDD369B}"/>
    <cellStyle name="標準 6 2 3 3 3" xfId="912" xr:uid="{0224C8FF-24E1-4DDC-BB63-0B5135F55E72}"/>
    <cellStyle name="標準 6 2 3 3 3 2" xfId="2117" xr:uid="{0DD572CB-0174-4627-B74B-6FADEAA73C99}"/>
    <cellStyle name="標準 6 2 3 3 4" xfId="1535" xr:uid="{78D0CA8F-7A65-4D87-B4E1-E99AC9894D7A}"/>
    <cellStyle name="標準 6 2 3 4" xfId="450" xr:uid="{4D6E6801-408F-46BE-A4A3-C5E26BB762F3}"/>
    <cellStyle name="標準 6 2 3 4 2" xfId="1035" xr:uid="{B958EDC8-3906-42F3-A720-711E935FD507}"/>
    <cellStyle name="標準 6 2 3 4 2 2" xfId="2240" xr:uid="{BEC71B4D-D94E-4E87-8CD6-201ED520E14C}"/>
    <cellStyle name="標準 6 2 3 4 3" xfId="1658" xr:uid="{584ECA8D-2242-43C3-9A54-7979AD39AFA8}"/>
    <cellStyle name="標準 6 2 3 5" xfId="744" xr:uid="{6F9CAF7F-0F71-476E-A432-937094F7E06C}"/>
    <cellStyle name="標準 6 2 3 5 2" xfId="1949" xr:uid="{008DFBEF-5E24-4648-96CF-D8849CE7FA41}"/>
    <cellStyle name="標準 6 2 3 6" xfId="1367" xr:uid="{219D92EA-FFBD-42EE-A462-995401490A2C}"/>
    <cellStyle name="標準 6 2 4" xfId="196" xr:uid="{0603F710-7ECA-4AB9-8A8E-7AD8C42CF126}"/>
    <cellStyle name="標準 6 2 4 2" xfId="488" xr:uid="{F26B600A-F53C-4ABE-B5B1-CB13ED90C988}"/>
    <cellStyle name="標準 6 2 4 2 2" xfId="1073" xr:uid="{F48FF2C6-52B4-48EA-8C72-4217EBCF9B93}"/>
    <cellStyle name="標準 6 2 4 2 2 2" xfId="2278" xr:uid="{48580F38-89AB-4FBA-BD9B-07CE1904D7F8}"/>
    <cellStyle name="標準 6 2 4 2 3" xfId="1696" xr:uid="{A909B10D-64C6-424E-AAF6-F2345B7C10D2}"/>
    <cellStyle name="標準 6 2 4 3" xfId="782" xr:uid="{898CA540-167A-43FF-84CE-19F46B0FD2BB}"/>
    <cellStyle name="標準 6 2 4 3 2" xfId="1987" xr:uid="{E261A634-7BA8-4699-94F8-ED6FC13E4CA8}"/>
    <cellStyle name="標準 6 2 4 4" xfId="1405" xr:uid="{E7D6BDE1-00F6-4284-83B2-AACB2492079B}"/>
    <cellStyle name="標準 6 2 5" xfId="328" xr:uid="{AC800E89-8A34-4D83-9D44-AA6A8A3BE437}"/>
    <cellStyle name="標準 6 2 5 2" xfId="619" xr:uid="{F7179A66-41BE-48D2-B8A2-E1A8541439B2}"/>
    <cellStyle name="標準 6 2 5 2 2" xfId="1204" xr:uid="{418A0EB2-3167-484C-8DEF-3B200EB788C7}"/>
    <cellStyle name="標準 6 2 5 2 2 2" xfId="2409" xr:uid="{42EC415D-AB5F-4AA0-9C17-E7A2100F3037}"/>
    <cellStyle name="標準 6 2 5 2 3" xfId="1827" xr:uid="{B5BC61F0-3F8F-452D-BD12-9B54FE3D02CB}"/>
    <cellStyle name="標準 6 2 5 3" xfId="913" xr:uid="{8C2501E3-0D32-4A4D-ADB4-ABCCE61B4196}"/>
    <cellStyle name="標準 6 2 5 3 2" xfId="2118" xr:uid="{F815851D-64DA-408E-99ED-677B4783F3EC}"/>
    <cellStyle name="標準 6 2 5 4" xfId="1536" xr:uid="{7F509ED6-7349-4713-9034-FF356CA84090}"/>
    <cellStyle name="標準 6 2 6" xfId="391" xr:uid="{49151EFE-BA1A-4CA1-A37D-AC50BDE96DBB}"/>
    <cellStyle name="標準 6 2 6 2" xfId="976" xr:uid="{41E8080B-CC12-4DA7-B2FF-CB24F01CAEE4}"/>
    <cellStyle name="標準 6 2 6 2 2" xfId="2181" xr:uid="{A8B5EAB5-CDFC-4B07-AEE8-A23FFA4CA338}"/>
    <cellStyle name="標準 6 2 6 3" xfId="1599" xr:uid="{67AF62BE-67D4-407A-9D9D-ADFF0BED1DF4}"/>
    <cellStyle name="標準 6 2 7" xfId="684" xr:uid="{CEA16601-F768-42EA-953D-2F5EED8BDF9C}"/>
    <cellStyle name="標準 6 2 7 2" xfId="1890" xr:uid="{3DDE7AEA-F486-4B05-925C-0CF55BBDB3E1}"/>
    <cellStyle name="標準 6 2 8" xfId="1310" xr:uid="{2C1BDB6D-62E9-4645-9DF1-032934A2A782}"/>
    <cellStyle name="標準 6 3" xfId="70" xr:uid="{7A7BD1B1-CB4C-44DB-B226-A3BAFE613824}"/>
    <cellStyle name="標準 6 3 2" xfId="111" xr:uid="{9CEE299A-42F7-4A46-B5CB-34711FF2927B}"/>
    <cellStyle name="標準 6 3 2 2" xfId="218" xr:uid="{C0689FA1-221F-40FB-872C-E7B3E3D65A27}"/>
    <cellStyle name="標準 6 3 2 2 2" xfId="509" xr:uid="{FB85431C-307C-4B37-8ED9-F8C25F91F9E7}"/>
    <cellStyle name="標準 6 3 2 2 2 2" xfId="1094" xr:uid="{BD262410-69BD-4E6C-A703-BAC610747D39}"/>
    <cellStyle name="標準 6 3 2 2 2 2 2" xfId="2299" xr:uid="{F2D29106-BB0B-4886-8259-46D906AE2D43}"/>
    <cellStyle name="標準 6 3 2 2 2 3" xfId="1717" xr:uid="{259AA141-FB48-4665-B8C5-2E3371ED6663}"/>
    <cellStyle name="標準 6 3 2 2 3" xfId="803" xr:uid="{67216FE4-072F-4E27-ADB3-E2551402726D}"/>
    <cellStyle name="標準 6 3 2 2 3 2" xfId="2008" xr:uid="{F3CEA28C-C85D-44DB-8CF0-35622BA4BCFE}"/>
    <cellStyle name="標準 6 3 2 2 4" xfId="1426" xr:uid="{0CE034D6-A1E5-49EF-B730-6865903DA0A5}"/>
    <cellStyle name="標準 6 3 2 3" xfId="329" xr:uid="{764E0A9F-0BB4-4542-8802-1913F03303A1}"/>
    <cellStyle name="標準 6 3 2 3 2" xfId="620" xr:uid="{48091A14-CCD0-4ED6-A808-DF0EB31E9FD7}"/>
    <cellStyle name="標準 6 3 2 3 2 2" xfId="1205" xr:uid="{9C585F51-7358-489F-B030-D534AB379F69}"/>
    <cellStyle name="標準 6 3 2 3 2 2 2" xfId="2410" xr:uid="{C92F9AF7-30EE-44F7-B121-E06BBDE531C1}"/>
    <cellStyle name="標準 6 3 2 3 2 3" xfId="1828" xr:uid="{FF8EA585-2656-480F-8032-34FB61175222}"/>
    <cellStyle name="標準 6 3 2 3 3" xfId="914" xr:uid="{34AA80D1-0AD0-4F7C-BA6D-A51CB90C5B3E}"/>
    <cellStyle name="標準 6 3 2 3 3 2" xfId="2119" xr:uid="{5C687377-A856-4D14-82BD-B8B058755955}"/>
    <cellStyle name="標準 6 3 2 3 4" xfId="1537" xr:uid="{9005FB66-F0CB-4120-969E-AFF292D4A910}"/>
    <cellStyle name="標準 6 3 2 4" xfId="412" xr:uid="{17E4FF61-61F2-4E24-9697-2EA0175B4710}"/>
    <cellStyle name="標準 6 3 2 4 2" xfId="997" xr:uid="{700A1FE6-D981-44CF-89BB-0C29F88A166A}"/>
    <cellStyle name="標準 6 3 2 4 2 2" xfId="2202" xr:uid="{8FFD23DC-0882-408D-B122-5D45A719EA52}"/>
    <cellStyle name="標準 6 3 2 4 3" xfId="1620" xr:uid="{4ECAD822-FBA8-4D0C-ABB7-7E976BFFF064}"/>
    <cellStyle name="標準 6 3 2 5" xfId="706" xr:uid="{A9578A16-BAD8-4EDE-9121-F33089DDDD46}"/>
    <cellStyle name="標準 6 3 2 5 2" xfId="1911" xr:uid="{4C749BF2-D8DD-47E4-8167-EA92B2C16B96}"/>
    <cellStyle name="標準 6 3 2 6" xfId="1330" xr:uid="{683805CE-5D57-4D3D-A5A3-40F502C0B800}"/>
    <cellStyle name="標準 6 3 3" xfId="157" xr:uid="{7561E195-4EF2-4307-AA4C-18F5D9AE32B2}"/>
    <cellStyle name="標準 6 3 3 2" xfId="257" xr:uid="{44A4F9FA-CD72-4BE3-95B8-504A709E0C47}"/>
    <cellStyle name="標準 6 3 3 2 2" xfId="548" xr:uid="{E5D671CD-528C-4E3A-B82E-05C6C526D889}"/>
    <cellStyle name="標準 6 3 3 2 2 2" xfId="1133" xr:uid="{A0BE40F8-904E-4E67-9674-A1BD5856EB39}"/>
    <cellStyle name="標準 6 3 3 2 2 2 2" xfId="2338" xr:uid="{E1B01AC2-524B-426A-A70E-D917ECC9610C}"/>
    <cellStyle name="標準 6 3 3 2 2 3" xfId="1756" xr:uid="{B7120829-D376-4F10-8B04-CCD02DD30CEB}"/>
    <cellStyle name="標準 6 3 3 2 3" xfId="842" xr:uid="{05DE0034-6E07-411C-9DD4-540026DB7500}"/>
    <cellStyle name="標準 6 3 3 2 3 2" xfId="2047" xr:uid="{3A1C868B-CBF3-4C70-BDD4-E74A93448CB3}"/>
    <cellStyle name="標準 6 3 3 2 4" xfId="1465" xr:uid="{0B36F61E-8E51-49F9-9AF8-E5C708007CED}"/>
    <cellStyle name="標準 6 3 3 3" xfId="330" xr:uid="{DD3E5BDA-8055-45FF-B870-3C78C6A14EBC}"/>
    <cellStyle name="標準 6 3 3 3 2" xfId="621" xr:uid="{C5A928A8-ADF8-4DEF-9C7C-03FBF4D37568}"/>
    <cellStyle name="標準 6 3 3 3 2 2" xfId="1206" xr:uid="{9080910F-4B0F-42B5-8AE4-41CF39FDAD41}"/>
    <cellStyle name="標準 6 3 3 3 2 2 2" xfId="2411" xr:uid="{9AE5F441-7D9C-432B-B14C-867476487398}"/>
    <cellStyle name="標準 6 3 3 3 2 3" xfId="1829" xr:uid="{FD300BE3-E2BA-4901-9821-658C56DA2B1F}"/>
    <cellStyle name="標準 6 3 3 3 3" xfId="915" xr:uid="{C3205F6E-1B3B-4FEA-889E-57DBF5E346BE}"/>
    <cellStyle name="標準 6 3 3 3 3 2" xfId="2120" xr:uid="{39CB80AD-3F71-4B12-8268-E9AB12483CA5}"/>
    <cellStyle name="標準 6 3 3 3 4" xfId="1538" xr:uid="{1D361D44-6533-4F30-9B3C-AD475A3FB347}"/>
    <cellStyle name="標準 6 3 3 4" xfId="451" xr:uid="{DE5E2DC7-E263-4850-8B28-B306CD698B97}"/>
    <cellStyle name="標準 6 3 3 4 2" xfId="1036" xr:uid="{2C8C4942-9639-4C83-875F-8FC668CBAA0D}"/>
    <cellStyle name="標準 6 3 3 4 2 2" xfId="2241" xr:uid="{E45FC2F2-3F79-4CFB-90A5-91224AF56B6F}"/>
    <cellStyle name="標準 6 3 3 4 3" xfId="1659" xr:uid="{5E220467-8728-483D-8675-D19D8FD09367}"/>
    <cellStyle name="標準 6 3 3 5" xfId="745" xr:uid="{0AE959BF-6F70-4417-B18B-457994FB6261}"/>
    <cellStyle name="標準 6 3 3 5 2" xfId="1950" xr:uid="{827D9F20-6482-48AA-9007-E800CE519CC4}"/>
    <cellStyle name="標準 6 3 3 6" xfId="1368" xr:uid="{B51C5490-FC2E-4104-B3F3-94735C019830}"/>
    <cellStyle name="標準 6 3 4" xfId="185" xr:uid="{6D8143BA-23EB-4FF3-A768-C6C8F7FC74AF}"/>
    <cellStyle name="標準 6 3 4 2" xfId="477" xr:uid="{49D37694-D9D4-4F08-AB63-6AFFA248A465}"/>
    <cellStyle name="標準 6 3 4 2 2" xfId="1062" xr:uid="{9309A1DD-4D2A-4582-9D69-F01E6599C7C0}"/>
    <cellStyle name="標準 6 3 4 2 2 2" xfId="2267" xr:uid="{7BA101E8-A782-4BE2-8B36-9930E31B6D99}"/>
    <cellStyle name="標準 6 3 4 2 3" xfId="1685" xr:uid="{811B0E70-2008-4983-A8C7-BE606748BA2B}"/>
    <cellStyle name="標準 6 3 4 3" xfId="771" xr:uid="{D093B647-D489-430B-A258-9F30E6E1B540}"/>
    <cellStyle name="標準 6 3 4 3 2" xfId="1976" xr:uid="{0F307E2A-D26A-410D-9DEB-822C602FE054}"/>
    <cellStyle name="標準 6 3 4 4" xfId="1394" xr:uid="{FF8CD1A6-696D-46BB-BD88-4F870179A3FC}"/>
    <cellStyle name="標準 6 3 5" xfId="331" xr:uid="{1022A012-06FC-4090-9EFB-2F51C6D63DFA}"/>
    <cellStyle name="標準 6 3 5 2" xfId="622" xr:uid="{727F6E16-2CB7-42D8-A049-85D37A1BD3F8}"/>
    <cellStyle name="標準 6 3 5 2 2" xfId="1207" xr:uid="{24478016-3291-46FD-A973-FF98DE8943BC}"/>
    <cellStyle name="標準 6 3 5 2 2 2" xfId="2412" xr:uid="{5AD1BE4D-75DE-4930-BCCB-569A4DC000F1}"/>
    <cellStyle name="標準 6 3 5 2 3" xfId="1830" xr:uid="{5C4BDD34-87EA-48F7-96AB-3835F3A00A91}"/>
    <cellStyle name="標準 6 3 5 3" xfId="916" xr:uid="{5D4793A9-3752-43F8-84BE-70ED6B22C835}"/>
    <cellStyle name="標準 6 3 5 3 2" xfId="2121" xr:uid="{5AE80C60-75A8-4B2C-9C88-E9EEC7386100}"/>
    <cellStyle name="標準 6 3 5 4" xfId="1539" xr:uid="{5F77D57E-04DB-4E5B-8304-D860BD9E9DCE}"/>
    <cellStyle name="標準 6 3 6" xfId="380" xr:uid="{B52B75A4-1470-44E0-8B1A-6F874CA317D9}"/>
    <cellStyle name="標準 6 3 6 2" xfId="965" xr:uid="{DC99B530-2297-48C3-9BA0-BFF9716CB634}"/>
    <cellStyle name="標準 6 3 6 2 2" xfId="2170" xr:uid="{EBDE2635-B2CF-404A-ADA0-330E869D31B9}"/>
    <cellStyle name="標準 6 3 6 3" xfId="1588" xr:uid="{106FC356-4C0A-4DE3-A2A2-587C17B8678E}"/>
    <cellStyle name="標準 6 3 7" xfId="673" xr:uid="{3C0275B7-0981-435E-A4F8-E654F7E48BCD}"/>
    <cellStyle name="標準 6 3 7 2" xfId="1879" xr:uid="{CEC7F029-82BB-45BC-8BE2-76F39F3B8A4F}"/>
    <cellStyle name="標準 6 3 8" xfId="1299" xr:uid="{5DE36AED-C1C6-4112-B5BF-E6F8E133FFE2}"/>
    <cellStyle name="標準 6 4" xfId="98" xr:uid="{58A71183-A840-43C1-83DF-9CE018F46F84}"/>
    <cellStyle name="標準 6 4 2" xfId="205" xr:uid="{4774B51B-5371-47A0-A57D-E4B09F03A3DE}"/>
    <cellStyle name="標準 6 4 2 2" xfId="496" xr:uid="{4B1DF61B-9F7D-4FEA-BAF3-ABAC187F1845}"/>
    <cellStyle name="標準 6 4 2 2 2" xfId="1081" xr:uid="{28C0479E-1D41-4A6D-92C1-3D63E494299D}"/>
    <cellStyle name="標準 6 4 2 2 2 2" xfId="2286" xr:uid="{8C5D64E5-1DF8-487E-ADF9-63D31EAE8DC0}"/>
    <cellStyle name="標準 6 4 2 2 3" xfId="1704" xr:uid="{2EB23A64-EFCB-4827-B948-B064982189E5}"/>
    <cellStyle name="標準 6 4 2 3" xfId="790" xr:uid="{EC37C13D-58E0-4304-A2B3-DE0DFDAAC9B3}"/>
    <cellStyle name="標準 6 4 2 3 2" xfId="1995" xr:uid="{BF369922-B3D5-467D-82EA-8A438D4D6ADB}"/>
    <cellStyle name="標準 6 4 2 4" xfId="1413" xr:uid="{14F24023-64A0-40FC-B763-FB59458FFAF2}"/>
    <cellStyle name="標準 6 4 3" xfId="332" xr:uid="{71F1BB24-411D-4B73-863D-CCB0F86AF6AF}"/>
    <cellStyle name="標準 6 4 3 2" xfId="623" xr:uid="{B7DB1E4D-A67C-4C9D-84B9-0F8B0CEF4A3E}"/>
    <cellStyle name="標準 6 4 3 2 2" xfId="1208" xr:uid="{6FB3AF60-4C7A-4309-9FDA-64C5BA7031DB}"/>
    <cellStyle name="標準 6 4 3 2 2 2" xfId="2413" xr:uid="{91F9D128-3C2E-4DFC-A2FC-CD56CA7D75B4}"/>
    <cellStyle name="標準 6 4 3 2 3" xfId="1831" xr:uid="{B11A30DF-C804-4929-93F0-9A5194A834F8}"/>
    <cellStyle name="標準 6 4 3 3" xfId="917" xr:uid="{59375B03-FF11-4D64-A0EF-829E627E59A2}"/>
    <cellStyle name="標準 6 4 3 3 2" xfId="2122" xr:uid="{8A9110D0-64B5-458F-B4EB-EB4334F9B99A}"/>
    <cellStyle name="標準 6 4 3 4" xfId="1540" xr:uid="{9605D8B5-4C59-479D-AFED-AC3542213DC7}"/>
    <cellStyle name="標準 6 4 4" xfId="399" xr:uid="{5359B385-ADAC-441D-BDA5-4E2E0EEED9C1}"/>
    <cellStyle name="標準 6 4 4 2" xfId="984" xr:uid="{404DBBFB-618C-4538-982F-570A1425FD9F}"/>
    <cellStyle name="標準 6 4 4 2 2" xfId="2189" xr:uid="{1710BD74-764C-46EF-9582-73C9BFC9BC3F}"/>
    <cellStyle name="標準 6 4 4 3" xfId="1607" xr:uid="{D2462BB0-A0BD-47D3-B321-330B152052E9}"/>
    <cellStyle name="標準 6 4 5" xfId="693" xr:uid="{A7ED415C-9D02-4B62-AFC4-7E1BDD68F82A}"/>
    <cellStyle name="標準 6 4 5 2" xfId="1898" xr:uid="{89FB6379-2E39-41E4-B37D-545B661A0E23}"/>
    <cellStyle name="標準 6 4 6" xfId="1317" xr:uid="{8570B4B1-B0A5-4E4A-A387-907B19E935E4}"/>
    <cellStyle name="標準 6 5" xfId="155" xr:uid="{BC269A25-2CE7-410B-BCF1-F9F732FD7DAE}"/>
    <cellStyle name="標準 6 5 2" xfId="255" xr:uid="{EAEC9999-71CF-4D6E-A4CB-788011609D89}"/>
    <cellStyle name="標準 6 5 2 2" xfId="546" xr:uid="{A45010D1-7296-499F-9691-D0A31A29692D}"/>
    <cellStyle name="標準 6 5 2 2 2" xfId="1131" xr:uid="{0E838B1E-D921-4866-BCCA-BA436E3368F0}"/>
    <cellStyle name="標準 6 5 2 2 2 2" xfId="2336" xr:uid="{08938298-E649-4A0A-9E11-527ECD80E728}"/>
    <cellStyle name="標準 6 5 2 2 3" xfId="1754" xr:uid="{C9B6BF5B-D1E3-4307-AC8D-A3AE00A5D1B7}"/>
    <cellStyle name="標準 6 5 2 3" xfId="840" xr:uid="{EC333D76-228E-4086-B987-F194407ED926}"/>
    <cellStyle name="標準 6 5 2 3 2" xfId="2045" xr:uid="{9484DE30-EFA6-4076-BF85-27926E2022EC}"/>
    <cellStyle name="標準 6 5 2 4" xfId="1463" xr:uid="{B39ACF26-A62E-4C1C-A1C4-8D3CBD67660D}"/>
    <cellStyle name="標準 6 5 3" xfId="333" xr:uid="{F87F741D-3180-4DD4-8789-A52C2CBBDFCB}"/>
    <cellStyle name="標準 6 5 3 2" xfId="624" xr:uid="{423298FE-13B9-47B6-AC31-3A4141826091}"/>
    <cellStyle name="標準 6 5 3 2 2" xfId="1209" xr:uid="{CD62C4A8-B2A4-4223-9248-F446E6B75525}"/>
    <cellStyle name="標準 6 5 3 2 2 2" xfId="2414" xr:uid="{FE565A4F-81C1-48DE-8E45-19C390763388}"/>
    <cellStyle name="標準 6 5 3 2 3" xfId="1832" xr:uid="{6639C93F-561F-4970-A7EC-BC932A9B2CFB}"/>
    <cellStyle name="標準 6 5 3 3" xfId="918" xr:uid="{F49E3C21-A5E4-418C-B0F3-DE841E93F41E}"/>
    <cellStyle name="標準 6 5 3 3 2" xfId="2123" xr:uid="{C31B285B-0CE5-44C1-A690-D19B4A925ECF}"/>
    <cellStyle name="標準 6 5 3 4" xfId="1541" xr:uid="{1F36ECB9-6570-459A-98F2-9DA1C75436E9}"/>
    <cellStyle name="標準 6 5 4" xfId="449" xr:uid="{B663B159-90D9-4C43-A8D6-30FC8DB532C1}"/>
    <cellStyle name="標準 6 5 4 2" xfId="1034" xr:uid="{F77237AD-AE12-47E0-A10F-FA838C5481F8}"/>
    <cellStyle name="標準 6 5 4 2 2" xfId="2239" xr:uid="{825AC4B9-9DCD-4AC5-818D-5DE4148C28C7}"/>
    <cellStyle name="標準 6 5 4 3" xfId="1657" xr:uid="{D289F33C-EA7E-4342-ACCF-AB607DE7F3E2}"/>
    <cellStyle name="標準 6 5 5" xfId="743" xr:uid="{A61448F0-818C-4626-BB9C-131BF7C4EFE9}"/>
    <cellStyle name="標準 6 5 5 2" xfId="1948" xr:uid="{09CD9804-71DF-4F67-8C3E-0BD899A89E62}"/>
    <cellStyle name="標準 6 5 6" xfId="1366" xr:uid="{F13F94FC-4C45-4FD2-A5DE-9566FFE4E1A7}"/>
    <cellStyle name="標準 6 6" xfId="172" xr:uid="{0475D0D4-52C7-4EE5-AF27-79021FADC150}"/>
    <cellStyle name="標準 6 6 2" xfId="464" xr:uid="{44260E01-B06A-488A-BAD4-260E5BD49B50}"/>
    <cellStyle name="標準 6 6 2 2" xfId="1049" xr:uid="{E41903FE-C600-4F9A-83E6-980D010E5191}"/>
    <cellStyle name="標準 6 6 2 2 2" xfId="2254" xr:uid="{A909A9C5-167F-4D93-9572-0C2D713B4C8E}"/>
    <cellStyle name="標準 6 6 2 3" xfId="1672" xr:uid="{8FF0B1EE-86F1-4AE5-8265-63F51D76AFB3}"/>
    <cellStyle name="標準 6 6 3" xfId="758" xr:uid="{11997943-0BF0-47A3-AED2-4F3A5120F5B3}"/>
    <cellStyle name="標準 6 6 3 2" xfId="1963" xr:uid="{FB121CED-BB6F-4C89-96F5-BFECAF8E805F}"/>
    <cellStyle name="標準 6 6 4" xfId="1381" xr:uid="{29486FBC-6D35-45F1-9E33-AC8C890E353B}"/>
    <cellStyle name="標準 6 7" xfId="334" xr:uid="{23586F31-862B-4176-800F-E35372B670CE}"/>
    <cellStyle name="標準 6 7 2" xfId="625" xr:uid="{371B064B-626A-477D-8076-10AC743B7009}"/>
    <cellStyle name="標準 6 7 2 2" xfId="1210" xr:uid="{A956C01E-701A-456C-9F32-B7CE26D4BE0C}"/>
    <cellStyle name="標準 6 7 2 2 2" xfId="2415" xr:uid="{59B8577C-6316-447D-BF47-8DC4250EF17E}"/>
    <cellStyle name="標準 6 7 2 3" xfId="1833" xr:uid="{E9398EA7-FF04-4B5D-8446-62E739238895}"/>
    <cellStyle name="標準 6 7 3" xfId="919" xr:uid="{C71B6479-103B-41AB-A12A-B47EE4C81A16}"/>
    <cellStyle name="標準 6 7 3 2" xfId="2124" xr:uid="{3CF22B64-0E5F-4DA8-8053-1313E58E23EA}"/>
    <cellStyle name="標準 6 7 4" xfId="1542" xr:uid="{6C17E577-1CB2-4CDB-AE06-A75A27B9A732}"/>
    <cellStyle name="標準 6 8" xfId="367" xr:uid="{1D5AD4F8-04A1-4573-8EFC-00D89EC01841}"/>
    <cellStyle name="標準 6 8 2" xfId="952" xr:uid="{9764C989-B698-49BF-9764-50A779771510}"/>
    <cellStyle name="標準 6 8 2 2" xfId="2157" xr:uid="{F8BE2673-391D-41AE-A0FF-F7581F7916D2}"/>
    <cellStyle name="標準 6 8 3" xfId="1575" xr:uid="{929D7B4F-9492-4AF6-9706-9F42AAE65FA0}"/>
    <cellStyle name="標準 6 9" xfId="660" xr:uid="{5630AFB0-1717-4FF1-89F0-E8F84C9EA02A}"/>
    <cellStyle name="標準 6 9 2" xfId="1866" xr:uid="{7CDB7BA0-59FF-436C-9B87-2F3674AA985C}"/>
    <cellStyle name="標準 7" xfId="56" xr:uid="{722A55D6-4B6D-432D-BA1F-A8544350CFA5}"/>
    <cellStyle name="標準 7 10" xfId="335" xr:uid="{E3FC0972-9895-4DE7-9B78-9C029FF589E3}"/>
    <cellStyle name="標準 7 10 2" xfId="626" xr:uid="{D6D0B475-66B3-4A57-BBF1-AB8A1CB53574}"/>
    <cellStyle name="標準 7 10 2 2" xfId="1211" xr:uid="{87F5BE85-E424-4B4F-BAF4-1F80828256C1}"/>
    <cellStyle name="標準 7 10 2 2 2" xfId="2416" xr:uid="{E1B9A379-0FA8-496F-9668-81E491001FFD}"/>
    <cellStyle name="標準 7 10 2 3" xfId="1834" xr:uid="{D934FCDE-A586-4AFE-87D2-FDD4469F6717}"/>
    <cellStyle name="標準 7 10 3" xfId="920" xr:uid="{B6E3C103-759F-43F3-8C31-2F905F5C7E02}"/>
    <cellStyle name="標準 7 10 3 2" xfId="2125" xr:uid="{A63553A9-36BF-4102-A2C5-CEA5625AF0F6}"/>
    <cellStyle name="標準 7 10 4" xfId="1543" xr:uid="{1E8455C4-76DB-4DC0-98F2-D8B6EB59BE51}"/>
    <cellStyle name="標準 7 11" xfId="369" xr:uid="{75F14E28-5A79-4C69-AA24-724F9A0A9677}"/>
    <cellStyle name="標準 7 11 2" xfId="954" xr:uid="{A4D881CB-8398-466A-B590-DCCFA76E0714}"/>
    <cellStyle name="標準 7 11 2 2" xfId="2159" xr:uid="{2D865424-50CF-4AC5-A331-F6F32641E71E}"/>
    <cellStyle name="標準 7 11 3" xfId="1577" xr:uid="{643F6560-6469-4D79-80AF-B511CBED1381}"/>
    <cellStyle name="標準 7 12" xfId="662" xr:uid="{446608DB-CB52-4C3B-BA71-AD205E58BCC0}"/>
    <cellStyle name="標準 7 12 2" xfId="1868" xr:uid="{22EC6D31-95E2-4E77-B65F-93249B8C9E45}"/>
    <cellStyle name="標準 7 13" xfId="1288" xr:uid="{C90FF1C6-4D06-4A5C-A0EA-1035B30F6A07}"/>
    <cellStyle name="標準 7 2" xfId="12" xr:uid="{8F6D4FD7-B0E0-4674-A64F-85BD203C0B5E}"/>
    <cellStyle name="標準 7 2 2" xfId="77" xr:uid="{C9905D84-2A64-491D-BF53-0271F636BBE6}"/>
    <cellStyle name="標準 7 2 2 2" xfId="118" xr:uid="{34B974F0-BB4E-4503-A6B0-34E88CE2A004}"/>
    <cellStyle name="標準 7 2 2 2 2" xfId="225" xr:uid="{10F4837F-19BD-45C3-8909-BB38747DCBEB}"/>
    <cellStyle name="標準 7 2 2 2 2 2" xfId="516" xr:uid="{57AC9116-6F29-494C-9AC6-5E69D76965F4}"/>
    <cellStyle name="標準 7 2 2 2 2 2 2" xfId="1101" xr:uid="{C151E4F2-6562-4A92-9EFA-00EA3A3311E2}"/>
    <cellStyle name="標準 7 2 2 2 2 2 2 2" xfId="2306" xr:uid="{555E432A-7195-4975-BB9A-34BB596E50D2}"/>
    <cellStyle name="標準 7 2 2 2 2 2 3" xfId="1724" xr:uid="{64B8AACA-98CD-4A55-9904-C7CAE97B92BC}"/>
    <cellStyle name="標準 7 2 2 2 2 3" xfId="810" xr:uid="{8CBF348F-161B-4DC3-9FF6-0BE17F81A736}"/>
    <cellStyle name="標準 7 2 2 2 2 3 2" xfId="2015" xr:uid="{E954AA53-DC9A-468E-B4B0-B26712857619}"/>
    <cellStyle name="標準 7 2 2 2 2 4" xfId="1433" xr:uid="{2C81AD5E-3C1A-47C4-ACF9-A9011D843588}"/>
    <cellStyle name="標準 7 2 2 2 3" xfId="336" xr:uid="{E5281B94-E2FF-499E-B1F6-72BE699C1212}"/>
    <cellStyle name="標準 7 2 2 2 3 2" xfId="627" xr:uid="{6079E748-2CEA-4C40-B660-F051CBEBC417}"/>
    <cellStyle name="標準 7 2 2 2 3 2 2" xfId="1212" xr:uid="{30A4B6C5-090F-4DA8-850A-280CF8E92E7C}"/>
    <cellStyle name="標準 7 2 2 2 3 2 2 2" xfId="2417" xr:uid="{5547F1C8-04AD-4B40-9253-C2EED2B9828C}"/>
    <cellStyle name="標準 7 2 2 2 3 2 3" xfId="1835" xr:uid="{C737658B-B5BB-4131-87C6-EBB00CE1BD5D}"/>
    <cellStyle name="標準 7 2 2 2 3 3" xfId="921" xr:uid="{EA49F050-87CB-489B-AFC0-7EFD6573F72A}"/>
    <cellStyle name="標準 7 2 2 2 3 3 2" xfId="2126" xr:uid="{9E284485-4FA2-4B20-8BE8-F7F8F28E3D65}"/>
    <cellStyle name="標準 7 2 2 2 3 4" xfId="1544" xr:uid="{800191A4-4F14-495F-8161-F26D4DC4B29B}"/>
    <cellStyle name="標準 7 2 2 2 4" xfId="419" xr:uid="{53921955-682D-4786-A461-7BF1287AD92D}"/>
    <cellStyle name="標準 7 2 2 2 4 2" xfId="1004" xr:uid="{C6907C47-BFCD-4ACB-AEF7-7AA5243BA68C}"/>
    <cellStyle name="標準 7 2 2 2 4 2 2" xfId="2209" xr:uid="{CEC408C9-BC9F-4B4F-BABC-40A551F5C985}"/>
    <cellStyle name="標準 7 2 2 2 4 3" xfId="1627" xr:uid="{25670386-A90C-4818-9D4D-4488FAB46AAC}"/>
    <cellStyle name="標準 7 2 2 2 5" xfId="713" xr:uid="{61626B9D-B58C-4A31-B465-094D1E5F1A95}"/>
    <cellStyle name="標準 7 2 2 2 5 2" xfId="1918" xr:uid="{BE3B053F-6107-4E59-BC1F-1086968F847B}"/>
    <cellStyle name="標準 7 2 2 2 6" xfId="1337" xr:uid="{78591AB5-B82A-466D-8BE4-C808B1279AF8}"/>
    <cellStyle name="標準 7 2 2 3" xfId="160" xr:uid="{790566F1-BD6D-4056-B3EB-942AAF64A184}"/>
    <cellStyle name="標準 7 2 2 3 2" xfId="260" xr:uid="{82103181-6EAC-4242-9475-DFC27F129F77}"/>
    <cellStyle name="標準 7 2 2 3 2 2" xfId="551" xr:uid="{5224AC8B-B6E3-44A0-9B4F-EDE33DBAAEBB}"/>
    <cellStyle name="標準 7 2 2 3 2 2 2" xfId="1136" xr:uid="{4C4CEF73-9E4D-4124-8496-BA3E552B2E44}"/>
    <cellStyle name="標準 7 2 2 3 2 2 2 2" xfId="2341" xr:uid="{E7027564-F620-42B2-9527-366DFFC9A11F}"/>
    <cellStyle name="標準 7 2 2 3 2 2 3" xfId="1759" xr:uid="{460B4998-9EC4-416D-BEB8-A830C3502D39}"/>
    <cellStyle name="標準 7 2 2 3 2 3" xfId="845" xr:uid="{D49E6D6A-5BAC-4221-BA1B-127EDF90062A}"/>
    <cellStyle name="標準 7 2 2 3 2 3 2" xfId="2050" xr:uid="{87B0388B-6A44-4BF3-A47B-AB14A545C637}"/>
    <cellStyle name="標準 7 2 2 3 2 4" xfId="1468" xr:uid="{98BADF5F-2EA6-461A-9194-77EC9E7ABA81}"/>
    <cellStyle name="標準 7 2 2 3 3" xfId="337" xr:uid="{62421C60-E3FA-4E19-9093-56497976A8BF}"/>
    <cellStyle name="標準 7 2 2 3 3 2" xfId="628" xr:uid="{522FF987-C4FA-4BED-A301-45D6BC844F0D}"/>
    <cellStyle name="標準 7 2 2 3 3 2 2" xfId="1213" xr:uid="{41CD5CCC-C6DC-477D-AA26-8931D02EFEDA}"/>
    <cellStyle name="標準 7 2 2 3 3 2 2 2" xfId="2418" xr:uid="{00ED9526-02E1-4D19-8594-FBAFA2B03D40}"/>
    <cellStyle name="標準 7 2 2 3 3 2 3" xfId="1836" xr:uid="{BA8A4B5A-EF38-4CFF-A238-DF44265CA7B6}"/>
    <cellStyle name="標準 7 2 2 3 3 3" xfId="922" xr:uid="{3942DD00-8D04-42D2-B084-0EA118562828}"/>
    <cellStyle name="標準 7 2 2 3 3 3 2" xfId="2127" xr:uid="{5857151E-274F-4278-81EC-69F2119DEDC2}"/>
    <cellStyle name="標準 7 2 2 3 3 4" xfId="1545" xr:uid="{6128F70F-8EE1-4D01-AAFE-7DD0575154AD}"/>
    <cellStyle name="標準 7 2 2 3 4" xfId="454" xr:uid="{C8BF1406-6807-4AD1-AC7E-5DB103D4B791}"/>
    <cellStyle name="標準 7 2 2 3 4 2" xfId="1039" xr:uid="{93EF4C70-D888-4D94-877F-0AA0C0CE4202}"/>
    <cellStyle name="標準 7 2 2 3 4 2 2" xfId="2244" xr:uid="{4F31BF81-6F4C-4968-936F-9D837CF8F32B}"/>
    <cellStyle name="標準 7 2 2 3 4 3" xfId="1662" xr:uid="{397E7954-E6E4-4E1B-BC0E-1E66A79DA755}"/>
    <cellStyle name="標準 7 2 2 3 5" xfId="748" xr:uid="{3F91739E-5153-4A63-9B53-6476DD660624}"/>
    <cellStyle name="標準 7 2 2 3 5 2" xfId="1953" xr:uid="{B0AF6F3F-629C-4DF2-887C-7512A2727435}"/>
    <cellStyle name="標準 7 2 2 3 6" xfId="1371" xr:uid="{111AF782-EDE3-4507-9BF7-CC3F62AD7F9B}"/>
    <cellStyle name="標準 7 2 2 4" xfId="192" xr:uid="{7998233F-4822-4FAB-BCDD-58E1E65C8373}"/>
    <cellStyle name="標準 7 2 2 4 2" xfId="484" xr:uid="{972CC292-D0B1-433D-884E-718FA90862C5}"/>
    <cellStyle name="標準 7 2 2 4 2 2" xfId="1069" xr:uid="{9B2F3E22-6BAC-4078-976C-1E7E81212923}"/>
    <cellStyle name="標準 7 2 2 4 2 2 2" xfId="2274" xr:uid="{1E1C2F90-8C08-4A06-8CD8-CA24D2D858A3}"/>
    <cellStyle name="標準 7 2 2 4 2 3" xfId="1692" xr:uid="{4CD10733-1A6E-4F07-B9A6-EE7A92847629}"/>
    <cellStyle name="標準 7 2 2 4 3" xfId="778" xr:uid="{EC823E27-CB48-4A0E-A974-E74E397B7ED9}"/>
    <cellStyle name="標準 7 2 2 4 3 2" xfId="1983" xr:uid="{1A2F75E9-BA4C-4AC5-A1D5-5D37A2E1E3B5}"/>
    <cellStyle name="標準 7 2 2 4 4" xfId="1401" xr:uid="{6A36E7E2-F59D-47D7-A884-68D85905E4C5}"/>
    <cellStyle name="標準 7 2 2 5" xfId="338" xr:uid="{0123E90B-695B-4A96-B68F-9DF542952E84}"/>
    <cellStyle name="標準 7 2 2 5 2" xfId="629" xr:uid="{F5F22DD2-E49D-4C94-93FD-8C3F97B64301}"/>
    <cellStyle name="標準 7 2 2 5 2 2" xfId="1214" xr:uid="{FBC12CF1-A45E-4028-AF08-8C6A335F6403}"/>
    <cellStyle name="標準 7 2 2 5 2 2 2" xfId="2419" xr:uid="{8E72C7E6-07FC-4E28-8F0A-AC9F714D1D2C}"/>
    <cellStyle name="標準 7 2 2 5 2 3" xfId="1837" xr:uid="{E8CEAE26-8A5B-42E3-A1A8-736F62B4C1D9}"/>
    <cellStyle name="標準 7 2 2 5 3" xfId="923" xr:uid="{D5433650-D5CB-43E3-AC07-779AA855F62D}"/>
    <cellStyle name="標準 7 2 2 5 3 2" xfId="2128" xr:uid="{22F808A7-EF33-4505-86E5-8DD02DE9F7F9}"/>
    <cellStyle name="標準 7 2 2 5 4" xfId="1546" xr:uid="{B7322CDE-9A17-493E-A022-D612F5329A98}"/>
    <cellStyle name="標準 7 2 2 6" xfId="387" xr:uid="{E8E028EC-D8A5-4C15-815B-138CD828173F}"/>
    <cellStyle name="標準 7 2 2 6 2" xfId="972" xr:uid="{157722B8-6CA2-4FCD-AF9A-558406DB2FCD}"/>
    <cellStyle name="標準 7 2 2 6 2 2" xfId="2177" xr:uid="{A8B7D161-7905-46D4-9469-A67D8A7E26CE}"/>
    <cellStyle name="標準 7 2 2 6 3" xfId="1595" xr:uid="{91DC9281-FE24-41EB-926A-C2CF421F1DC4}"/>
    <cellStyle name="標準 7 2 2 7" xfId="680" xr:uid="{A4DB5817-5E2B-493F-ABB7-BD84077AD138}"/>
    <cellStyle name="標準 7 2 2 7 2" xfId="1886" xr:uid="{643629F8-9811-45DC-8886-BCEDD86DE051}"/>
    <cellStyle name="標準 7 2 2 8" xfId="1306" xr:uid="{39617F2E-A993-425E-BE3D-EC98BCDC64E9}"/>
    <cellStyle name="標準 7 2 3" xfId="35" xr:uid="{3BEF798E-CDBC-4287-9F27-6F74E1F5CF44}"/>
    <cellStyle name="標準 7 2 3 2" xfId="209" xr:uid="{9ECF8582-43F6-401B-8B3D-8BE2C1C3D6D3}"/>
    <cellStyle name="標準 7 2 3 2 2" xfId="500" xr:uid="{6265854F-6247-4D82-AEFD-262997E3AB32}"/>
    <cellStyle name="標準 7 2 3 2 2 2" xfId="1085" xr:uid="{E5CCC96A-4659-4E54-B3C4-A095BB505A1C}"/>
    <cellStyle name="標準 7 2 3 2 2 2 2" xfId="2290" xr:uid="{A5E60C35-BE72-4968-8BE4-B5522ED46CBD}"/>
    <cellStyle name="標準 7 2 3 2 2 3" xfId="1708" xr:uid="{D537FB6C-3470-42D2-873E-89C97F860A58}"/>
    <cellStyle name="標準 7 2 3 2 3" xfId="794" xr:uid="{E7C40329-6120-44E7-BD10-FFC8C482C0EA}"/>
    <cellStyle name="標準 7 2 3 2 3 2" xfId="1999" xr:uid="{F6DFECF8-6AB6-4CD2-818F-EE505DB93ED9}"/>
    <cellStyle name="標準 7 2 3 2 4" xfId="1417" xr:uid="{A83A68DC-06FA-4B57-85AF-47FD9CC61B8C}"/>
    <cellStyle name="標準 7 2 3 3" xfId="339" xr:uid="{D0FCA8B8-90EC-44B0-A3A3-590ABD4F84F7}"/>
    <cellStyle name="標準 7 2 3 3 2" xfId="630" xr:uid="{D3E3A0E1-8F6D-4417-A86F-126625728B8F}"/>
    <cellStyle name="標準 7 2 3 3 2 2" xfId="1215" xr:uid="{D0A3A40A-82E3-4910-ACAE-A776AD66E5C6}"/>
    <cellStyle name="標準 7 2 3 3 2 2 2" xfId="2420" xr:uid="{BA620958-602A-4E22-8B1D-373152E0D184}"/>
    <cellStyle name="標準 7 2 3 3 2 3" xfId="1838" xr:uid="{AEFE079A-016D-4607-A394-14AC904A0498}"/>
    <cellStyle name="標準 7 2 3 3 3" xfId="924" xr:uid="{07B73C9A-C107-4B14-B88A-83B2BBF07AEE}"/>
    <cellStyle name="標準 7 2 3 3 3 2" xfId="2129" xr:uid="{1684A6D0-F040-43DB-A5A9-FFD690D2CDFE}"/>
    <cellStyle name="標準 7 2 3 3 4" xfId="1547" xr:uid="{65F7AB26-4804-4CF8-B8B0-2B12FDD7D2BE}"/>
    <cellStyle name="標準 7 2 3 4" xfId="403" xr:uid="{89F8AF30-DADF-49D5-8A7D-FA3E2209E620}"/>
    <cellStyle name="標準 7 2 3 4 2" xfId="988" xr:uid="{0A9D3DD1-5451-4EB3-8B39-A32B88B68F38}"/>
    <cellStyle name="標準 7 2 3 4 2 2" xfId="2193" xr:uid="{24FF5216-ACB5-4E14-BA9B-0D862C4C5B4B}"/>
    <cellStyle name="標準 7 2 3 4 3" xfId="1611" xr:uid="{A9C7BF30-C6F1-414E-9B96-6301B5115CE4}"/>
    <cellStyle name="標準 7 2 3 5" xfId="697" xr:uid="{7C5D18D5-86CD-4706-B6E5-CF5161F5BD3B}"/>
    <cellStyle name="標準 7 2 3 5 2" xfId="1902" xr:uid="{20DAA2AE-316F-4F55-9CDF-91FB2FF1834F}"/>
    <cellStyle name="標準 7 2 3 6" xfId="102" xr:uid="{4675C9A4-8E94-42A8-BEA3-355A76BCE963}"/>
    <cellStyle name="標準 7 2 3 6 2" xfId="1321" xr:uid="{8C3BB1D3-18B5-4B3F-9C6C-5099DBADEEEE}"/>
    <cellStyle name="標準 7 2 4" xfId="159" xr:uid="{EC13536B-C9C9-4302-ADA5-1616112F6E0C}"/>
    <cellStyle name="標準 7 2 4 2" xfId="259" xr:uid="{5EAC8A7E-31C2-4E48-90B2-0044BC5FC2A6}"/>
    <cellStyle name="標準 7 2 4 2 2" xfId="550" xr:uid="{FA3DFB99-3125-4691-9DC4-D585E10D0911}"/>
    <cellStyle name="標準 7 2 4 2 2 2" xfId="1135" xr:uid="{7E0AEE6A-A013-4F8C-B3C0-63567F2CCFA8}"/>
    <cellStyle name="標準 7 2 4 2 2 2 2" xfId="2340" xr:uid="{07891C93-7269-4BCB-8646-787629DC4FE7}"/>
    <cellStyle name="標準 7 2 4 2 2 3" xfId="1758" xr:uid="{CA75A2D0-2B56-42E0-BCBF-BBF826C523DE}"/>
    <cellStyle name="標準 7 2 4 2 3" xfId="844" xr:uid="{A85AE6DD-BCB5-4A4A-8EDD-BB3D9220FAED}"/>
    <cellStyle name="標準 7 2 4 2 3 2" xfId="2049" xr:uid="{68DC0901-3333-450E-B404-0FD63BCFE372}"/>
    <cellStyle name="標準 7 2 4 2 4" xfId="1467" xr:uid="{DC93C722-E94E-45A7-86A6-BB0C4E1FAD30}"/>
    <cellStyle name="標準 7 2 4 3" xfId="340" xr:uid="{E5CE957B-C2A2-4A4A-B1E3-D35DA1849AD9}"/>
    <cellStyle name="標準 7 2 4 3 2" xfId="631" xr:uid="{1CD59BEB-09F9-4D6E-96ED-881AF69C34B0}"/>
    <cellStyle name="標準 7 2 4 3 2 2" xfId="1216" xr:uid="{77C3E36D-FFE6-4664-AE2D-281617683100}"/>
    <cellStyle name="標準 7 2 4 3 2 2 2" xfId="2421" xr:uid="{716EFC92-36D8-4EA6-A91B-A425B0D63E26}"/>
    <cellStyle name="標準 7 2 4 3 2 3" xfId="1839" xr:uid="{1B65086A-AC3B-4D26-80C5-D200C62F0384}"/>
    <cellStyle name="標準 7 2 4 3 3" xfId="925" xr:uid="{645E02DC-25AC-4D57-8E4B-326D7AFD7F24}"/>
    <cellStyle name="標準 7 2 4 3 3 2" xfId="2130" xr:uid="{00A61F4A-A31D-4000-B97C-414B800D2525}"/>
    <cellStyle name="標準 7 2 4 3 4" xfId="1548" xr:uid="{00E087C7-207F-4FFE-9BD4-8260CABAB57F}"/>
    <cellStyle name="標準 7 2 4 4" xfId="453" xr:uid="{36205DBC-8D60-4D28-9086-AD506DB6C9BB}"/>
    <cellStyle name="標準 7 2 4 4 2" xfId="1038" xr:uid="{7CAEB741-2EC8-449D-ADC5-668849CEF4EF}"/>
    <cellStyle name="標準 7 2 4 4 2 2" xfId="2243" xr:uid="{71FCBCE3-DCA9-499C-AB3C-C0177D5FFAA6}"/>
    <cellStyle name="標準 7 2 4 4 3" xfId="1661" xr:uid="{C104A810-675E-4B34-99C5-82AA0561922E}"/>
    <cellStyle name="標準 7 2 4 5" xfId="747" xr:uid="{05603539-2173-4B9D-9AFC-356812B7F245}"/>
    <cellStyle name="標準 7 2 4 5 2" xfId="1952" xr:uid="{0CA893DB-5F16-42C6-8558-513629C89C42}"/>
    <cellStyle name="標準 7 2 4 6" xfId="1370" xr:uid="{E65A5219-3EAE-488A-BA68-1CD704D36FCF}"/>
    <cellStyle name="標準 7 2 5" xfId="176" xr:uid="{20B5E29E-6587-497F-9F52-DE885F82F424}"/>
    <cellStyle name="標準 7 2 5 2" xfId="468" xr:uid="{159DE95A-E397-45A5-BF81-579D11488800}"/>
    <cellStyle name="標準 7 2 5 2 2" xfId="1053" xr:uid="{DA88A4FF-1159-4D25-AD24-9BCECE8E8E69}"/>
    <cellStyle name="標準 7 2 5 2 2 2" xfId="2258" xr:uid="{92C139B2-5EA2-402C-A3AA-D465BFE60E7B}"/>
    <cellStyle name="標準 7 2 5 2 3" xfId="1676" xr:uid="{E2AD77DB-5F84-41D8-B0CA-4E2EF140482F}"/>
    <cellStyle name="標準 7 2 5 3" xfId="762" xr:uid="{2DB2B858-B7FA-415D-BAF7-4574AAD2C573}"/>
    <cellStyle name="標準 7 2 5 3 2" xfId="1967" xr:uid="{41EC1DC5-DB1E-4578-A417-AACB784BDD87}"/>
    <cellStyle name="標準 7 2 5 4" xfId="1385" xr:uid="{258C60CC-91D1-441E-9BE6-BF34C0C84350}"/>
    <cellStyle name="標準 7 2 6" xfId="341" xr:uid="{FBB2B96B-301C-4595-9896-F9CACF80C038}"/>
    <cellStyle name="標準 7 2 6 2" xfId="632" xr:uid="{04939C8A-9191-4584-9DFA-02DC95E91881}"/>
    <cellStyle name="標準 7 2 6 2 2" xfId="1217" xr:uid="{C3B08E34-6225-4BEB-BC09-695677CF8846}"/>
    <cellStyle name="標準 7 2 6 2 2 2" xfId="2422" xr:uid="{1EBBEF93-EB75-4745-AF9B-CE3DC9C3708D}"/>
    <cellStyle name="標準 7 2 6 2 3" xfId="1840" xr:uid="{B461D1D2-7258-4598-9C74-F80FB73C5D73}"/>
    <cellStyle name="標準 7 2 6 3" xfId="926" xr:uid="{015CE679-ECB0-41C3-9902-AAD552C10DC6}"/>
    <cellStyle name="標準 7 2 6 3 2" xfId="2131" xr:uid="{C8BDC7D9-595A-4F6A-83A0-EC3F92E6F37E}"/>
    <cellStyle name="標準 7 2 6 4" xfId="1549" xr:uid="{F592A875-1A30-45F8-BE89-D9CD8EFFB3C4}"/>
    <cellStyle name="標準 7 2 7" xfId="371" xr:uid="{0DAAB97E-D9C9-4525-AC10-BC250955650D}"/>
    <cellStyle name="標準 7 2 7 2" xfId="956" xr:uid="{646272E2-54CB-46A8-9CC7-89E146AF11F9}"/>
    <cellStyle name="標準 7 2 7 2 2" xfId="2161" xr:uid="{6CD333F6-C607-4B5B-B343-0BCF02DE2274}"/>
    <cellStyle name="標準 7 2 7 3" xfId="1579" xr:uid="{CFB7C272-15B4-45A9-9C75-C6512E90962C}"/>
    <cellStyle name="標準 7 2 8" xfId="664" xr:uid="{C057F0BF-D728-4918-AD69-2321322B4CDD}"/>
    <cellStyle name="標準 7 2 8 2" xfId="1870" xr:uid="{44727F12-54A6-45BD-9F66-A8CB69068509}"/>
    <cellStyle name="標準 7 2 9" xfId="61" xr:uid="{7C75DC39-6430-4372-BE13-02B9621BCE3B}"/>
    <cellStyle name="標準 7 2 9 2" xfId="1290" xr:uid="{D1F5D039-BC83-43BF-B6F6-ED9B98B4070F}"/>
    <cellStyle name="標準 7 3" xfId="63" xr:uid="{E95D10D5-E12B-4CDD-8FC4-CA7C65C88D3D}"/>
    <cellStyle name="標準 7 3 10" xfId="1292" xr:uid="{CC38CF37-B2E6-4F36-9BC7-6393C03051E5}"/>
    <cellStyle name="標準 7 3 2" xfId="66" xr:uid="{18432944-B981-4D22-B302-70DC340AB1D3}"/>
    <cellStyle name="標準 7 3 2 2" xfId="79" xr:uid="{1ACFD599-04BA-49D7-9E20-35AC0E2EE6A8}"/>
    <cellStyle name="標準 7 3 2 2 2" xfId="120" xr:uid="{0C104BE7-690F-4E47-81F9-68D9A79A3B28}"/>
    <cellStyle name="標準 7 3 2 2 2 2" xfId="227" xr:uid="{CF0DB28D-2350-408D-819F-1AED43A55072}"/>
    <cellStyle name="標準 7 3 2 2 2 2 2" xfId="518" xr:uid="{E4FBA560-D889-44D0-810A-B53FBD29A16D}"/>
    <cellStyle name="標準 7 3 2 2 2 2 2 2" xfId="1103" xr:uid="{42105C5A-35E2-4846-9366-17FA61CC2839}"/>
    <cellStyle name="標準 7 3 2 2 2 2 2 2 2" xfId="2308" xr:uid="{8D9E61D6-898A-4A9D-95FC-7A2139E195AA}"/>
    <cellStyle name="標準 7 3 2 2 2 2 2 3" xfId="1726" xr:uid="{D6522C98-3DF2-4ECF-A644-348A893813B5}"/>
    <cellStyle name="標準 7 3 2 2 2 2 3" xfId="812" xr:uid="{6CF5E131-2C62-4D4D-84D7-85CEA8039474}"/>
    <cellStyle name="標準 7 3 2 2 2 2 3 2" xfId="2017" xr:uid="{8F844057-AD84-408D-A287-742648D0859E}"/>
    <cellStyle name="標準 7 3 2 2 2 2 4" xfId="1435" xr:uid="{B5D53CA2-CEB4-468F-A62E-EDB911007782}"/>
    <cellStyle name="標準 7 3 2 2 2 3" xfId="342" xr:uid="{A00BEE21-F1F1-4ED4-B805-FA63318F11C4}"/>
    <cellStyle name="標準 7 3 2 2 2 3 2" xfId="633" xr:uid="{9A338704-17AD-4A12-ADBC-87C348EB6DE4}"/>
    <cellStyle name="標準 7 3 2 2 2 3 2 2" xfId="1218" xr:uid="{169D94F9-A948-4758-96C3-DCACF37A7860}"/>
    <cellStyle name="標準 7 3 2 2 2 3 2 2 2" xfId="2423" xr:uid="{B6F04EBA-B2E5-479E-AB63-C286BA57A9F0}"/>
    <cellStyle name="標準 7 3 2 2 2 3 2 3" xfId="1841" xr:uid="{C7ED528B-CEC6-4B63-A352-B87D8C87CB86}"/>
    <cellStyle name="標準 7 3 2 2 2 3 3" xfId="927" xr:uid="{7E6A080F-E6A4-4B40-8E56-5500EF0421BC}"/>
    <cellStyle name="標準 7 3 2 2 2 3 3 2" xfId="2132" xr:uid="{F4C77D1E-0F9E-482C-B21C-125B22838504}"/>
    <cellStyle name="標準 7 3 2 2 2 3 4" xfId="1550" xr:uid="{A66DA7A8-CBC3-4E0C-8D8D-606F2707EE02}"/>
    <cellStyle name="標準 7 3 2 2 2 4" xfId="421" xr:uid="{533B8ED6-1461-4848-981B-F409A886295C}"/>
    <cellStyle name="標準 7 3 2 2 2 4 2" xfId="1006" xr:uid="{11026E1A-23D2-4B41-B1B3-7C61C22A31AA}"/>
    <cellStyle name="標準 7 3 2 2 2 4 2 2" xfId="2211" xr:uid="{9A2B499A-854D-4554-8FAA-0322CA289F7B}"/>
    <cellStyle name="標準 7 3 2 2 2 4 3" xfId="1629" xr:uid="{A3AD6153-A7F7-4F77-A035-F9049B3FCAD0}"/>
    <cellStyle name="標準 7 3 2 2 2 5" xfId="715" xr:uid="{F32F4FA4-22C1-423D-89DE-AA5DD1C8E617}"/>
    <cellStyle name="標準 7 3 2 2 2 5 2" xfId="1920" xr:uid="{524CED47-7BC6-4C63-B840-050B4C8969AE}"/>
    <cellStyle name="標準 7 3 2 2 2 6" xfId="1339" xr:uid="{71A1E669-65AE-47A7-AF40-A94A283D6BEF}"/>
    <cellStyle name="標準 7 3 2 2 3" xfId="163" xr:uid="{AD80630C-B959-4D1D-B0ED-8E4ED88F565C}"/>
    <cellStyle name="標準 7 3 2 2 3 2" xfId="263" xr:uid="{6BA7623B-EA7F-464F-A517-9BA27BD80484}"/>
    <cellStyle name="標準 7 3 2 2 3 2 2" xfId="554" xr:uid="{C47EADE9-976D-4031-ACD3-BAD99B5C9B20}"/>
    <cellStyle name="標準 7 3 2 2 3 2 2 2" xfId="1139" xr:uid="{D343B895-8189-4BD8-8EA6-A868B1A73411}"/>
    <cellStyle name="標準 7 3 2 2 3 2 2 2 2" xfId="2344" xr:uid="{D468A996-20D4-488C-A380-F389E73812B2}"/>
    <cellStyle name="標準 7 3 2 2 3 2 2 3" xfId="1762" xr:uid="{3C6727A1-A57D-4739-A937-FC61DEFEB1ED}"/>
    <cellStyle name="標準 7 3 2 2 3 2 3" xfId="848" xr:uid="{AB0E2AC3-A434-4537-8A73-6A80C3AA4ADC}"/>
    <cellStyle name="標準 7 3 2 2 3 2 3 2" xfId="2053" xr:uid="{B8656901-D6FE-4E4D-9A0A-F4BC956DDC69}"/>
    <cellStyle name="標準 7 3 2 2 3 2 4" xfId="1471" xr:uid="{20BF219F-E87F-404A-A9F0-4F9072759B6C}"/>
    <cellStyle name="標準 7 3 2 2 3 3" xfId="343" xr:uid="{DB21C3A0-818C-4580-86F7-FF2552C7A493}"/>
    <cellStyle name="標準 7 3 2 2 3 3 2" xfId="634" xr:uid="{0DB7FA55-D57B-4361-996E-DAC1FDD030B9}"/>
    <cellStyle name="標準 7 3 2 2 3 3 2 2" xfId="1219" xr:uid="{6D1039B7-A0C6-48B4-8E8D-CA161129F899}"/>
    <cellStyle name="標準 7 3 2 2 3 3 2 2 2" xfId="2424" xr:uid="{F9FA247A-CFEE-4D6C-A72E-D6AADBCC34B2}"/>
    <cellStyle name="標準 7 3 2 2 3 3 2 3" xfId="1842" xr:uid="{AD88AC9F-FA1C-47AC-8293-B2720E34F446}"/>
    <cellStyle name="標準 7 3 2 2 3 3 3" xfId="928" xr:uid="{82954927-7F9C-4D21-9339-C7383DC84927}"/>
    <cellStyle name="標準 7 3 2 2 3 3 3 2" xfId="2133" xr:uid="{73261B71-B80E-4853-8D5D-5E77C78118B5}"/>
    <cellStyle name="標準 7 3 2 2 3 3 4" xfId="1551" xr:uid="{672C7886-2048-4D24-8086-F6A28829A8DF}"/>
    <cellStyle name="標準 7 3 2 2 3 4" xfId="457" xr:uid="{0D105345-FCE3-4E22-9A72-EAB0BE57B741}"/>
    <cellStyle name="標準 7 3 2 2 3 4 2" xfId="1042" xr:uid="{15D24524-C890-4978-A299-D8A7F6F54C83}"/>
    <cellStyle name="標準 7 3 2 2 3 4 2 2" xfId="2247" xr:uid="{491DA715-F81C-4C5A-A12A-3E4B6C9046FE}"/>
    <cellStyle name="標準 7 3 2 2 3 4 3" xfId="1665" xr:uid="{7E02CCB7-925F-4942-98D9-947F41139E04}"/>
    <cellStyle name="標準 7 3 2 2 3 5" xfId="751" xr:uid="{5D9D493C-AD7B-4689-B03D-0BB2BEF588AC}"/>
    <cellStyle name="標準 7 3 2 2 3 5 2" xfId="1956" xr:uid="{AF8E095A-4922-4391-95DC-C7EBF132860B}"/>
    <cellStyle name="標準 7 3 2 2 3 6" xfId="1374" xr:uid="{270B707F-423A-4A13-BCE6-5D496CE560BA}"/>
    <cellStyle name="標準 7 3 2 2 4" xfId="194" xr:uid="{58316993-8F59-401A-8BD8-6D8687E459F6}"/>
    <cellStyle name="標準 7 3 2 2 4 2" xfId="486" xr:uid="{0902FF1A-EDF8-45C0-99FE-8F845228487F}"/>
    <cellStyle name="標準 7 3 2 2 4 2 2" xfId="1071" xr:uid="{246424FD-FA03-4CEB-951C-7B5BCD714E0D}"/>
    <cellStyle name="標準 7 3 2 2 4 2 2 2" xfId="2276" xr:uid="{BC2A8627-8A70-4BAD-ACAC-DB66EBE2E9B4}"/>
    <cellStyle name="標準 7 3 2 2 4 2 3" xfId="1694" xr:uid="{B3739BAF-6319-4AC4-BDCF-274565813290}"/>
    <cellStyle name="標準 7 3 2 2 4 3" xfId="780" xr:uid="{61AF657B-7E7B-4005-82DD-4D7A4C6C3212}"/>
    <cellStyle name="標準 7 3 2 2 4 3 2" xfId="1985" xr:uid="{59EC9773-1861-4085-9F61-93EDAD309ECC}"/>
    <cellStyle name="標準 7 3 2 2 4 4" xfId="1403" xr:uid="{32D6E482-BE7B-41CB-9D4F-4B1832CC44A2}"/>
    <cellStyle name="標準 7 3 2 2 5" xfId="344" xr:uid="{92DFDF61-66A5-41AF-8E0E-61F322B49AA7}"/>
    <cellStyle name="標準 7 3 2 2 5 2" xfId="635" xr:uid="{6767B736-1F3E-4AB4-A1A0-747B9830F560}"/>
    <cellStyle name="標準 7 3 2 2 5 2 2" xfId="1220" xr:uid="{116288E8-7BAC-4DF5-88E8-BE6524EBFC8D}"/>
    <cellStyle name="標準 7 3 2 2 5 2 2 2" xfId="2425" xr:uid="{1968D293-6BB8-4BE6-83EA-001369B8AC0F}"/>
    <cellStyle name="標準 7 3 2 2 5 2 3" xfId="1843" xr:uid="{413CE372-1312-48DE-B9EA-4F316ACBF349}"/>
    <cellStyle name="標準 7 3 2 2 5 3" xfId="929" xr:uid="{DD072223-17F5-4675-8683-503EC499BAA9}"/>
    <cellStyle name="標準 7 3 2 2 5 3 2" xfId="2134" xr:uid="{DADFE604-7CD7-4E9C-BF47-CA80EF4ED10F}"/>
    <cellStyle name="標準 7 3 2 2 5 4" xfId="1552" xr:uid="{F07CB8B2-7B68-49A0-8B47-17BB8FB5D19A}"/>
    <cellStyle name="標準 7 3 2 2 6" xfId="389" xr:uid="{399D9C9E-98A6-4A8E-B650-50C39858E574}"/>
    <cellStyle name="標準 7 3 2 2 6 2" xfId="974" xr:uid="{9A59F846-015F-4446-80A1-D4B1F3C3C306}"/>
    <cellStyle name="標準 7 3 2 2 6 2 2" xfId="2179" xr:uid="{CBA17CE3-D94D-4376-A679-0EBCEB0549D8}"/>
    <cellStyle name="標準 7 3 2 2 6 3" xfId="1597" xr:uid="{ABBCAF73-46AC-4FA8-9956-4DD1B1292BA0}"/>
    <cellStyle name="標準 7 3 2 2 7" xfId="682" xr:uid="{5EB4EC86-980B-43D9-9B2C-02EF58EB4D1F}"/>
    <cellStyle name="標準 7 3 2 2 7 2" xfId="1888" xr:uid="{A6BC0A0D-F3D0-458F-9B35-BE7D52D71E1D}"/>
    <cellStyle name="標準 7 3 2 2 8" xfId="1308" xr:uid="{B3E84AD6-EED4-47DE-BE9E-C9436786F02E}"/>
    <cellStyle name="標準 7 3 2 3" xfId="107" xr:uid="{5BCAF8CF-F3A7-4FAA-8C24-36F37E5E9BAE}"/>
    <cellStyle name="標準 7 3 2 3 2" xfId="214" xr:uid="{60A34556-868A-460E-B117-038AF1EB3B44}"/>
    <cellStyle name="標準 7 3 2 3 2 2" xfId="505" xr:uid="{665CC16F-8DAF-4DFA-A70E-8110FD106291}"/>
    <cellStyle name="標準 7 3 2 3 2 2 2" xfId="1090" xr:uid="{C3E372DD-DD26-48D9-91C8-A93B5FEEE4FD}"/>
    <cellStyle name="標準 7 3 2 3 2 2 2 2" xfId="2295" xr:uid="{E896D698-DB20-43F0-A208-88A921E2E2B2}"/>
    <cellStyle name="標準 7 3 2 3 2 2 3" xfId="1713" xr:uid="{F712FBBE-49E7-44BB-83AD-A9965C8FC242}"/>
    <cellStyle name="標準 7 3 2 3 2 3" xfId="799" xr:uid="{96D0EBB8-096C-4E5E-AA0C-1F08D5456003}"/>
    <cellStyle name="標準 7 3 2 3 2 3 2" xfId="2004" xr:uid="{018FADA4-60AA-497D-800F-42E6E00F1245}"/>
    <cellStyle name="標準 7 3 2 3 2 4" xfId="1422" xr:uid="{C2A0230F-EEC9-490B-8342-F3BC36BAE432}"/>
    <cellStyle name="標準 7 3 2 3 3" xfId="345" xr:uid="{D0DBA689-9C32-4CD5-8745-AF3CB2FB0CE2}"/>
    <cellStyle name="標準 7 3 2 3 3 2" xfId="636" xr:uid="{C02B08DF-1270-41C5-A950-5482D7D4C64A}"/>
    <cellStyle name="標準 7 3 2 3 3 2 2" xfId="1221" xr:uid="{0353F502-C96E-4B40-B22C-8948A4381219}"/>
    <cellStyle name="標準 7 3 2 3 3 2 2 2" xfId="2426" xr:uid="{F0A51529-BCBB-4189-A647-CAF1CCF69739}"/>
    <cellStyle name="標準 7 3 2 3 3 2 3" xfId="1844" xr:uid="{A4D3A1BD-47D6-404E-842B-7B723533C45C}"/>
    <cellStyle name="標準 7 3 2 3 3 3" xfId="930" xr:uid="{12A04E62-4E94-461B-83F7-ECA52ACA4C65}"/>
    <cellStyle name="標準 7 3 2 3 3 3 2" xfId="2135" xr:uid="{EB22F3C5-7EF2-414F-A081-5DA294F0FA46}"/>
    <cellStyle name="標準 7 3 2 3 3 4" xfId="1553" xr:uid="{AF32067E-D5C2-4FE8-AA53-EE0B65EE3430}"/>
    <cellStyle name="標準 7 3 2 3 4" xfId="408" xr:uid="{629222F0-FF89-45A1-890A-5351FB8977BB}"/>
    <cellStyle name="標準 7 3 2 3 4 2" xfId="993" xr:uid="{9E6D88D4-2465-4996-870B-54536FFB12FE}"/>
    <cellStyle name="標準 7 3 2 3 4 2 2" xfId="2198" xr:uid="{A6CAAA93-847F-497F-9F48-AEF394A421F5}"/>
    <cellStyle name="標準 7 3 2 3 4 3" xfId="1616" xr:uid="{FB6B17A3-C919-48C1-8225-524FAF10ECFB}"/>
    <cellStyle name="標準 7 3 2 3 5" xfId="702" xr:uid="{3A1F97C0-F916-417F-BA19-9CDD4A81838B}"/>
    <cellStyle name="標準 7 3 2 3 5 2" xfId="1907" xr:uid="{7946234E-0F92-4BE9-BC7E-4DDF8EA1DD79}"/>
    <cellStyle name="標準 7 3 2 3 6" xfId="1326" xr:uid="{314B16B5-A720-4644-90E4-D388D0C87B4A}"/>
    <cellStyle name="標準 7 3 2 4" xfId="162" xr:uid="{836257D8-1A10-47EE-B51E-CA542C553EB1}"/>
    <cellStyle name="標準 7 3 2 4 2" xfId="262" xr:uid="{8B92E02B-042F-4CB9-9FCB-32B94460994C}"/>
    <cellStyle name="標準 7 3 2 4 2 2" xfId="553" xr:uid="{D826C678-41EA-461F-AA66-DB478BCA5BEE}"/>
    <cellStyle name="標準 7 3 2 4 2 2 2" xfId="1138" xr:uid="{644AE621-002C-4CC5-8C83-20D96837F1A1}"/>
    <cellStyle name="標準 7 3 2 4 2 2 2 2" xfId="2343" xr:uid="{DE79880B-9729-46C2-943F-0C51C0FDDEC6}"/>
    <cellStyle name="標準 7 3 2 4 2 2 3" xfId="1761" xr:uid="{904539F3-C7BE-4A7A-999E-725D680188EC}"/>
    <cellStyle name="標準 7 3 2 4 2 3" xfId="847" xr:uid="{E97CCD87-77E9-4A0C-B9D5-63EF4FF92F4F}"/>
    <cellStyle name="標準 7 3 2 4 2 3 2" xfId="2052" xr:uid="{A10EA91D-8FE0-4A8C-A707-9D893FE2FF51}"/>
    <cellStyle name="標準 7 3 2 4 2 4" xfId="1470" xr:uid="{90BD3ACA-41D9-4489-AB9D-CAA58661B8C9}"/>
    <cellStyle name="標準 7 3 2 4 3" xfId="346" xr:uid="{A260708F-9AAB-4F10-AC8B-4FE6BF31A255}"/>
    <cellStyle name="標準 7 3 2 4 3 2" xfId="637" xr:uid="{AFC8E7A2-CD0F-4AF9-95F8-2AC77894CD91}"/>
    <cellStyle name="標準 7 3 2 4 3 2 2" xfId="1222" xr:uid="{9165F2C3-E648-4769-8215-115C6A5C0E5A}"/>
    <cellStyle name="標準 7 3 2 4 3 2 2 2" xfId="2427" xr:uid="{6FE9C050-2DA0-4437-BE48-E561BD2DD837}"/>
    <cellStyle name="標準 7 3 2 4 3 2 3" xfId="1845" xr:uid="{8C6B738A-FDB2-4A2C-857C-87D575788282}"/>
    <cellStyle name="標準 7 3 2 4 3 3" xfId="931" xr:uid="{7381E087-C485-4896-A384-1E0187F7B925}"/>
    <cellStyle name="標準 7 3 2 4 3 3 2" xfId="2136" xr:uid="{48902220-9088-4691-9B41-BAAFFE7A6201}"/>
    <cellStyle name="標準 7 3 2 4 3 4" xfId="1554" xr:uid="{AC1A4B28-4233-4861-92EF-0045A2655345}"/>
    <cellStyle name="標準 7 3 2 4 4" xfId="456" xr:uid="{CA72060D-0FA4-4C5F-8A60-767E62D144B0}"/>
    <cellStyle name="標準 7 3 2 4 4 2" xfId="1041" xr:uid="{9B0891F9-50A7-418C-A481-C2BF16BBF2B9}"/>
    <cellStyle name="標準 7 3 2 4 4 2 2" xfId="2246" xr:uid="{5F9C8E06-AD95-488B-AF26-1D292DFDC3A8}"/>
    <cellStyle name="標準 7 3 2 4 4 3" xfId="1664" xr:uid="{01CC5046-7482-4FC3-9153-8AC745A41F18}"/>
    <cellStyle name="標準 7 3 2 4 5" xfId="750" xr:uid="{FD2D84F8-7844-4A5C-83AE-2634DE7B2C0D}"/>
    <cellStyle name="標準 7 3 2 4 5 2" xfId="1955" xr:uid="{A9C5789B-9092-4344-825A-EA4456332D83}"/>
    <cellStyle name="標準 7 3 2 4 6" xfId="1373" xr:uid="{0A835E06-6F4C-4A68-94A3-DA3A9A3DCC95}"/>
    <cellStyle name="標準 7 3 2 5" xfId="181" xr:uid="{B36113CB-C745-4B41-9322-32A1C6380F20}"/>
    <cellStyle name="標準 7 3 2 5 2" xfId="473" xr:uid="{7F686317-A7F5-4B5B-93E9-DB8E553123F9}"/>
    <cellStyle name="標準 7 3 2 5 2 2" xfId="1058" xr:uid="{5659E56D-8CF0-4A5F-8147-52E83C5C67B9}"/>
    <cellStyle name="標準 7 3 2 5 2 2 2" xfId="2263" xr:uid="{5E051173-8A7B-405D-A8FF-B911E24721F4}"/>
    <cellStyle name="標準 7 3 2 5 2 3" xfId="1681" xr:uid="{90E139A2-AACA-4B51-B9C7-FA5660672CD4}"/>
    <cellStyle name="標準 7 3 2 5 3" xfId="767" xr:uid="{0EDF2B47-0E41-445B-8C9D-19A68AA6B0B5}"/>
    <cellStyle name="標準 7 3 2 5 3 2" xfId="1972" xr:uid="{92F6F34F-1B5D-4B20-BAC6-1C0E3AE1B411}"/>
    <cellStyle name="標準 7 3 2 5 4" xfId="1390" xr:uid="{09BD2887-F8B5-4B21-AEA3-5C2080FBF572}"/>
    <cellStyle name="標準 7 3 2 6" xfId="347" xr:uid="{2A3F5110-4789-4549-80B8-5A9E7AE5B6C4}"/>
    <cellStyle name="標準 7 3 2 6 2" xfId="638" xr:uid="{21C10578-AA5F-4C49-A418-83DD6C496095}"/>
    <cellStyle name="標準 7 3 2 6 2 2" xfId="1223" xr:uid="{D5BA5750-93D8-4F21-8FF8-AE14A269702D}"/>
    <cellStyle name="標準 7 3 2 6 2 2 2" xfId="2428" xr:uid="{3F51152F-D39E-4E42-AFFD-92AD4A3D81B2}"/>
    <cellStyle name="標準 7 3 2 6 2 3" xfId="1846" xr:uid="{00803294-A62D-4103-96F5-F9032EC51B8B}"/>
    <cellStyle name="標準 7 3 2 6 3" xfId="932" xr:uid="{44D9AE2D-7A96-4C55-9366-4D1FE805FCF7}"/>
    <cellStyle name="標準 7 3 2 6 3 2" xfId="2137" xr:uid="{A423D08A-5D79-48B9-B7D1-11FCF2210A82}"/>
    <cellStyle name="標準 7 3 2 6 4" xfId="1555" xr:uid="{BCAF618D-0FF5-4388-88B4-C9356B737D37}"/>
    <cellStyle name="標準 7 3 2 7" xfId="376" xr:uid="{B19963A6-B834-4E9C-9839-6DD621135AE5}"/>
    <cellStyle name="標準 7 3 2 7 2" xfId="961" xr:uid="{96F62DDB-AAC4-460A-B61C-5A4D883C77E1}"/>
    <cellStyle name="標準 7 3 2 7 2 2" xfId="2166" xr:uid="{E91B000B-2B38-4B17-9028-1BFFFEE95169}"/>
    <cellStyle name="標準 7 3 2 7 3" xfId="1584" xr:uid="{6471226C-C375-4E66-A850-F79AE77722E7}"/>
    <cellStyle name="標準 7 3 2 8" xfId="669" xr:uid="{F78F691D-50D8-4DDE-9B64-FF1DA2129EAE}"/>
    <cellStyle name="標準 7 3 2 8 2" xfId="1875" xr:uid="{9AEF4E0C-AC71-46CC-B714-2543F481EE07}"/>
    <cellStyle name="標準 7 3 2 9" xfId="1295" xr:uid="{6A717AF7-4B24-4BB4-AB4E-024131B80EBA}"/>
    <cellStyle name="標準 7 3 3" xfId="78" xr:uid="{50CE061E-A128-4246-8EBB-F42C16BE33ED}"/>
    <cellStyle name="標準 7 3 3 2" xfId="119" xr:uid="{38018B3B-C6F0-4F69-8947-2E138668B0E1}"/>
    <cellStyle name="標準 7 3 3 2 2" xfId="226" xr:uid="{E1950CF5-00E3-459B-80E5-058E2C646CE5}"/>
    <cellStyle name="標準 7 3 3 2 2 2" xfId="517" xr:uid="{3CB67C32-19C4-4B53-B969-0B8CFF11632B}"/>
    <cellStyle name="標準 7 3 3 2 2 2 2" xfId="1102" xr:uid="{56F4159C-4D9E-4077-879A-D932C0184C36}"/>
    <cellStyle name="標準 7 3 3 2 2 2 2 2" xfId="2307" xr:uid="{E4242CBF-0A40-454C-9A8C-39A960D87BF4}"/>
    <cellStyle name="標準 7 3 3 2 2 2 3" xfId="1725" xr:uid="{F5BDC734-817F-4750-80BD-F7689A6A38E6}"/>
    <cellStyle name="標準 7 3 3 2 2 3" xfId="811" xr:uid="{BAB32616-1490-4611-B52D-BD2B84F54563}"/>
    <cellStyle name="標準 7 3 3 2 2 3 2" xfId="2016" xr:uid="{2BA5D2D2-14C1-4194-BC73-6AF7A7CC6C2C}"/>
    <cellStyle name="標準 7 3 3 2 2 4" xfId="1434" xr:uid="{A4117483-46BB-4BC1-BD9A-0B556C2449BE}"/>
    <cellStyle name="標準 7 3 3 2 3" xfId="348" xr:uid="{F98D44C0-9E17-4EEF-BCDE-A229EA50E813}"/>
    <cellStyle name="標準 7 3 3 2 3 2" xfId="639" xr:uid="{C4F16535-4756-4020-A1AE-D38DE784452D}"/>
    <cellStyle name="標準 7 3 3 2 3 2 2" xfId="1224" xr:uid="{72E97D31-C4C2-4D0B-AFE7-06A5EBE74D78}"/>
    <cellStyle name="標準 7 3 3 2 3 2 2 2" xfId="2429" xr:uid="{C8DFBE5C-BB79-4AB6-83AD-183D89BE1327}"/>
    <cellStyle name="標準 7 3 3 2 3 2 3" xfId="1847" xr:uid="{25C90BF9-81FF-487B-A4F1-FA0353E0010D}"/>
    <cellStyle name="標準 7 3 3 2 3 3" xfId="933" xr:uid="{E90D7D3F-D7BC-4959-B312-649F31150AED}"/>
    <cellStyle name="標準 7 3 3 2 3 3 2" xfId="2138" xr:uid="{63C52AAD-03B4-4F76-9D6D-F0C84968B5F3}"/>
    <cellStyle name="標準 7 3 3 2 3 4" xfId="1556" xr:uid="{E72F26F0-603D-4817-92D5-E9F0952ED1E7}"/>
    <cellStyle name="標準 7 3 3 2 4" xfId="420" xr:uid="{6DC7C495-82C4-4072-B8FE-84ADB5732F0A}"/>
    <cellStyle name="標準 7 3 3 2 4 2" xfId="1005" xr:uid="{8A58836C-60C1-462D-8E16-B0EDCB690624}"/>
    <cellStyle name="標準 7 3 3 2 4 2 2" xfId="2210" xr:uid="{2B03233B-4344-4819-AB03-14A783099E63}"/>
    <cellStyle name="標準 7 3 3 2 4 3" xfId="1628" xr:uid="{29DC44BF-AF0B-471F-A6D8-733FC9300AAD}"/>
    <cellStyle name="標準 7 3 3 2 5" xfId="714" xr:uid="{19993765-0413-48BF-898C-FDE560CF359D}"/>
    <cellStyle name="標準 7 3 3 2 5 2" xfId="1919" xr:uid="{3F97720F-A87C-4929-890D-7908E2034701}"/>
    <cellStyle name="標準 7 3 3 2 6" xfId="1338" xr:uid="{2B1D5B00-5F29-4DD7-B20F-339DE57983D1}"/>
    <cellStyle name="標準 7 3 3 3" xfId="164" xr:uid="{5C31464B-305B-40E3-B055-F6A0E501CF22}"/>
    <cellStyle name="標準 7 3 3 3 2" xfId="264" xr:uid="{D1B00548-DEBA-4C90-8D7D-A025516F8499}"/>
    <cellStyle name="標準 7 3 3 3 2 2" xfId="555" xr:uid="{161D1C3C-4E94-4124-A997-D66FFC6F5795}"/>
    <cellStyle name="標準 7 3 3 3 2 2 2" xfId="1140" xr:uid="{15AD0140-F998-4FF3-8492-C817BEB73045}"/>
    <cellStyle name="標準 7 3 3 3 2 2 2 2" xfId="2345" xr:uid="{609463A5-0E70-41ED-97BB-DF1C83ED0BCF}"/>
    <cellStyle name="標準 7 3 3 3 2 2 3" xfId="1763" xr:uid="{62CA3804-5BE0-4E95-AD45-2250AB48EBDC}"/>
    <cellStyle name="標準 7 3 3 3 2 3" xfId="849" xr:uid="{09761986-A203-4E68-B51B-8EF8543E84D5}"/>
    <cellStyle name="標準 7 3 3 3 2 3 2" xfId="2054" xr:uid="{DB0F26C4-68C8-4E50-B4E7-48886DC9E3E5}"/>
    <cellStyle name="標準 7 3 3 3 2 4" xfId="1472" xr:uid="{0D7FC659-F422-4B1E-AFE2-1325B1FE6EB3}"/>
    <cellStyle name="標準 7 3 3 3 3" xfId="349" xr:uid="{10F80419-361F-44CD-991E-AFAB5F7EA244}"/>
    <cellStyle name="標準 7 3 3 3 3 2" xfId="640" xr:uid="{04818423-16B6-4E2D-8AD4-730B51340C73}"/>
    <cellStyle name="標準 7 3 3 3 3 2 2" xfId="1225" xr:uid="{9C00E32A-7D48-47C2-BD15-39B020CC763E}"/>
    <cellStyle name="標準 7 3 3 3 3 2 2 2" xfId="2430" xr:uid="{81BDDE07-5272-4A22-964A-1FA0B19978D5}"/>
    <cellStyle name="標準 7 3 3 3 3 2 3" xfId="1848" xr:uid="{77F9EC3D-D864-4134-B26B-595ED20C11C1}"/>
    <cellStyle name="標準 7 3 3 3 3 3" xfId="934" xr:uid="{FFF2BE45-EECA-411C-B737-A70185968113}"/>
    <cellStyle name="標準 7 3 3 3 3 3 2" xfId="2139" xr:uid="{1D49497D-A75C-427B-8D22-A24FF0AB76A4}"/>
    <cellStyle name="標準 7 3 3 3 3 4" xfId="1557" xr:uid="{ED87C31C-E3C6-43CC-B734-6C1CE7C9EBF5}"/>
    <cellStyle name="標準 7 3 3 3 4" xfId="458" xr:uid="{E036E85F-B541-4E94-BD48-93D2E98DA33A}"/>
    <cellStyle name="標準 7 3 3 3 4 2" xfId="1043" xr:uid="{D494E3D9-3B96-4030-A179-5F11DF96FFC2}"/>
    <cellStyle name="標準 7 3 3 3 4 2 2" xfId="2248" xr:uid="{D2537A30-9F64-4EB5-8AF0-D000742D70BF}"/>
    <cellStyle name="標準 7 3 3 3 4 3" xfId="1666" xr:uid="{35B7D512-874C-4466-9E82-69F643527FCB}"/>
    <cellStyle name="標準 7 3 3 3 5" xfId="752" xr:uid="{5E15D5D9-F5BD-4002-BB1F-5C2982166F08}"/>
    <cellStyle name="標準 7 3 3 3 5 2" xfId="1957" xr:uid="{346200AD-2AA5-4AA8-9C13-8820BF956697}"/>
    <cellStyle name="標準 7 3 3 3 6" xfId="1375" xr:uid="{EBE5E68E-B64D-4655-9265-6CB22D52560C}"/>
    <cellStyle name="標準 7 3 3 4" xfId="193" xr:uid="{565CFEBE-FA6D-4903-B845-8F6D02B49E84}"/>
    <cellStyle name="標準 7 3 3 4 2" xfId="485" xr:uid="{0CD2D788-1D07-4F61-A55A-033F6CDFB731}"/>
    <cellStyle name="標準 7 3 3 4 2 2" xfId="1070" xr:uid="{45D0066C-B215-410B-906E-986ECB734EC3}"/>
    <cellStyle name="標準 7 3 3 4 2 2 2" xfId="2275" xr:uid="{05A2355B-3867-40F7-98F2-52A24BFAE2A5}"/>
    <cellStyle name="標準 7 3 3 4 2 3" xfId="1693" xr:uid="{C6F4D38D-A4D6-4317-A7BF-3CC99C61ED47}"/>
    <cellStyle name="標準 7 3 3 4 3" xfId="779" xr:uid="{118E0116-838C-451A-93AF-500F76665E98}"/>
    <cellStyle name="標準 7 3 3 4 3 2" xfId="1984" xr:uid="{84B90C40-FB83-451C-874B-49C226A0CA61}"/>
    <cellStyle name="標準 7 3 3 4 4" xfId="1402" xr:uid="{8B139992-8E0A-44E2-9123-08B9EEE5B884}"/>
    <cellStyle name="標準 7 3 3 5" xfId="350" xr:uid="{AA1120AD-EE3F-43A7-A5EB-FE4325F4F016}"/>
    <cellStyle name="標準 7 3 3 5 2" xfId="641" xr:uid="{9C39D1A7-3A4E-47B8-8C09-6388B8DE5F6B}"/>
    <cellStyle name="標準 7 3 3 5 2 2" xfId="1226" xr:uid="{6AF286CF-83C0-4721-815C-7383B51A393F}"/>
    <cellStyle name="標準 7 3 3 5 2 2 2" xfId="2431" xr:uid="{11E191C3-4577-40B5-BCCA-C7A02EC0A4B8}"/>
    <cellStyle name="標準 7 3 3 5 2 3" xfId="1849" xr:uid="{23E462E3-74B3-4949-946D-D0749D7C2335}"/>
    <cellStyle name="標準 7 3 3 5 3" xfId="935" xr:uid="{850A9881-68DB-41A3-90C2-36BA3484EEA7}"/>
    <cellStyle name="標準 7 3 3 5 3 2" xfId="2140" xr:uid="{613EFB4C-D6F4-4C73-BE97-EF687F2F05A9}"/>
    <cellStyle name="標準 7 3 3 5 4" xfId="1558" xr:uid="{9826683F-20E5-4856-8289-A7942E3BE01A}"/>
    <cellStyle name="標準 7 3 3 6" xfId="388" xr:uid="{C85AF65E-7381-4085-B331-D06B759DAD39}"/>
    <cellStyle name="標準 7 3 3 6 2" xfId="973" xr:uid="{2E927ADC-2622-41DA-B5B5-51E0CBEA4046}"/>
    <cellStyle name="標準 7 3 3 6 2 2" xfId="2178" xr:uid="{220D7A87-4C4B-4C37-9FEB-53484BD16F7D}"/>
    <cellStyle name="標準 7 3 3 6 3" xfId="1596" xr:uid="{01A9F1E7-6071-4329-924E-C2D260FD6D9A}"/>
    <cellStyle name="標準 7 3 3 7" xfId="681" xr:uid="{EBF886AB-322D-4E6F-9D57-88658682F795}"/>
    <cellStyle name="標準 7 3 3 7 2" xfId="1887" xr:uid="{E0615EB9-457A-4D99-9F97-B231306E48E9}"/>
    <cellStyle name="標準 7 3 3 8" xfId="1307" xr:uid="{38076051-54CB-4BFE-9A3D-F1A4308EA4A0}"/>
    <cellStyle name="標準 7 3 4" xfId="104" xr:uid="{51FF4434-B1E1-4694-B406-F3BEB570A39F}"/>
    <cellStyle name="標準 7 3 4 2" xfId="211" xr:uid="{2D74B8AE-3DC5-4511-ADEB-8DA6D4245E54}"/>
    <cellStyle name="標準 7 3 4 2 2" xfId="502" xr:uid="{CE11E4F1-E9A7-4277-92D5-A227854D03C8}"/>
    <cellStyle name="標準 7 3 4 2 2 2" xfId="1087" xr:uid="{A7C383B1-4050-4DF9-9E5E-8327B48A31FE}"/>
    <cellStyle name="標準 7 3 4 2 2 2 2" xfId="2292" xr:uid="{82740011-075D-49ED-80BE-ACE2FC44A543}"/>
    <cellStyle name="標準 7 3 4 2 2 3" xfId="1710" xr:uid="{3094E554-68E3-45DE-9089-AF8745BF04EC}"/>
    <cellStyle name="標準 7 3 4 2 3" xfId="796" xr:uid="{1810BDDB-8FB8-487B-BB42-F2B802975CB7}"/>
    <cellStyle name="標準 7 3 4 2 3 2" xfId="2001" xr:uid="{05CEC36F-438A-4B27-8178-D5BA51D79552}"/>
    <cellStyle name="標準 7 3 4 2 4" xfId="1419" xr:uid="{249F38EA-1668-4149-9886-7CCD9A1F5AB1}"/>
    <cellStyle name="標準 7 3 4 3" xfId="351" xr:uid="{C6B8D3ED-F119-4FAA-AEB5-DBBBBD53FED8}"/>
    <cellStyle name="標準 7 3 4 3 2" xfId="642" xr:uid="{1B668FE7-EC5D-47F1-87B6-F0D7599606D1}"/>
    <cellStyle name="標準 7 3 4 3 2 2" xfId="1227" xr:uid="{33FE3DA6-2F91-4744-8423-2B0DBC0CB657}"/>
    <cellStyle name="標準 7 3 4 3 2 2 2" xfId="2432" xr:uid="{129299AE-BBFA-4AE3-92DF-681DD533C547}"/>
    <cellStyle name="標準 7 3 4 3 2 3" xfId="1850" xr:uid="{64B6C3F2-E99A-4BD8-BDA8-1F5D480EEBF9}"/>
    <cellStyle name="標準 7 3 4 3 3" xfId="936" xr:uid="{ADB83B16-0858-48F2-B5FD-D634ACDB1642}"/>
    <cellStyle name="標準 7 3 4 3 3 2" xfId="2141" xr:uid="{9CD739F0-78EC-45DD-9170-C6DFD6E61A63}"/>
    <cellStyle name="標準 7 3 4 3 4" xfId="1559" xr:uid="{14AA1250-3BFB-49A4-B73C-57A45222C5D2}"/>
    <cellStyle name="標準 7 3 4 4" xfId="405" xr:uid="{0DA3E524-EDA9-4E3C-A664-C60BB237E9C6}"/>
    <cellStyle name="標準 7 3 4 4 2" xfId="990" xr:uid="{D2CEF22D-3C8B-43C8-9C99-9244B9E053CB}"/>
    <cellStyle name="標準 7 3 4 4 2 2" xfId="2195" xr:uid="{DF1670BC-72B0-4588-9082-7F01AA3C9DE7}"/>
    <cellStyle name="標準 7 3 4 4 3" xfId="1613" xr:uid="{54450F4E-195E-4ADF-A234-A9EA37620D62}"/>
    <cellStyle name="標準 7 3 4 5" xfId="699" xr:uid="{344F97B2-1484-4560-B0DE-D1305D8C9B9E}"/>
    <cellStyle name="標準 7 3 4 5 2" xfId="1904" xr:uid="{F499D907-D678-437E-9C3D-5759FAA77A1A}"/>
    <cellStyle name="標準 7 3 4 6" xfId="1323" xr:uid="{6F0624D0-F159-4F3B-9A98-C7CD9F6BE002}"/>
    <cellStyle name="標準 7 3 5" xfId="161" xr:uid="{9BE85919-48EC-4BD7-939D-CB66AB18BEC2}"/>
    <cellStyle name="標準 7 3 5 2" xfId="261" xr:uid="{D985664F-19A1-4AA9-977B-8745084362A8}"/>
    <cellStyle name="標準 7 3 5 2 2" xfId="552" xr:uid="{B77E6483-E8D9-4DD9-91E6-31D59608AA02}"/>
    <cellStyle name="標準 7 3 5 2 2 2" xfId="1137" xr:uid="{57C8C905-867C-4FA0-812E-C129EDB93AD7}"/>
    <cellStyle name="標準 7 3 5 2 2 2 2" xfId="2342" xr:uid="{3F54D542-8D32-4094-AAE3-02E940F61BD3}"/>
    <cellStyle name="標準 7 3 5 2 2 3" xfId="1760" xr:uid="{90431CEC-D268-4BCA-9FDA-A1A9E33D7108}"/>
    <cellStyle name="標準 7 3 5 2 3" xfId="846" xr:uid="{A775C28D-6A23-457D-8E9A-DE2B9EAB90AF}"/>
    <cellStyle name="標準 7 3 5 2 3 2" xfId="2051" xr:uid="{12CA8715-A872-46E3-9DC9-4512C605D827}"/>
    <cellStyle name="標準 7 3 5 2 4" xfId="1469" xr:uid="{700786D5-8CD1-436C-8053-89D3A9380623}"/>
    <cellStyle name="標準 7 3 5 3" xfId="352" xr:uid="{0758EA88-26F7-4ECB-8F99-83F667D53437}"/>
    <cellStyle name="標準 7 3 5 3 2" xfId="643" xr:uid="{841D5D8F-9CA0-4259-AFA4-FBAF1412BB82}"/>
    <cellStyle name="標準 7 3 5 3 2 2" xfId="1228" xr:uid="{5880BC2B-6DA9-43F2-97E5-79C38B2EB4EF}"/>
    <cellStyle name="標準 7 3 5 3 2 2 2" xfId="2433" xr:uid="{F0C40FE2-7855-405C-A473-7ED53614E577}"/>
    <cellStyle name="標準 7 3 5 3 2 3" xfId="1851" xr:uid="{4E5A9F3F-238F-4FD3-B1B8-85190297A67B}"/>
    <cellStyle name="標準 7 3 5 3 3" xfId="937" xr:uid="{546F1641-0EB3-40E8-8CB4-0FF0D78E80B1}"/>
    <cellStyle name="標準 7 3 5 3 3 2" xfId="2142" xr:uid="{93EFAD18-349E-46BC-8079-105CB1C6D751}"/>
    <cellStyle name="標準 7 3 5 3 4" xfId="1560" xr:uid="{74CF7DD7-AA2E-425B-BD7F-C96374892587}"/>
    <cellStyle name="標準 7 3 5 4" xfId="455" xr:uid="{82744ED2-C751-41CE-8863-EA63A037E509}"/>
    <cellStyle name="標準 7 3 5 4 2" xfId="1040" xr:uid="{83DCD57D-0F5D-4C34-9226-2F05557844F8}"/>
    <cellStyle name="標準 7 3 5 4 2 2" xfId="2245" xr:uid="{21686B8F-AE41-490F-B943-BA71D3CE2D15}"/>
    <cellStyle name="標準 7 3 5 4 3" xfId="1663" xr:uid="{3F712D22-C729-4173-BE83-5C65CB859A5E}"/>
    <cellStyle name="標準 7 3 5 5" xfId="749" xr:uid="{CBD3FC32-FEE4-4955-B4C0-C89598CB5ABD}"/>
    <cellStyle name="標準 7 3 5 5 2" xfId="1954" xr:uid="{25C9615D-0871-4E00-BA88-36CE4FF46694}"/>
    <cellStyle name="標準 7 3 5 6" xfId="1372" xr:uid="{FD2A3750-227E-4267-85EA-CF656001A2E6}"/>
    <cellStyle name="標準 7 3 6" xfId="178" xr:uid="{F7DA9AA2-561A-4741-8BBF-A087CAC57962}"/>
    <cellStyle name="標準 7 3 6 2" xfId="470" xr:uid="{F7CDF3FC-496C-4D29-98A0-E56F401FFB6E}"/>
    <cellStyle name="標準 7 3 6 2 2" xfId="1055" xr:uid="{E4D42394-C190-4651-A575-A0A0F8C6D756}"/>
    <cellStyle name="標準 7 3 6 2 2 2" xfId="2260" xr:uid="{033D497A-F2AF-4C10-81EE-13E690E6A616}"/>
    <cellStyle name="標準 7 3 6 2 3" xfId="1678" xr:uid="{F061E629-C40F-4F1D-B24C-D7679699A0DF}"/>
    <cellStyle name="標準 7 3 6 3" xfId="764" xr:uid="{55D05B8A-EDE6-4B9D-A057-23E064D24C90}"/>
    <cellStyle name="標準 7 3 6 3 2" xfId="1969" xr:uid="{01AA3D4E-5386-481B-B2A0-8F20B2B5536E}"/>
    <cellStyle name="標準 7 3 6 4" xfId="1387" xr:uid="{85ED1F1A-3709-4572-913D-5A97427D7A0E}"/>
    <cellStyle name="標準 7 3 7" xfId="353" xr:uid="{AA7DE0BE-99E4-4923-9744-0EBA0E1BEF86}"/>
    <cellStyle name="標準 7 3 7 2" xfId="644" xr:uid="{9598D2D0-F1BC-4DA9-8E85-F27694BBB212}"/>
    <cellStyle name="標準 7 3 7 2 2" xfId="1229" xr:uid="{E66E5A81-46A4-4B2D-BE4C-EDFDDD9BD32C}"/>
    <cellStyle name="標準 7 3 7 2 2 2" xfId="2434" xr:uid="{326C65F5-A924-4743-B420-5E117DF1F220}"/>
    <cellStyle name="標準 7 3 7 2 3" xfId="1852" xr:uid="{FC1D11FC-036D-409E-8E4B-342371A969DF}"/>
    <cellStyle name="標準 7 3 7 3" xfId="938" xr:uid="{9A962E23-4F0E-42FB-8A93-83A18576F835}"/>
    <cellStyle name="標準 7 3 7 3 2" xfId="2143" xr:uid="{240EC82D-F312-498F-95F5-B6A64447B7A6}"/>
    <cellStyle name="標準 7 3 7 4" xfId="1561" xr:uid="{DA467D22-7B7A-4863-8EBB-78E3EC2A3ADB}"/>
    <cellStyle name="標準 7 3 8" xfId="373" xr:uid="{B86B5719-5F11-4292-8803-10AE3CF859A0}"/>
    <cellStyle name="標準 7 3 8 2" xfId="958" xr:uid="{0E59EB4A-F01D-48D2-B93E-D98A7580177F}"/>
    <cellStyle name="標準 7 3 8 2 2" xfId="2163" xr:uid="{103CBC5B-CCC8-4BEC-84E7-91C496500656}"/>
    <cellStyle name="標準 7 3 8 3" xfId="1581" xr:uid="{B506D110-3392-48F2-BDBB-8FCA355EF83C}"/>
    <cellStyle name="標準 7 3 9" xfId="666" xr:uid="{62D8F3C9-D01E-49D7-BB69-948EC53658C9}"/>
    <cellStyle name="標準 7 3 9 2" xfId="1872" xr:uid="{6D6247C2-58BE-44B4-AF99-CEF45B5653D3}"/>
    <cellStyle name="標準 7 4" xfId="65" xr:uid="{7AF00E5C-0D04-441B-9B8D-9F9965299E17}"/>
    <cellStyle name="標準 7 4 2" xfId="80" xr:uid="{DB0C6724-6AF8-46E5-B6F3-8C5262216455}"/>
    <cellStyle name="標準 7 4 2 2" xfId="121" xr:uid="{AB4A13FF-4486-4EFF-979C-727375E8A38A}"/>
    <cellStyle name="標準 7 4 2 2 2" xfId="228" xr:uid="{C8A23B66-2AD1-46FB-8DCB-6E7349E626B7}"/>
    <cellStyle name="標準 7 4 2 2 2 2" xfId="519" xr:uid="{F0A57D67-F9EB-4B71-B727-939AFC0904B4}"/>
    <cellStyle name="標準 7 4 2 2 2 2 2" xfId="1104" xr:uid="{222F2613-DD9C-40CE-97E5-C387589858FA}"/>
    <cellStyle name="標準 7 4 2 2 2 2 2 2" xfId="2309" xr:uid="{61787FFD-6A4F-43B8-B3EB-93498C1D7F04}"/>
    <cellStyle name="標準 7 4 2 2 2 2 3" xfId="1727" xr:uid="{79A16649-E63E-4F74-88BD-533A6DF3892A}"/>
    <cellStyle name="標準 7 4 2 2 2 3" xfId="813" xr:uid="{3C54F7EE-1778-4F75-958C-6DDA657DCC62}"/>
    <cellStyle name="標準 7 4 2 2 2 3 2" xfId="2018" xr:uid="{E154AB24-1F34-4DB6-8193-5D11C7264547}"/>
    <cellStyle name="標準 7 4 2 2 2 4" xfId="1436" xr:uid="{425BCAF2-F9C1-4422-A949-5062AF6E096B}"/>
    <cellStyle name="標準 7 4 2 2 3" xfId="354" xr:uid="{6DE29D51-E9DB-4062-A631-808E6F2AC6D7}"/>
    <cellStyle name="標準 7 4 2 2 3 2" xfId="645" xr:uid="{E5333BD6-6612-45B3-8105-59B15F4ED36F}"/>
    <cellStyle name="標準 7 4 2 2 3 2 2" xfId="1230" xr:uid="{8162FEA5-1CE2-4424-ACDF-1ADCAC8CA451}"/>
    <cellStyle name="標準 7 4 2 2 3 2 2 2" xfId="2435" xr:uid="{441E6BF1-157F-43E8-BA22-6B4CEC1EED04}"/>
    <cellStyle name="標準 7 4 2 2 3 2 3" xfId="1853" xr:uid="{4181B330-0E14-4C25-B0D9-BDF60F611701}"/>
    <cellStyle name="標準 7 4 2 2 3 3" xfId="939" xr:uid="{B24E7F1D-FA5B-453F-8EF6-18A256D1681D}"/>
    <cellStyle name="標準 7 4 2 2 3 3 2" xfId="2144" xr:uid="{0EC3CB68-0C7F-477D-83E4-C0B4CADAC347}"/>
    <cellStyle name="標準 7 4 2 2 3 4" xfId="1562" xr:uid="{8CF000F0-76F6-4F2F-9B4C-2734B4F68CFF}"/>
    <cellStyle name="標準 7 4 2 2 4" xfId="422" xr:uid="{6269E15E-D60B-4557-9FFC-FD2EFB7D6719}"/>
    <cellStyle name="標準 7 4 2 2 4 2" xfId="1007" xr:uid="{3101FE6F-C3B3-4684-BAAF-29F3E0480858}"/>
    <cellStyle name="標準 7 4 2 2 4 2 2" xfId="2212" xr:uid="{F1F040D6-4F38-4E8F-A42C-4D7BDF40129A}"/>
    <cellStyle name="標準 7 4 2 2 4 3" xfId="1630" xr:uid="{CDEEA43D-E8A3-4F16-9023-5B3267B51052}"/>
    <cellStyle name="標準 7 4 2 2 5" xfId="716" xr:uid="{4B4B455C-151F-40FF-95AE-ABA98B2E9B70}"/>
    <cellStyle name="標準 7 4 2 2 5 2" xfId="1921" xr:uid="{33325629-1672-41FF-9C0D-D740A5F6DA86}"/>
    <cellStyle name="標準 7 4 2 2 6" xfId="1340" xr:uid="{677907F4-F323-4CBB-AB54-45B1B16D51EB}"/>
    <cellStyle name="標準 7 4 2 3" xfId="166" xr:uid="{5AB7F5F7-2600-46E0-AB01-33F223CED473}"/>
    <cellStyle name="標準 7 4 2 3 2" xfId="266" xr:uid="{45738FD5-B6DC-4F68-9D0E-9E94C48F4359}"/>
    <cellStyle name="標準 7 4 2 3 2 2" xfId="557" xr:uid="{AA8DDE15-5E25-4D1D-AFF6-89F8FFBB8894}"/>
    <cellStyle name="標準 7 4 2 3 2 2 2" xfId="1142" xr:uid="{B05C90B1-62AD-4828-9F8B-87DD29A11F0F}"/>
    <cellStyle name="標準 7 4 2 3 2 2 2 2" xfId="2347" xr:uid="{6BBAF947-A1BE-48CF-8C18-EE698E446BFF}"/>
    <cellStyle name="標準 7 4 2 3 2 2 3" xfId="1765" xr:uid="{2C717117-A240-4604-9EAD-A7A95C440CF0}"/>
    <cellStyle name="標準 7 4 2 3 2 3" xfId="851" xr:uid="{14316865-4153-44CD-8EBD-2130EED55B36}"/>
    <cellStyle name="標準 7 4 2 3 2 3 2" xfId="2056" xr:uid="{8C0D4842-0E81-4599-83BA-600482B582E3}"/>
    <cellStyle name="標準 7 4 2 3 2 4" xfId="1474" xr:uid="{97C97566-16DB-4E46-95E7-DF5EF2C034F4}"/>
    <cellStyle name="標準 7 4 2 3 3" xfId="355" xr:uid="{B4ECD94B-0D97-4ECB-8075-7204BE69123D}"/>
    <cellStyle name="標準 7 4 2 3 3 2" xfId="646" xr:uid="{DAF8D30E-D36D-47BE-AAF7-840B601CD809}"/>
    <cellStyle name="標準 7 4 2 3 3 2 2" xfId="1231" xr:uid="{69FD0AEF-D7C2-4621-A5C7-EFA22E7543D2}"/>
    <cellStyle name="標準 7 4 2 3 3 2 2 2" xfId="2436" xr:uid="{735A1839-A6F5-4F7C-943C-84A1A60403FC}"/>
    <cellStyle name="標準 7 4 2 3 3 2 3" xfId="1854" xr:uid="{5F9B972B-DD51-4482-A231-934AA003AFE6}"/>
    <cellStyle name="標準 7 4 2 3 3 3" xfId="940" xr:uid="{7C7FD5A7-4036-491C-872D-D3E79162AD8C}"/>
    <cellStyle name="標準 7 4 2 3 3 3 2" xfId="2145" xr:uid="{5FC2586C-507A-4D54-BA73-42A003F7E79A}"/>
    <cellStyle name="標準 7 4 2 3 3 4" xfId="1563" xr:uid="{69B5ED1D-1E28-4B7D-86AC-D0A67BC0E2E0}"/>
    <cellStyle name="標準 7 4 2 3 4" xfId="460" xr:uid="{0B7826DE-98F9-4AE1-8CFD-AC43129B7419}"/>
    <cellStyle name="標準 7 4 2 3 4 2" xfId="1045" xr:uid="{20FDE47C-BC3B-4539-8638-26B35F9AA006}"/>
    <cellStyle name="標準 7 4 2 3 4 2 2" xfId="2250" xr:uid="{4CDC65C1-B6F7-41C6-8830-4816578A9083}"/>
    <cellStyle name="標準 7 4 2 3 4 3" xfId="1668" xr:uid="{6C02B60F-B10D-453F-AC21-036C35ED6D36}"/>
    <cellStyle name="標準 7 4 2 3 5" xfId="754" xr:uid="{842FB2E2-B63D-4FEF-A14D-6E86D1FEE51D}"/>
    <cellStyle name="標準 7 4 2 3 5 2" xfId="1959" xr:uid="{FFEF8315-DD65-4E7C-865C-A5F37AF95750}"/>
    <cellStyle name="標準 7 4 2 3 6" xfId="1377" xr:uid="{A4ABE5E2-63FD-4814-B619-4D0DE0D7F3BF}"/>
    <cellStyle name="標準 7 4 2 4" xfId="195" xr:uid="{EE5B7DED-A817-4742-9342-C6A605FA3B0F}"/>
    <cellStyle name="標準 7 4 2 4 2" xfId="487" xr:uid="{EB7C9F5B-7C9B-4230-B781-CB4B6341CB7B}"/>
    <cellStyle name="標準 7 4 2 4 2 2" xfId="1072" xr:uid="{1CCD736B-45AE-4BCC-83AE-8678221B5A9B}"/>
    <cellStyle name="標準 7 4 2 4 2 2 2" xfId="2277" xr:uid="{9C2C4059-BA4D-464C-BC94-A68DEE64119E}"/>
    <cellStyle name="標準 7 4 2 4 2 3" xfId="1695" xr:uid="{072FE655-BDF0-4A4E-A7D1-A7BF8A1729B5}"/>
    <cellStyle name="標準 7 4 2 4 3" xfId="781" xr:uid="{E4225EC8-0A48-44E3-B02C-FBFDA9E626FF}"/>
    <cellStyle name="標準 7 4 2 4 3 2" xfId="1986" xr:uid="{CFAD3F15-7FE8-4B82-8AC6-D137C0D8E6E3}"/>
    <cellStyle name="標準 7 4 2 4 4" xfId="1404" xr:uid="{BF67BE19-02EC-4830-8EF9-6C6F4842817A}"/>
    <cellStyle name="標準 7 4 2 5" xfId="356" xr:uid="{7FF8F13F-4BCB-4E35-9EA0-D925D594A8AA}"/>
    <cellStyle name="標準 7 4 2 5 2" xfId="647" xr:uid="{8D252A4F-6FE6-4B2A-BC5A-28FC70FCA0AE}"/>
    <cellStyle name="標準 7 4 2 5 2 2" xfId="1232" xr:uid="{1ED534FF-825D-4DC9-B075-1F2474D007F4}"/>
    <cellStyle name="標準 7 4 2 5 2 2 2" xfId="2437" xr:uid="{3ED00E2C-1D7D-4EE5-B22D-13040A7ADFD2}"/>
    <cellStyle name="標準 7 4 2 5 2 3" xfId="1855" xr:uid="{F60234E5-D62E-4F5B-A38D-8E50433F6CEB}"/>
    <cellStyle name="標準 7 4 2 5 3" xfId="941" xr:uid="{E126DB97-CD5F-4074-93DD-6CBC72C10E57}"/>
    <cellStyle name="標準 7 4 2 5 3 2" xfId="2146" xr:uid="{7A77CEA1-D17E-4FF1-A938-49A3B4FDD032}"/>
    <cellStyle name="標準 7 4 2 5 4" xfId="1564" xr:uid="{95EC479A-7887-4EBC-800F-15918F7E7588}"/>
    <cellStyle name="標準 7 4 2 6" xfId="390" xr:uid="{974B6954-FA2D-4B10-85CF-40FA2D6C5261}"/>
    <cellStyle name="標準 7 4 2 6 2" xfId="975" xr:uid="{6B243B24-9738-4316-9BE4-33D1C96DD24D}"/>
    <cellStyle name="標準 7 4 2 6 2 2" xfId="2180" xr:uid="{4722363E-C937-4BC9-BEC3-2AB9A889A442}"/>
    <cellStyle name="標準 7 4 2 6 3" xfId="1598" xr:uid="{B3220E7E-F4EE-450D-81CA-71F853978B21}"/>
    <cellStyle name="標準 7 4 2 7" xfId="683" xr:uid="{CA2C2932-A335-495C-B933-5999C50F8A7D}"/>
    <cellStyle name="標準 7 4 2 7 2" xfId="1889" xr:uid="{3F5645AD-552F-4C88-A0F2-6A7D023E4346}"/>
    <cellStyle name="標準 7 4 2 8" xfId="1309" xr:uid="{7FCC9CF9-864C-4AE1-8CAC-0116B0435E9C}"/>
    <cellStyle name="標準 7 4 3" xfId="106" xr:uid="{1FDC17A1-ECC2-4AA0-BFB4-C05E86FBEA70}"/>
    <cellStyle name="標準 7 4 3 2" xfId="213" xr:uid="{18910433-2163-4994-B191-C5A698F830C4}"/>
    <cellStyle name="標準 7 4 3 2 2" xfId="504" xr:uid="{258643A8-D152-4CAE-BB06-C64DACFFEABC}"/>
    <cellStyle name="標準 7 4 3 2 2 2" xfId="1089" xr:uid="{016289D2-D849-4940-B61D-59CC30165CE4}"/>
    <cellStyle name="標準 7 4 3 2 2 2 2" xfId="2294" xr:uid="{BB86E617-71CA-499A-ACF8-EDDFC9E602ED}"/>
    <cellStyle name="標準 7 4 3 2 2 3" xfId="1712" xr:uid="{EB5F8031-0AA0-40D1-9E7E-008F420FF6E6}"/>
    <cellStyle name="標準 7 4 3 2 3" xfId="798" xr:uid="{29C94D97-538E-45E3-98DB-B4C4B644B3E0}"/>
    <cellStyle name="標準 7 4 3 2 3 2" xfId="2003" xr:uid="{7C78BA69-48B1-496D-9E7E-D8499243C4B8}"/>
    <cellStyle name="標準 7 4 3 2 4" xfId="1421" xr:uid="{348D545E-71EC-4698-AEE9-441272FB807E}"/>
    <cellStyle name="標準 7 4 3 3" xfId="357" xr:uid="{E8F3335B-4879-4B40-9C4A-FD91DFD56D60}"/>
    <cellStyle name="標準 7 4 3 3 2" xfId="648" xr:uid="{996469F3-CA90-4B09-90F9-42AB550E6201}"/>
    <cellStyle name="標準 7 4 3 3 2 2" xfId="1233" xr:uid="{3EDC20A8-41B5-4732-808A-43480B1B671D}"/>
    <cellStyle name="標準 7 4 3 3 2 2 2" xfId="2438" xr:uid="{B9599874-40E9-459C-82C9-491CC2D919DD}"/>
    <cellStyle name="標準 7 4 3 3 2 3" xfId="1856" xr:uid="{02F29E7E-AB48-43D4-BEB1-E703E9425627}"/>
    <cellStyle name="標準 7 4 3 3 3" xfId="942" xr:uid="{D830672D-7F71-4C74-AAF8-1AC789CE0519}"/>
    <cellStyle name="標準 7 4 3 3 3 2" xfId="2147" xr:uid="{BC11C3DE-21BB-4972-9BBD-3365FD78C024}"/>
    <cellStyle name="標準 7 4 3 3 4" xfId="1565" xr:uid="{1148F5C3-9CAE-4198-8FF0-C3AF6906C394}"/>
    <cellStyle name="標準 7 4 3 4" xfId="407" xr:uid="{96BEDAD7-C503-4556-A9BF-1C7C973F12D9}"/>
    <cellStyle name="標準 7 4 3 4 2" xfId="992" xr:uid="{5784D536-4C2E-477A-8F65-2D2EBD548B7F}"/>
    <cellStyle name="標準 7 4 3 4 2 2" xfId="2197" xr:uid="{59D52D78-725E-4F78-B744-67F7D8022FF8}"/>
    <cellStyle name="標準 7 4 3 4 3" xfId="1615" xr:uid="{F60E6468-405F-4DD7-8D2C-50B3C3AC577E}"/>
    <cellStyle name="標準 7 4 3 5" xfId="701" xr:uid="{8D3E7D4A-305B-4548-A0D7-700EE362FE85}"/>
    <cellStyle name="標準 7 4 3 5 2" xfId="1906" xr:uid="{82CC3685-FBCD-484B-AEB1-99F86D393DCC}"/>
    <cellStyle name="標準 7 4 3 6" xfId="1325" xr:uid="{1F71E7C3-D184-436F-832D-A0A5B3BCFC6A}"/>
    <cellStyle name="標準 7 4 4" xfId="165" xr:uid="{B21CA3E6-5912-472C-8D2D-CD4571B647F2}"/>
    <cellStyle name="標準 7 4 4 2" xfId="265" xr:uid="{B1FBB0E2-F662-4BD1-BE66-26820CEC0375}"/>
    <cellStyle name="標準 7 4 4 2 2" xfId="556" xr:uid="{ACE274FA-F2EE-44E0-A12B-D7600AF20935}"/>
    <cellStyle name="標準 7 4 4 2 2 2" xfId="1141" xr:uid="{12FC0721-6294-4478-A43B-848CC0D287F4}"/>
    <cellStyle name="標準 7 4 4 2 2 2 2" xfId="2346" xr:uid="{F4ACFB06-ED41-47DC-9815-3B39BECDE357}"/>
    <cellStyle name="標準 7 4 4 2 2 3" xfId="1764" xr:uid="{07E1AA22-C26A-4B26-81B4-83812BF83293}"/>
    <cellStyle name="標準 7 4 4 2 3" xfId="850" xr:uid="{A8754C29-3AF6-4DBA-964B-9502997A6DCE}"/>
    <cellStyle name="標準 7 4 4 2 3 2" xfId="2055" xr:uid="{15E3170C-0382-4030-8483-DE441F4C99E3}"/>
    <cellStyle name="標準 7 4 4 2 4" xfId="1473" xr:uid="{77C93334-3C52-40B7-BF47-2514214864A1}"/>
    <cellStyle name="標準 7 4 4 3" xfId="358" xr:uid="{E994E4D5-7464-41B2-960D-BA2874A08216}"/>
    <cellStyle name="標準 7 4 4 3 2" xfId="649" xr:uid="{FA2F3435-80B8-41DB-A10B-46170E786E7C}"/>
    <cellStyle name="標準 7 4 4 3 2 2" xfId="1234" xr:uid="{72F049FB-CFF1-4BFD-B25D-881DF7D503FF}"/>
    <cellStyle name="標準 7 4 4 3 2 2 2" xfId="2439" xr:uid="{BF85B83B-D8D8-408B-BB5B-8ACEACA7A131}"/>
    <cellStyle name="標準 7 4 4 3 2 3" xfId="1857" xr:uid="{FFB0421D-6E93-40AC-BB12-AAA1DECC404F}"/>
    <cellStyle name="標準 7 4 4 3 3" xfId="943" xr:uid="{82C13B1B-AC22-42B7-8E3E-C8615D4DCFD9}"/>
    <cellStyle name="標準 7 4 4 3 3 2" xfId="2148" xr:uid="{DA7BD1AA-78DC-4B31-819A-AF2E873DC3DF}"/>
    <cellStyle name="標準 7 4 4 3 4" xfId="1566" xr:uid="{5A6E3AF0-C587-4D9A-BC94-CB1D64F954BD}"/>
    <cellStyle name="標準 7 4 4 4" xfId="459" xr:uid="{AACBEAB4-E12B-490C-83BF-33743A487D65}"/>
    <cellStyle name="標準 7 4 4 4 2" xfId="1044" xr:uid="{3A4AF4B3-6630-4576-96B7-A340AA02E423}"/>
    <cellStyle name="標準 7 4 4 4 2 2" xfId="2249" xr:uid="{61E0D10A-A2C6-4C3F-8F15-F7F9996105AF}"/>
    <cellStyle name="標準 7 4 4 4 3" xfId="1667" xr:uid="{9D17A8E7-26C9-44E9-9F6E-20C161E62ECE}"/>
    <cellStyle name="標準 7 4 4 5" xfId="753" xr:uid="{C4B14B57-2F6F-484D-9D5C-006BDF6CC864}"/>
    <cellStyle name="標準 7 4 4 5 2" xfId="1958" xr:uid="{93F50EA8-C34E-40AC-ADC4-4779F6AF4BD1}"/>
    <cellStyle name="標準 7 4 4 6" xfId="1376" xr:uid="{B01099F0-AC3A-4B60-82A5-227404ADD885}"/>
    <cellStyle name="標準 7 4 5" xfId="180" xr:uid="{B59EF834-8E3F-4F8B-803B-B8A078A9AD54}"/>
    <cellStyle name="標準 7 4 5 2" xfId="472" xr:uid="{4A17C0E2-A286-44E4-8D78-DE16E68377C9}"/>
    <cellStyle name="標準 7 4 5 2 2" xfId="1057" xr:uid="{43E02246-5C7A-4930-9DD1-A798DC71BA08}"/>
    <cellStyle name="標準 7 4 5 2 2 2" xfId="2262" xr:uid="{8B4A1848-EAAC-45F5-815B-7467F2BD9CB3}"/>
    <cellStyle name="標準 7 4 5 2 3" xfId="1680" xr:uid="{DBD0DA29-00D4-4A85-A86A-3EE00ECA3B04}"/>
    <cellStyle name="標準 7 4 5 3" xfId="766" xr:uid="{540BD57C-5FA9-4F3E-B835-E9C38C3CB04C}"/>
    <cellStyle name="標準 7 4 5 3 2" xfId="1971" xr:uid="{B78975C8-1EF4-42A1-96D3-45AD9603DF63}"/>
    <cellStyle name="標準 7 4 5 4" xfId="1389" xr:uid="{D6344D9A-74FE-4E29-89C1-21651529B64F}"/>
    <cellStyle name="標準 7 4 6" xfId="359" xr:uid="{7B165E92-29D7-4C30-9CCF-3D7610F1485C}"/>
    <cellStyle name="標準 7 4 6 2" xfId="650" xr:uid="{328CA4A8-4EF4-4CF3-8E70-0E243EF258C6}"/>
    <cellStyle name="標準 7 4 6 2 2" xfId="1235" xr:uid="{B92E1776-3DA0-4D03-9561-BD031531D688}"/>
    <cellStyle name="標準 7 4 6 2 2 2" xfId="2440" xr:uid="{4B9F6A02-CB3E-4F91-A572-8DBDB7B2AEA5}"/>
    <cellStyle name="標準 7 4 6 2 3" xfId="1858" xr:uid="{ABD2F187-BC6A-42F0-B08B-A09B5CADBDB7}"/>
    <cellStyle name="標準 7 4 6 3" xfId="944" xr:uid="{72D5279A-31AB-4132-8627-3696E65BEA70}"/>
    <cellStyle name="標準 7 4 6 3 2" xfId="2149" xr:uid="{CBD6528F-922D-404D-8739-34678AAD3E1D}"/>
    <cellStyle name="標準 7 4 6 4" xfId="1567" xr:uid="{4699C1AE-4A4D-4D53-9D5A-90338D1CD0A2}"/>
    <cellStyle name="標準 7 4 7" xfId="375" xr:uid="{2A81B1B0-FE63-4D65-838D-7AF241EB85A6}"/>
    <cellStyle name="標準 7 4 7 2" xfId="960" xr:uid="{237150CD-12C2-475A-9216-5A89DE022D87}"/>
    <cellStyle name="標準 7 4 7 2 2" xfId="2165" xr:uid="{97AEFBCB-4D1B-45B8-9AFD-AF11BFBFBB3B}"/>
    <cellStyle name="標準 7 4 7 3" xfId="1583" xr:uid="{A162CCB2-0ECB-43B6-A37F-04224A15884B}"/>
    <cellStyle name="標準 7 4 8" xfId="668" xr:uid="{A26BC6B4-A848-4A6F-92DC-685BDBEB99AE}"/>
    <cellStyle name="標準 7 4 8 2" xfId="1874" xr:uid="{0B320D83-61A8-45BD-8360-D74E3EE7461B}"/>
    <cellStyle name="標準 7 4 9" xfId="1294" xr:uid="{F66E2800-1231-4E69-9054-3178CA0B077F}"/>
    <cellStyle name="標準 7 5" xfId="76" xr:uid="{DC5476A6-D70D-4D99-B07D-941C85DD71CF}"/>
    <cellStyle name="標準 7 5 2" xfId="117" xr:uid="{5B47639F-8FA1-499E-81C2-21615F02E604}"/>
    <cellStyle name="標準 7 5 2 2" xfId="224" xr:uid="{961EF9DA-E28B-46E6-86F3-1531DCA58183}"/>
    <cellStyle name="標準 7 5 2 2 2" xfId="515" xr:uid="{551E87B0-AE84-46AA-9735-02E1C9072258}"/>
    <cellStyle name="標準 7 5 2 2 2 2" xfId="1100" xr:uid="{2C043D55-8926-43CF-B71C-5ABB27A1D289}"/>
    <cellStyle name="標準 7 5 2 2 2 2 2" xfId="2305" xr:uid="{DE758C3A-46AE-4E21-BC64-248B3634A9BD}"/>
    <cellStyle name="標準 7 5 2 2 2 3" xfId="1723" xr:uid="{EE6E9EB1-DB87-4BB2-8565-382768336B5C}"/>
    <cellStyle name="標準 7 5 2 2 3" xfId="809" xr:uid="{02DA1ADD-2CDE-429B-9524-00EAEC15BA95}"/>
    <cellStyle name="標準 7 5 2 2 3 2" xfId="2014" xr:uid="{652820F1-51D1-4176-8D41-1140D4AA8D29}"/>
    <cellStyle name="標準 7 5 2 2 4" xfId="1432" xr:uid="{CFA9A128-EBC8-4A9D-9E9B-F2B42530FA4E}"/>
    <cellStyle name="標準 7 5 2 3" xfId="360" xr:uid="{D1AE131F-12B2-4D4C-AFB5-14E78763E87C}"/>
    <cellStyle name="標準 7 5 2 3 2" xfId="651" xr:uid="{C8A8C5FA-D1E7-43B4-9C01-F5ABCD237D66}"/>
    <cellStyle name="標準 7 5 2 3 2 2" xfId="1236" xr:uid="{5F22CD76-6ED7-4CA9-AAD1-4C76DF11EBB0}"/>
    <cellStyle name="標準 7 5 2 3 2 2 2" xfId="2441" xr:uid="{468EC20C-F370-4824-B1D9-C9B5184206E5}"/>
    <cellStyle name="標準 7 5 2 3 2 3" xfId="1859" xr:uid="{84F6E9E4-C8E8-4E1D-BE25-831EE4C783C4}"/>
    <cellStyle name="標準 7 5 2 3 3" xfId="945" xr:uid="{BE4F8BC4-B94D-4376-ABA3-6260B3881198}"/>
    <cellStyle name="標準 7 5 2 3 3 2" xfId="2150" xr:uid="{A56F0AC3-D7A5-4843-8366-09EA26B1BC52}"/>
    <cellStyle name="標準 7 5 2 3 4" xfId="1568" xr:uid="{14BDB23D-E1EA-4911-8F54-0AB1038975A3}"/>
    <cellStyle name="標準 7 5 2 4" xfId="418" xr:uid="{84B32F88-FA5E-4725-9A4C-73B40F299A57}"/>
    <cellStyle name="標準 7 5 2 4 2" xfId="1003" xr:uid="{BC5BAC90-9FA7-4BD6-A61D-98D8F1EC3834}"/>
    <cellStyle name="標準 7 5 2 4 2 2" xfId="2208" xr:uid="{6B7E8976-915E-45A4-B294-C6B823D799CD}"/>
    <cellStyle name="標準 7 5 2 4 3" xfId="1626" xr:uid="{9B6A539D-343E-4328-99B3-B7BF061191C1}"/>
    <cellStyle name="標準 7 5 2 5" xfId="712" xr:uid="{0B499573-902F-46B6-8266-DC9FE52EA5B8}"/>
    <cellStyle name="標準 7 5 2 5 2" xfId="1917" xr:uid="{743BFB3B-E587-462C-A065-CBBCDF83298A}"/>
    <cellStyle name="標準 7 5 2 6" xfId="1336" xr:uid="{C3DE2D8E-95C8-4DD1-9204-63F2C3909682}"/>
    <cellStyle name="標準 7 5 3" xfId="167" xr:uid="{04B96707-75D9-4B2B-8828-9AAB03C3ADB6}"/>
    <cellStyle name="標準 7 5 3 2" xfId="267" xr:uid="{2554A197-4EDC-462E-BB0F-8BEE12283D3F}"/>
    <cellStyle name="標準 7 5 3 2 2" xfId="558" xr:uid="{DCA818FC-DBD8-4A98-ACF9-04C497D63B27}"/>
    <cellStyle name="標準 7 5 3 2 2 2" xfId="1143" xr:uid="{1BBA8E4D-7661-4AD7-8FC8-3304DA1CD8C2}"/>
    <cellStyle name="標準 7 5 3 2 2 2 2" xfId="2348" xr:uid="{C452EC34-5A26-4DE4-A223-B527FB9627AE}"/>
    <cellStyle name="標準 7 5 3 2 2 3" xfId="1766" xr:uid="{C3545164-DA4D-4D08-B92A-91AFA1B626E8}"/>
    <cellStyle name="標準 7 5 3 2 3" xfId="852" xr:uid="{553E5833-3187-4A39-8202-F98AD8323D12}"/>
    <cellStyle name="標準 7 5 3 2 3 2" xfId="2057" xr:uid="{AE5EE875-2A9D-4659-8B13-D1D20AF6F119}"/>
    <cellStyle name="標準 7 5 3 2 4" xfId="1475" xr:uid="{823F652D-AAF9-48AD-B3D9-765D801B842B}"/>
    <cellStyle name="標準 7 5 3 3" xfId="361" xr:uid="{C8464940-737B-4593-B41C-6FC5FAF6F090}"/>
    <cellStyle name="標準 7 5 3 3 2" xfId="652" xr:uid="{03C2E73B-A1EB-4458-BA25-FB2BDD5F5A43}"/>
    <cellStyle name="標準 7 5 3 3 2 2" xfId="1237" xr:uid="{B0D85BCF-34C1-4E29-8CFE-FF7C80E015CD}"/>
    <cellStyle name="標準 7 5 3 3 2 2 2" xfId="2442" xr:uid="{8613C721-7E2F-4DEB-9F1E-FC326322B751}"/>
    <cellStyle name="標準 7 5 3 3 2 3" xfId="1860" xr:uid="{8CC698E8-2B8A-4BAC-A14B-DFFC2EC8D977}"/>
    <cellStyle name="標準 7 5 3 3 3" xfId="946" xr:uid="{017BC3F1-15F4-47DA-B385-062BDAF701FA}"/>
    <cellStyle name="標準 7 5 3 3 3 2" xfId="2151" xr:uid="{F5EDB620-8364-473A-99EF-C74B27C5A726}"/>
    <cellStyle name="標準 7 5 3 3 4" xfId="1569" xr:uid="{E1E9C58D-DD31-49E6-B143-68AFC70346DB}"/>
    <cellStyle name="標準 7 5 3 4" xfId="461" xr:uid="{B71D41F2-2D92-413A-89AE-830F4479C079}"/>
    <cellStyle name="標準 7 5 3 4 2" xfId="1046" xr:uid="{912050EE-CEBA-4387-A67A-D8973AFE7968}"/>
    <cellStyle name="標準 7 5 3 4 2 2" xfId="2251" xr:uid="{9B562DC7-AE51-4FF4-AD53-A1037C04AF8F}"/>
    <cellStyle name="標準 7 5 3 4 3" xfId="1669" xr:uid="{65553992-2D06-4F3F-B780-63072F104F30}"/>
    <cellStyle name="標準 7 5 3 5" xfId="755" xr:uid="{8F3806B1-534D-48F3-8FAD-E21BEAC6BA0D}"/>
    <cellStyle name="標準 7 5 3 5 2" xfId="1960" xr:uid="{C7CF4D29-C976-4ECB-BA5C-0324A09F358B}"/>
    <cellStyle name="標準 7 5 3 6" xfId="1378" xr:uid="{A7E4E83C-9536-414D-8B02-110CAFC6063E}"/>
    <cellStyle name="標準 7 5 4" xfId="191" xr:uid="{BCEB86CC-0F6B-4E19-B0D8-5009BE455D57}"/>
    <cellStyle name="標準 7 5 4 2" xfId="483" xr:uid="{C35A6209-3B20-447E-B119-7A989BB1F532}"/>
    <cellStyle name="標準 7 5 4 2 2" xfId="1068" xr:uid="{6EE8C061-6B19-459E-833F-017C3F9D9E76}"/>
    <cellStyle name="標準 7 5 4 2 2 2" xfId="2273" xr:uid="{23560B60-2561-427F-A802-A0802DACD844}"/>
    <cellStyle name="標準 7 5 4 2 3" xfId="1691" xr:uid="{C6EA8DAD-9DB8-4767-BE5A-ADA91E3419EA}"/>
    <cellStyle name="標準 7 5 4 3" xfId="777" xr:uid="{A5544B5E-CB13-4B98-B1C1-0AED083362B0}"/>
    <cellStyle name="標準 7 5 4 3 2" xfId="1982" xr:uid="{7DCEFC20-5FA9-41BE-BF04-F2B1A37E618F}"/>
    <cellStyle name="標準 7 5 4 4" xfId="1400" xr:uid="{371BB91F-8208-459A-8512-5EE7E709E13C}"/>
    <cellStyle name="標準 7 5 5" xfId="362" xr:uid="{2B4105FB-A9C2-4DB4-8ABB-E8743CCC9DD3}"/>
    <cellStyle name="標準 7 5 5 2" xfId="653" xr:uid="{67411627-C943-4035-9B61-1E3DA9CBB7D3}"/>
    <cellStyle name="標準 7 5 5 2 2" xfId="1238" xr:uid="{DCFCB8B7-9139-4C6D-8CAE-1AEF433F489F}"/>
    <cellStyle name="標準 7 5 5 2 2 2" xfId="2443" xr:uid="{A7995E5B-8510-4FCE-9292-FC21BD49EA3D}"/>
    <cellStyle name="標準 7 5 5 2 3" xfId="1861" xr:uid="{FF5E4E3C-1C37-4479-9913-1115EB8B4A62}"/>
    <cellStyle name="標準 7 5 5 3" xfId="947" xr:uid="{7D15E826-CBA1-4076-9359-AE3C3D3B9AA1}"/>
    <cellStyle name="標準 7 5 5 3 2" xfId="2152" xr:uid="{4611C480-12F2-4DE9-806F-1CC7BEB2A68C}"/>
    <cellStyle name="標準 7 5 5 4" xfId="1570" xr:uid="{B8360142-12DE-4DB5-9E25-FB9C867904EE}"/>
    <cellStyle name="標準 7 5 6" xfId="386" xr:uid="{8BE5B544-E06C-4E68-9A41-B44169D88F58}"/>
    <cellStyle name="標準 7 5 6 2" xfId="971" xr:uid="{A5416BB6-EB8B-4082-8D25-B4AA1450DECE}"/>
    <cellStyle name="標準 7 5 6 2 2" xfId="2176" xr:uid="{4018F63E-35A6-4DE6-BF08-552AB88FB08C}"/>
    <cellStyle name="標準 7 5 6 3" xfId="1594" xr:uid="{C2276430-2637-4B71-ACB1-BA2A88EEBBE9}"/>
    <cellStyle name="標準 7 5 7" xfId="679" xr:uid="{0F7048E6-8FC8-4640-B6BD-26A66BB975E6}"/>
    <cellStyle name="標準 7 5 7 2" xfId="1885" xr:uid="{6CD10DC6-5B4A-4B93-B727-44A7EA67D81E}"/>
    <cellStyle name="標準 7 5 8" xfId="1305" xr:uid="{3E5F40C4-6119-4673-B563-61BDA4B8402D}"/>
    <cellStyle name="標準 7 6" xfId="3" xr:uid="{2785C55F-24C2-4A1B-94D5-8C7BBCA59F04}"/>
    <cellStyle name="標準 7 7" xfId="100" xr:uid="{16EB8A08-6DB1-480B-9952-65F8EF23FD69}"/>
    <cellStyle name="標準 7 7 2" xfId="207" xr:uid="{A214D22D-4D90-4289-B928-DEEE8DD5018D}"/>
    <cellStyle name="標準 7 7 2 2" xfId="498" xr:uid="{ADC914D8-4243-45C0-B4FC-CF3AC45BC7D9}"/>
    <cellStyle name="標準 7 7 2 2 2" xfId="1083" xr:uid="{DE8BCA8B-EA76-4529-9729-F28355D5E43E}"/>
    <cellStyle name="標準 7 7 2 2 2 2" xfId="2288" xr:uid="{69BCB765-2ECF-401D-A46C-CD1C48763580}"/>
    <cellStyle name="標準 7 7 2 2 3" xfId="1706" xr:uid="{2C7C616A-C649-4C3D-A0CA-6B718F307231}"/>
    <cellStyle name="標準 7 7 2 3" xfId="792" xr:uid="{3DA268C2-EF9A-44DC-A58B-D9A56AE07C4A}"/>
    <cellStyle name="標準 7 7 2 3 2" xfId="1997" xr:uid="{96DFD28C-D05D-4109-BD72-B7F381F61E03}"/>
    <cellStyle name="標準 7 7 2 4" xfId="1415" xr:uid="{245A0574-5F21-4939-832C-41842B961E9A}"/>
    <cellStyle name="標準 7 7 3" xfId="363" xr:uid="{0B144B93-319B-4C50-9BAF-9BA60B7FB8B1}"/>
    <cellStyle name="標準 7 7 3 2" xfId="654" xr:uid="{2EABBE12-03B3-4856-A986-64CAB22829D3}"/>
    <cellStyle name="標準 7 7 3 2 2" xfId="1239" xr:uid="{F55018F0-4FAE-496A-BDED-651F1B703352}"/>
    <cellStyle name="標準 7 7 3 2 2 2" xfId="2444" xr:uid="{601185A7-3CD9-4481-AFAE-D2903930B615}"/>
    <cellStyle name="標準 7 7 3 2 3" xfId="1862" xr:uid="{73113E5A-F685-482A-88CF-9E0F762EAD47}"/>
    <cellStyle name="標準 7 7 3 3" xfId="948" xr:uid="{9B4B18AF-42D0-4DD3-A58C-F7C985FC84D9}"/>
    <cellStyle name="標準 7 7 3 3 2" xfId="2153" xr:uid="{497B19A3-58B1-4A27-AC7B-1C304A843BF3}"/>
    <cellStyle name="標準 7 7 3 4" xfId="1571" xr:uid="{0522A8C1-B763-4A34-9156-7853D4CA39FE}"/>
    <cellStyle name="標準 7 7 4" xfId="401" xr:uid="{375AB92F-AC10-4865-9533-22D6DA4B038E}"/>
    <cellStyle name="標準 7 7 4 2" xfId="986" xr:uid="{E9853604-0B85-4364-8395-70957D59C664}"/>
    <cellStyle name="標準 7 7 4 2 2" xfId="2191" xr:uid="{DA562D61-4124-401D-946E-189E0EA73F21}"/>
    <cellStyle name="標準 7 7 4 3" xfId="1609" xr:uid="{77468D6F-C364-4B41-B541-75ECF2C34DF0}"/>
    <cellStyle name="標準 7 7 5" xfId="695" xr:uid="{E72F5C3E-2E92-4481-A968-3D960EA99AC6}"/>
    <cellStyle name="標準 7 7 5 2" xfId="1900" xr:uid="{AF45FC3F-FFCF-47E1-B9EB-4345AC200E21}"/>
    <cellStyle name="標準 7 7 6" xfId="1319" xr:uid="{FACB0576-E0E9-4075-9FDC-CA7318CE090B}"/>
    <cellStyle name="標準 7 8" xfId="158" xr:uid="{FD8AD38F-00DA-459C-B748-54CA6A789F8A}"/>
    <cellStyle name="標準 7 8 2" xfId="258" xr:uid="{659EC124-7E51-4F8B-8488-B929BEF5790A}"/>
    <cellStyle name="標準 7 8 2 2" xfId="549" xr:uid="{7013C69D-0296-4086-8A48-AFC845B4A139}"/>
    <cellStyle name="標準 7 8 2 2 2" xfId="1134" xr:uid="{1988EB0D-FF16-4C0C-AB43-5E8564B42BAB}"/>
    <cellStyle name="標準 7 8 2 2 2 2" xfId="2339" xr:uid="{8771B998-FE56-4797-BC32-9577B1811A8D}"/>
    <cellStyle name="標準 7 8 2 2 3" xfId="1757" xr:uid="{CCBAA88E-B224-44C9-BF3B-76293EC08EF8}"/>
    <cellStyle name="標準 7 8 2 3" xfId="843" xr:uid="{A85C0AE8-E12E-446F-84CA-8F8A80152D08}"/>
    <cellStyle name="標準 7 8 2 3 2" xfId="2048" xr:uid="{CC160892-2C16-4880-A8F8-3752C3AE2653}"/>
    <cellStyle name="標準 7 8 2 4" xfId="1466" xr:uid="{402CC93B-1720-42C4-84E6-67F2CFE49585}"/>
    <cellStyle name="標準 7 8 3" xfId="364" xr:uid="{5E325C5F-8D85-4A90-A6A1-34482329A564}"/>
    <cellStyle name="標準 7 8 3 2" xfId="655" xr:uid="{D8DC5EF0-75D3-4A4F-8B17-0C3046E0598A}"/>
    <cellStyle name="標準 7 8 3 2 2" xfId="1240" xr:uid="{EC939507-9540-4288-8AA6-C99527D27E81}"/>
    <cellStyle name="標準 7 8 3 2 2 2" xfId="2445" xr:uid="{DEFE0797-B779-4849-8D7B-C3DA4F75B686}"/>
    <cellStyle name="標準 7 8 3 2 3" xfId="1863" xr:uid="{F337C0C4-9ADE-45B4-A83B-2113A4232CB6}"/>
    <cellStyle name="標準 7 8 3 3" xfId="949" xr:uid="{265BE279-69D7-471E-9187-104DD9BFEB8B}"/>
    <cellStyle name="標準 7 8 3 3 2" xfId="2154" xr:uid="{A2AF30D5-62BA-4160-8AFD-940149567901}"/>
    <cellStyle name="標準 7 8 3 4" xfId="1572" xr:uid="{10A75C0D-D594-4CE5-8C7F-8CB5F5449273}"/>
    <cellStyle name="標準 7 8 4" xfId="452" xr:uid="{9904D43E-A9DA-47B2-BEB2-6D46B26EED16}"/>
    <cellStyle name="標準 7 8 4 2" xfId="1037" xr:uid="{7A38D29B-C918-4EF9-989C-84D0E71A1BC7}"/>
    <cellStyle name="標準 7 8 4 2 2" xfId="2242" xr:uid="{F2F994FE-E37C-4EFE-B675-C61383CCF74A}"/>
    <cellStyle name="標準 7 8 4 3" xfId="1660" xr:uid="{62C61308-612C-4D50-9BF0-7344DBAEF97A}"/>
    <cellStyle name="標準 7 8 5" xfId="746" xr:uid="{EF7F76A9-415F-4AF8-BD28-9540025F3F73}"/>
    <cellStyle name="標準 7 8 5 2" xfId="1951" xr:uid="{89C2F4D3-92B2-4140-87FC-4798D92CB51B}"/>
    <cellStyle name="標準 7 8 6" xfId="1369" xr:uid="{B273886C-F246-44F0-8A7E-2C09E79B6460}"/>
    <cellStyle name="標準 7 9" xfId="174" xr:uid="{1D0A12CA-AD4D-4450-828C-407156BD49AC}"/>
    <cellStyle name="標準 7 9 2" xfId="466" xr:uid="{97061CEC-A43F-4188-9072-03E243FF3863}"/>
    <cellStyle name="標準 7 9 2 2" xfId="1051" xr:uid="{44BCCF5C-7774-4E37-9E39-FA4EE7D92B3E}"/>
    <cellStyle name="標準 7 9 2 2 2" xfId="2256" xr:uid="{40DB0261-4473-48DE-91EA-E7DD45460CFC}"/>
    <cellStyle name="標準 7 9 2 3" xfId="1674" xr:uid="{C5F4E291-6DFB-4DBA-8D6A-2AD047C7E6B3}"/>
    <cellStyle name="標準 7 9 3" xfId="760" xr:uid="{725FAABB-890E-4CE4-8C50-211064157709}"/>
    <cellStyle name="標準 7 9 3 2" xfId="1965" xr:uid="{5415B68C-5024-4C8B-B752-2D561D95A758}"/>
    <cellStyle name="標準 7 9 4" xfId="1383" xr:uid="{DE46B236-14E3-407F-A357-A906E830DB52}"/>
    <cellStyle name="標準 8" xfId="59" xr:uid="{0E429507-5BD2-4442-ADEF-F55979C8A5F4}"/>
    <cellStyle name="標準 9" xfId="60" xr:uid="{E765A6C5-6F50-496E-8DE5-94D2B9839BE5}"/>
    <cellStyle name="標準 9 2" xfId="23" xr:uid="{2877DBEA-0F29-428E-8A6E-A26F6D16AE7C}"/>
  </cellStyles>
  <dxfs count="849">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ont>
        <u/>
      </font>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patternFill>
      </fill>
    </dxf>
    <dxf>
      <font>
        <u/>
      </font>
    </dxf>
    <dxf>
      <font>
        <u/>
      </font>
    </dxf>
    <dxf>
      <fill>
        <patternFill>
          <bgColor theme="0"/>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ont>
        <u/>
      </font>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theme="0" tint="-0.499984740745262"/>
        </patternFill>
      </fill>
    </dxf>
    <dxf>
      <fill>
        <patternFill>
          <bgColor theme="0" tint="-0.499984740745262"/>
        </patternFill>
      </fill>
    </dxf>
    <dxf>
      <fill>
        <patternFill>
          <bgColor theme="0" tint="-0.499984740745262"/>
        </patternFill>
      </fill>
    </dxf>
    <dxf>
      <font>
        <u/>
      </font>
    </dxf>
    <dxf>
      <font>
        <u/>
      </font>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theme="0" tint="-0.499984740745262"/>
        </patternFill>
      </fill>
    </dxf>
    <dxf>
      <fill>
        <patternFill>
          <bgColor theme="0" tint="-0.499984740745262"/>
        </patternFill>
      </fill>
    </dxf>
    <dxf>
      <font>
        <u/>
      </font>
    </dxf>
    <dxf>
      <font>
        <u/>
      </font>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theme="0" tint="-0.499984740745262"/>
        </patternFill>
      </fill>
    </dxf>
    <dxf>
      <font>
        <u/>
      </font>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A0A0A0"/>
      </font>
      <fill>
        <patternFill patternType="none">
          <bgColor auto="1"/>
        </patternFill>
      </fill>
    </dxf>
    <dxf>
      <font>
        <color rgb="FFA0A0A0"/>
      </font>
      <fill>
        <patternFill patternType="none">
          <bgColor auto="1"/>
        </patternFill>
      </fill>
    </dxf>
    <dxf>
      <font>
        <color rgb="FFFF0000"/>
      </font>
    </dxf>
    <dxf>
      <font>
        <color rgb="FFFF0000"/>
      </font>
    </dxf>
    <dxf>
      <fill>
        <patternFill>
          <bgColor theme="0" tint="-0.499984740745262"/>
        </patternFill>
      </fill>
    </dxf>
    <dxf>
      <fill>
        <patternFill>
          <bgColor theme="0" tint="-0.499984740745262"/>
        </patternFill>
      </fill>
    </dxf>
    <dxf>
      <fill>
        <patternFill patternType="solid">
          <bgColor theme="0"/>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color theme="0"/>
      </font>
      <fill>
        <patternFill>
          <bgColor rgb="FFFF0000"/>
        </patternFill>
      </fill>
    </dxf>
    <dxf>
      <fill>
        <patternFill>
          <bgColor rgb="FFFF0000"/>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DDDDDD"/>
        </patternFill>
      </fill>
    </dxf>
    <dxf>
      <font>
        <color rgb="FFFFC000"/>
      </font>
    </dxf>
    <dxf>
      <font>
        <color rgb="FF00B050"/>
      </font>
    </dxf>
    <dxf>
      <font>
        <color rgb="FF0070C0"/>
      </font>
    </dxf>
    <dxf>
      <font>
        <color rgb="FFFF0000"/>
      </font>
    </dxf>
    <dxf>
      <font>
        <color rgb="FFFF0000"/>
      </font>
    </dxf>
    <dxf>
      <font>
        <color rgb="FFFFC000"/>
      </font>
    </dxf>
    <dxf>
      <font>
        <color rgb="FF00B050"/>
      </font>
    </dxf>
    <dxf>
      <font>
        <color rgb="FF0070C0"/>
      </font>
    </dxf>
    <dxf>
      <font>
        <color rgb="FFFFC000"/>
      </font>
    </dxf>
    <dxf>
      <font>
        <color rgb="FF00B050"/>
      </font>
    </dxf>
    <dxf>
      <font>
        <color rgb="FF0070C0"/>
      </font>
    </dxf>
    <dxf>
      <font>
        <color rgb="FFFF0000"/>
      </font>
    </dxf>
    <dxf>
      <font>
        <u/>
      </font>
    </dxf>
    <dxf>
      <font>
        <color rgb="FFFF0000"/>
      </font>
    </dxf>
    <dxf>
      <font>
        <color rgb="FFFFC000"/>
      </font>
    </dxf>
    <dxf>
      <font>
        <color rgb="FF00B050"/>
      </font>
    </dxf>
    <dxf>
      <font>
        <color rgb="FF0070C0"/>
      </font>
    </dxf>
    <dxf>
      <font>
        <color rgb="FFFFC000"/>
      </font>
    </dxf>
    <dxf>
      <font>
        <color rgb="FF00B050"/>
      </font>
    </dxf>
    <dxf>
      <font>
        <color rgb="FF0070C0"/>
      </font>
    </dxf>
    <dxf>
      <font>
        <color rgb="FFFF0000"/>
      </font>
    </dxf>
    <dxf>
      <font>
        <color rgb="FFFFC000"/>
      </font>
    </dxf>
    <dxf>
      <font>
        <color rgb="FF00B050"/>
      </font>
    </dxf>
    <dxf>
      <font>
        <color rgb="FF0070C0"/>
      </font>
    </dxf>
    <dxf>
      <font>
        <color rgb="FFFF0000"/>
      </font>
    </dxf>
    <dxf>
      <font>
        <color rgb="FFFFC000"/>
      </font>
    </dxf>
    <dxf>
      <font>
        <color rgb="FF0070C0"/>
      </font>
    </dxf>
    <dxf>
      <font>
        <color rgb="FF00B050"/>
      </font>
    </dxf>
    <dxf>
      <font>
        <color rgb="FFFF0000"/>
      </font>
    </dxf>
    <dxf>
      <font>
        <color rgb="FFFFC000"/>
      </font>
    </dxf>
    <dxf>
      <font>
        <color rgb="FF00B050"/>
      </font>
    </dxf>
    <dxf>
      <font>
        <color rgb="FF0070C0"/>
      </font>
    </dxf>
    <dxf>
      <font>
        <color rgb="FFFF0000"/>
      </font>
    </dxf>
    <dxf>
      <font>
        <color rgb="FFFF0000"/>
      </font>
    </dxf>
    <dxf>
      <font>
        <color rgb="FF0070C0"/>
      </font>
    </dxf>
    <dxf>
      <font>
        <color rgb="FF00B050"/>
      </font>
    </dxf>
    <dxf>
      <font>
        <color rgb="FFFFC000"/>
      </font>
    </dxf>
    <dxf>
      <font>
        <color rgb="FFFFC000"/>
      </font>
    </dxf>
    <dxf>
      <font>
        <color rgb="FF00B050"/>
      </font>
    </dxf>
    <dxf>
      <font>
        <color rgb="FF0070C0"/>
      </font>
    </dxf>
    <dxf>
      <font>
        <color rgb="FFFF0000"/>
      </font>
    </dxf>
    <dxf>
      <font>
        <color rgb="FFFFC000"/>
      </font>
    </dxf>
    <dxf>
      <font>
        <color rgb="FF0070C0"/>
      </font>
    </dxf>
    <dxf>
      <font>
        <color rgb="FF00B050"/>
      </font>
    </dxf>
    <dxf>
      <font>
        <color rgb="FFFF0000"/>
      </font>
    </dxf>
    <dxf>
      <font>
        <u/>
      </font>
    </dxf>
    <dxf>
      <font>
        <color rgb="FFFFC000"/>
      </font>
    </dxf>
    <dxf>
      <font>
        <color rgb="FF00B050"/>
      </font>
    </dxf>
    <dxf>
      <font>
        <color rgb="FF0070C0"/>
      </font>
    </dxf>
    <dxf>
      <font>
        <color rgb="FFFF0000"/>
      </font>
    </dxf>
    <dxf>
      <font>
        <color rgb="FFFFC000"/>
      </font>
    </dxf>
    <dxf>
      <font>
        <color rgb="FF00B050"/>
      </font>
    </dxf>
    <dxf>
      <font>
        <color rgb="FF0070C0"/>
      </font>
    </dxf>
    <dxf>
      <font>
        <color rgb="FFFF0000"/>
      </font>
    </dxf>
    <dxf>
      <font>
        <color rgb="FF00B050"/>
      </font>
    </dxf>
    <dxf>
      <font>
        <color rgb="FF0070C0"/>
      </font>
    </dxf>
    <dxf>
      <font>
        <color rgb="FFFF0000"/>
      </font>
    </dxf>
    <dxf>
      <font>
        <color rgb="FFFFC000"/>
      </font>
    </dxf>
    <dxf>
      <font>
        <color rgb="FFFFC000"/>
      </font>
    </dxf>
    <dxf>
      <font>
        <color rgb="FF00B050"/>
      </font>
    </dxf>
    <dxf>
      <font>
        <color rgb="FF0070C0"/>
      </font>
    </dxf>
    <dxf>
      <font>
        <color rgb="FFFF0000"/>
      </font>
    </dxf>
    <dxf>
      <font>
        <color rgb="FFFFC000"/>
      </font>
    </dxf>
    <dxf>
      <font>
        <color rgb="FF00B050"/>
      </font>
    </dxf>
    <dxf>
      <font>
        <color rgb="FF0070C0"/>
      </font>
    </dxf>
    <dxf>
      <font>
        <color rgb="FFFF0000"/>
      </font>
    </dxf>
    <dxf>
      <font>
        <color rgb="FFFF0000"/>
      </font>
    </dxf>
    <dxf>
      <fill>
        <patternFill>
          <bgColor rgb="FF808080"/>
        </patternFill>
      </fill>
    </dxf>
    <dxf>
      <font>
        <color rgb="FF0000FF"/>
      </font>
    </dxf>
    <dxf>
      <font>
        <color rgb="FFFF0000"/>
      </font>
    </dxf>
    <dxf>
      <fill>
        <patternFill>
          <bgColor theme="5" tint="0.79998168889431442"/>
        </patternFill>
      </fill>
    </dxf>
    <dxf>
      <font>
        <color rgb="FF5F5F5F"/>
      </font>
    </dxf>
    <dxf>
      <font>
        <u/>
      </font>
    </dxf>
    <dxf>
      <font>
        <u/>
      </font>
    </dxf>
    <dxf>
      <font>
        <u/>
      </font>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5" tint="0.79998168889431442"/>
        </patternFill>
      </fill>
    </dxf>
    <dxf>
      <fill>
        <patternFill>
          <bgColor theme="1" tint="0.499984740745262"/>
        </patternFill>
      </fill>
    </dxf>
    <dxf>
      <fill>
        <patternFill>
          <bgColor rgb="FFFFFF99"/>
        </patternFill>
      </fill>
    </dxf>
    <dxf>
      <fill>
        <patternFill>
          <bgColor rgb="FFCCFFCC"/>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ill>
        <patternFill>
          <bgColor theme="0" tint="-0.499984740745262"/>
        </patternFill>
      </fill>
    </dxf>
    <dxf>
      <fill>
        <patternFill>
          <bgColor theme="5" tint="0.79998168889431442"/>
        </patternFill>
      </fill>
    </dxf>
    <dxf>
      <fill>
        <patternFill>
          <bgColor theme="0"/>
        </patternFill>
      </fill>
    </dxf>
    <dxf>
      <font>
        <u/>
      </font>
    </dxf>
    <dxf>
      <fill>
        <patternFill>
          <bgColor theme="5" tint="0.79998168889431442"/>
        </patternFill>
      </fill>
    </dxf>
    <dxf>
      <fill>
        <patternFill>
          <bgColor theme="5" tint="0.79998168889431442"/>
        </patternFill>
      </fill>
    </dxf>
    <dxf>
      <fill>
        <patternFill patternType="none">
          <bgColor auto="1"/>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patternType="none">
          <bgColor auto="1"/>
        </patternFill>
      </fill>
    </dxf>
    <dxf>
      <fill>
        <patternFill>
          <bgColor rgb="FFFF0000"/>
        </patternFill>
      </fill>
    </dxf>
    <dxf>
      <font>
        <color auto="1"/>
      </font>
      <fill>
        <patternFill patternType="none">
          <bgColor auto="1"/>
        </patternFill>
      </fill>
    </dxf>
    <dxf>
      <font>
        <color auto="1"/>
      </font>
      <fill>
        <patternFill>
          <bgColor theme="0"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0"/>
        </patternFill>
      </fill>
    </dxf>
    <dxf>
      <font>
        <u/>
      </font>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none">
          <bgColor auto="1"/>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808080"/>
        </patternFill>
      </fill>
    </dxf>
    <dxf>
      <fill>
        <patternFill>
          <bgColor rgb="FF80808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ont>
        <u/>
      </font>
    </dxf>
    <dxf>
      <fill>
        <patternFill>
          <bgColor theme="0" tint="-0.499984740745262"/>
        </patternFill>
      </fill>
    </dxf>
    <dxf>
      <font>
        <u/>
      </font>
    </dxf>
    <dxf>
      <fill>
        <patternFill>
          <bgColor theme="1" tint="0.499984740745262"/>
        </patternFill>
      </fill>
    </dxf>
    <dxf>
      <font>
        <u/>
      </font>
    </dxf>
    <dxf>
      <fill>
        <patternFill>
          <bgColor theme="5" tint="0.79998168889431442"/>
        </patternFill>
      </fill>
    </dxf>
    <dxf>
      <font>
        <color rgb="FF5F5F5F"/>
      </font>
    </dxf>
    <dxf>
      <font>
        <color rgb="FF5F5F5F"/>
      </font>
    </dxf>
    <dxf>
      <font>
        <u/>
      </font>
    </dxf>
    <dxf>
      <font>
        <color rgb="FF5F5F5F"/>
      </font>
    </dxf>
    <dxf>
      <font>
        <u/>
      </font>
    </dxf>
    <dxf>
      <font>
        <color rgb="FF5F5F5F"/>
      </font>
    </dxf>
    <dxf>
      <font>
        <color rgb="FF5F5F5F"/>
      </font>
    </dxf>
    <dxf>
      <font>
        <color rgb="FF5F5F5F"/>
      </font>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ont>
        <color rgb="FF5F5F5F"/>
      </font>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numFmt numFmtId="228" formatCode="yyyy&quot; 年  &quot;mm&quot; 月  &quot;dd&quot; 日&quot;"/>
    </dxf>
    <dxf>
      <numFmt numFmtId="229" formatCode="yyyy&quot; 年  &quot;mm&quot; 月  &quot;_0d&quot; 日&quot;"/>
    </dxf>
    <dxf>
      <numFmt numFmtId="230" formatCode="yyyy&quot; 年  &quot;_0m&quot; 月  &quot;dd&quot; 日&quot;"/>
    </dxf>
    <dxf>
      <numFmt numFmtId="231" formatCode="yyyy&quot; 年  &quot;_0m&quot; 月  &quot;_0d&quot; 日&quot;"/>
    </dxf>
    <dxf>
      <font>
        <color rgb="FF5F5F5F"/>
      </font>
    </dxf>
    <dxf>
      <fill>
        <patternFill>
          <bgColor theme="5" tint="0.79998168889431442"/>
        </patternFill>
      </fill>
    </dxf>
    <dxf>
      <fill>
        <patternFill>
          <bgColor theme="8" tint="0.79998168889431442"/>
        </patternFill>
      </fill>
    </dxf>
    <dxf>
      <border>
        <left style="thin">
          <color auto="1"/>
        </left>
        <right style="thin">
          <color auto="1"/>
        </right>
        <top style="thin">
          <color auto="1"/>
        </top>
        <bottom style="thin">
          <color auto="1"/>
        </bottom>
        <vertical/>
        <horizontal/>
      </border>
    </dxf>
    <dxf>
      <font>
        <color rgb="FF5F5F5F"/>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u/>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rgb="FF5F5F5F"/>
      </font>
    </dxf>
    <dxf>
      <font>
        <color rgb="FF5F5F5F"/>
      </font>
    </dxf>
    <dxf>
      <font>
        <color rgb="FF5F5F5F"/>
      </font>
    </dxf>
    <dxf>
      <fill>
        <patternFill>
          <bgColor theme="5" tint="0.79998168889431442"/>
        </patternFill>
      </fill>
    </dxf>
    <dxf>
      <font>
        <color rgb="FF5F5F5F"/>
      </font>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rgb="FF5F5F5F"/>
      </font>
    </dxf>
    <dxf>
      <font>
        <color rgb="FF5F5F5F"/>
      </font>
    </dxf>
    <dxf>
      <font>
        <color rgb="FF5F5F5F"/>
      </font>
    </dxf>
    <dxf>
      <fill>
        <patternFill>
          <bgColor theme="5" tint="0.79998168889431442"/>
        </patternFill>
      </fill>
    </dxf>
    <dxf>
      <font>
        <color rgb="FF5F5F5F"/>
      </font>
    </dxf>
    <dxf>
      <font>
        <color rgb="FF808080"/>
      </font>
      <fill>
        <patternFill>
          <bgColor theme="6" tint="-0.24994659260841701"/>
        </patternFill>
      </fill>
    </dxf>
    <dxf>
      <font>
        <color rgb="FF5F5F5F"/>
      </font>
    </dxf>
    <dxf>
      <font>
        <color rgb="FF808080"/>
      </font>
      <fill>
        <patternFill>
          <bgColor theme="6" tint="-0.24994659260841701"/>
        </patternFill>
      </fill>
    </dxf>
    <dxf>
      <font>
        <color rgb="FF5F5F5F"/>
      </font>
    </dxf>
    <dxf>
      <font>
        <color rgb="FF5F5F5F"/>
      </font>
    </dxf>
    <dxf>
      <font>
        <color rgb="FF5F5F5F"/>
      </font>
    </dxf>
    <dxf>
      <font>
        <color rgb="FF5F5F5F"/>
      </font>
    </dxf>
    <dxf>
      <font>
        <color rgb="FF808080"/>
      </font>
      <fill>
        <patternFill>
          <bgColor rgb="FF808080"/>
        </patternFill>
      </fill>
    </dxf>
    <dxf>
      <fill>
        <patternFill>
          <bgColor theme="5" tint="0.79998168889431442"/>
        </patternFill>
      </fill>
    </dxf>
    <dxf>
      <font>
        <color rgb="FF5F5F5F"/>
      </font>
    </dxf>
    <dxf>
      <font>
        <color rgb="FF5F5F5F"/>
      </font>
    </dxf>
    <dxf>
      <font>
        <color rgb="FF5F5F5F"/>
      </font>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rgb="FF808080"/>
        </patternFill>
      </fill>
    </dxf>
    <dxf>
      <font>
        <color rgb="FF5F5F5F"/>
      </font>
    </dxf>
    <dxf>
      <fill>
        <patternFill>
          <bgColor theme="0" tint="-0.499984740745262"/>
        </patternFill>
      </fill>
    </dxf>
    <dxf>
      <fill>
        <patternFill>
          <bgColor rgb="FF808080"/>
        </patternFill>
      </fill>
    </dxf>
    <dxf>
      <font>
        <color rgb="FF5F5F5F"/>
      </font>
    </dxf>
    <dxf>
      <fill>
        <patternFill>
          <bgColor rgb="FF808080"/>
        </patternFill>
      </fill>
    </dxf>
    <dxf>
      <font>
        <color rgb="FF5F5F5F"/>
      </font>
    </dxf>
    <dxf>
      <fill>
        <patternFill>
          <bgColor theme="0" tint="-0.499984740745262"/>
        </patternFill>
      </fill>
    </dxf>
    <dxf>
      <fill>
        <patternFill>
          <bgColor theme="5" tint="0.79998168889431442"/>
        </patternFill>
      </fill>
    </dxf>
    <dxf>
      <fill>
        <patternFill>
          <bgColor theme="0" tint="-0.499984740745262"/>
        </patternFill>
      </fill>
    </dxf>
    <dxf>
      <font>
        <color rgb="FF5F5F5F"/>
      </font>
    </dxf>
    <dxf>
      <font>
        <color rgb="FF5F5F5F"/>
      </font>
    </dxf>
    <dxf>
      <font>
        <color rgb="FF5F5F5F"/>
      </font>
    </dxf>
    <dxf>
      <fill>
        <patternFill>
          <bgColor rgb="FF808080"/>
        </patternFill>
      </fill>
    </dxf>
    <dxf>
      <fill>
        <patternFill>
          <bgColor theme="0" tint="-0.499984740745262"/>
        </patternFill>
      </fill>
    </dxf>
    <dxf>
      <fill>
        <patternFill>
          <bgColor theme="0" tint="-0.499984740745262"/>
        </patternFill>
      </fill>
    </dxf>
    <dxf>
      <font>
        <color rgb="FF5F5F5F"/>
      </font>
    </dxf>
    <dxf>
      <font>
        <color rgb="FF5F5F5F"/>
      </font>
    </dxf>
    <dxf>
      <font>
        <color rgb="FF5F5F5F"/>
      </font>
    </dxf>
    <dxf>
      <fill>
        <patternFill>
          <bgColor theme="0" tint="-0.499984740745262"/>
        </patternFill>
      </fill>
    </dxf>
    <dxf>
      <fill>
        <patternFill>
          <bgColor rgb="FF808080"/>
        </patternFill>
      </fill>
    </dxf>
    <dxf>
      <fill>
        <patternFill>
          <bgColor theme="0" tint="-0.499984740745262"/>
        </patternFill>
      </fill>
    </dxf>
    <dxf>
      <font>
        <color rgb="FF5F5F5F"/>
      </font>
    </dxf>
    <dxf>
      <font>
        <color rgb="FF5F5F5F"/>
      </font>
    </dxf>
    <dxf>
      <font>
        <color rgb="FF5F5F5F"/>
      </font>
    </dxf>
    <dxf>
      <fill>
        <patternFill>
          <bgColor theme="0" tint="-0.499984740745262"/>
        </patternFill>
      </fill>
    </dxf>
    <dxf>
      <fill>
        <patternFill>
          <bgColor rgb="FF808080"/>
        </patternFill>
      </fill>
    </dxf>
    <dxf>
      <fill>
        <patternFill>
          <bgColor theme="5" tint="0.79998168889431442"/>
        </patternFill>
      </fill>
    </dxf>
    <dxf>
      <fill>
        <patternFill>
          <bgColor theme="0" tint="-0.499984740745262"/>
        </patternFill>
      </fill>
    </dxf>
    <dxf>
      <fill>
        <patternFill>
          <bgColor rgb="FF808080"/>
        </patternFill>
      </fill>
    </dxf>
    <dxf>
      <fill>
        <patternFill>
          <bgColor theme="5" tint="0.79998168889431442"/>
        </patternFill>
      </fill>
    </dxf>
    <dxf>
      <font>
        <color rgb="FF5F5F5F"/>
      </font>
      <fill>
        <patternFill>
          <bgColor theme="5" tint="0.79998168889431442"/>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1" tint="0.499984740745262"/>
        </patternFill>
      </fill>
    </dxf>
    <dxf>
      <font>
        <color rgb="FF5F5F5F"/>
      </font>
    </dxf>
    <dxf>
      <fill>
        <patternFill>
          <bgColor theme="5" tint="0.79998168889431442"/>
        </patternFill>
      </fill>
    </dxf>
    <dxf>
      <fill>
        <patternFill>
          <bgColor theme="5" tint="0.79998168889431442"/>
        </patternFill>
      </fill>
    </dxf>
    <dxf>
      <fill>
        <patternFill>
          <bgColor theme="0" tint="-0.499984740745262"/>
        </patternFill>
      </fill>
    </dxf>
    <dxf>
      <font>
        <color rgb="FF5F5F5F"/>
      </font>
      <fill>
        <patternFill>
          <bgColor theme="5" tint="0.79998168889431442"/>
        </patternFill>
      </fill>
    </dxf>
    <dxf>
      <fill>
        <patternFill>
          <bgColor theme="5" tint="0.79998168889431442"/>
        </patternFill>
      </fill>
    </dxf>
    <dxf>
      <font>
        <color theme="6" tint="-0.24994659260841701"/>
      </font>
      <fill>
        <patternFill>
          <bgColor theme="6" tint="-0.24994659260841701"/>
        </patternFill>
      </fill>
    </dxf>
    <dxf>
      <font>
        <color rgb="FF5F5F5F"/>
      </font>
    </dxf>
    <dxf>
      <font>
        <color rgb="FF808080"/>
      </font>
      <fill>
        <patternFill>
          <bgColor theme="6" tint="-0.24994659260841701"/>
        </patternFill>
      </fill>
    </dxf>
    <dxf>
      <fill>
        <patternFill>
          <bgColor theme="5" tint="0.79998168889431442"/>
        </patternFill>
      </fill>
    </dxf>
    <dxf>
      <font>
        <color rgb="FF5F5F5F"/>
      </font>
    </dxf>
    <dxf>
      <font>
        <color rgb="FF5F5F5F"/>
      </font>
    </dxf>
    <dxf>
      <font>
        <color rgb="FF5F5F5F"/>
      </font>
    </dxf>
    <dxf>
      <fill>
        <patternFill>
          <bgColor rgb="FFFF0000"/>
        </patternFill>
      </fill>
    </dxf>
    <dxf>
      <fill>
        <patternFill>
          <bgColor rgb="FFFF0000"/>
        </patternFill>
      </fill>
    </dxf>
    <dxf>
      <fill>
        <patternFill>
          <bgColor rgb="FFFF0000"/>
        </patternFill>
      </fill>
    </dxf>
    <dxf>
      <font>
        <color rgb="FF5F5F5F"/>
      </font>
    </dxf>
    <dxf>
      <fill>
        <patternFill>
          <bgColor rgb="FFFF0000"/>
        </patternFill>
      </fill>
    </dxf>
    <dxf>
      <fill>
        <patternFill>
          <bgColor rgb="FFFF0000"/>
        </patternFill>
      </fill>
    </dxf>
    <dxf>
      <fill>
        <patternFill>
          <bgColor rgb="FFFF0000"/>
        </patternFill>
      </fill>
    </dxf>
    <dxf>
      <font>
        <color rgb="FF5F5F5F"/>
      </font>
    </dxf>
    <dxf>
      <fill>
        <patternFill>
          <bgColor rgb="FFFF0000"/>
        </patternFill>
      </fill>
    </dxf>
    <dxf>
      <font>
        <color rgb="FF5F5F5F"/>
      </font>
    </dxf>
    <dxf>
      <fill>
        <patternFill>
          <bgColor rgb="FFFF0000"/>
        </patternFill>
      </fill>
    </dxf>
    <dxf>
      <fill>
        <patternFill>
          <bgColor rgb="FFFF0000"/>
        </patternFill>
      </fill>
    </dxf>
    <dxf>
      <fill>
        <patternFill>
          <bgColor rgb="FF808080"/>
        </patternFill>
      </fill>
    </dxf>
    <dxf>
      <font>
        <color rgb="FF5F5F5F"/>
      </font>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ont>
        <color rgb="FF5F5F5F"/>
      </font>
    </dxf>
    <dxf>
      <font>
        <u/>
      </font>
    </dxf>
    <dxf>
      <font>
        <color rgb="FF808080"/>
      </font>
      <fill>
        <patternFill>
          <bgColor rgb="FF808080"/>
        </patternFill>
      </fill>
    </dxf>
    <dxf>
      <fill>
        <patternFill>
          <bgColor rgb="FF808080"/>
        </patternFill>
      </fill>
    </dxf>
    <dxf>
      <font>
        <color rgb="FF5F5F5F"/>
      </font>
    </dxf>
    <dxf>
      <font>
        <u/>
      </font>
    </dxf>
    <dxf>
      <font>
        <color rgb="FF808080"/>
      </font>
      <fill>
        <patternFill>
          <bgColor rgb="FF808080"/>
        </patternFill>
      </fill>
    </dxf>
    <dxf>
      <font>
        <color rgb="FF5F5F5F"/>
      </font>
    </dxf>
    <dxf>
      <fill>
        <patternFill>
          <bgColor rgb="FF808080"/>
        </patternFill>
      </fill>
    </dxf>
    <dxf>
      <font>
        <color rgb="FF5F5F5F"/>
      </font>
    </dxf>
    <dxf>
      <font>
        <color rgb="FF808080"/>
      </font>
      <fill>
        <patternFill>
          <bgColor rgb="FF808080"/>
        </patternFill>
      </fill>
    </dxf>
    <dxf>
      <font>
        <u/>
      </font>
    </dxf>
    <dxf>
      <font>
        <color rgb="FF5F5F5F"/>
      </font>
    </dxf>
    <dxf>
      <fill>
        <patternFill>
          <bgColor rgb="FF808080"/>
        </patternFill>
      </fill>
    </dxf>
    <dxf>
      <font>
        <color rgb="FF5F5F5F"/>
      </font>
    </dxf>
    <dxf>
      <font>
        <color rgb="FF808080"/>
      </font>
      <fill>
        <patternFill>
          <bgColor rgb="FF808080"/>
        </patternFill>
      </fill>
    </dxf>
    <dxf>
      <fill>
        <patternFill>
          <bgColor theme="5" tint="0.79998168889431442"/>
        </patternFill>
      </fill>
    </dxf>
    <dxf>
      <font>
        <color rgb="FF5F5F5F"/>
      </font>
    </dxf>
    <dxf>
      <font>
        <u/>
      </font>
    </dxf>
    <dxf>
      <font>
        <color rgb="FF5F5F5F"/>
      </font>
    </dxf>
    <dxf>
      <font>
        <color rgb="FF5F5F5F"/>
      </font>
    </dxf>
    <dxf>
      <fill>
        <patternFill>
          <bgColor theme="5" tint="0.79998168889431442"/>
        </patternFill>
      </fill>
    </dxf>
    <dxf>
      <numFmt numFmtId="179" formatCode="ggg\ e\ &quot; 年 &quot;\ m\ &quot; 月 &quot;\ d\ &quot; 日 &quot;"/>
      <fill>
        <patternFill>
          <bgColor rgb="FF808080"/>
        </patternFill>
      </fill>
    </dxf>
    <dxf>
      <font>
        <color rgb="FF5F5F5F"/>
      </font>
      <fill>
        <patternFill>
          <bgColor theme="5" tint="0.79998168889431442"/>
        </patternFill>
      </fill>
    </dxf>
    <dxf>
      <fill>
        <patternFill>
          <bgColor theme="5" tint="0.79998168889431442"/>
        </patternFill>
      </fill>
    </dxf>
    <dxf>
      <fill>
        <patternFill>
          <bgColor rgb="FF808080"/>
        </patternFill>
      </fill>
    </dxf>
    <dxf>
      <fill>
        <patternFill>
          <bgColor theme="0" tint="-0.499984740745262"/>
        </patternFill>
      </fill>
    </dxf>
    <dxf>
      <font>
        <color rgb="FF5F5F5F"/>
      </font>
    </dxf>
    <dxf>
      <fill>
        <patternFill>
          <bgColor theme="5" tint="0.79998168889431442"/>
        </patternFill>
      </fill>
    </dxf>
    <dxf>
      <fill>
        <patternFill>
          <bgColor theme="5" tint="0.79998168889431442"/>
        </patternFill>
      </fill>
    </dxf>
    <dxf>
      <font>
        <color rgb="FF5F5F5F"/>
      </font>
      <fill>
        <patternFill>
          <bgColor theme="5" tint="0.79998168889431442"/>
        </patternFill>
      </fill>
    </dxf>
    <dxf>
      <font>
        <color rgb="FF5F5F5F"/>
      </font>
      <fill>
        <patternFill>
          <bgColor theme="5" tint="0.79998168889431442"/>
        </patternFill>
      </fill>
    </dxf>
    <dxf>
      <fill>
        <patternFill>
          <bgColor theme="5" tint="0.79998168889431442"/>
        </patternFill>
      </fill>
    </dxf>
    <dxf>
      <font>
        <color rgb="FF5F5F5F"/>
      </font>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808080"/>
        </patternFill>
      </fill>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808080"/>
        </patternFill>
      </fill>
    </dxf>
    <dxf>
      <fill>
        <patternFill>
          <bgColor rgb="FF808080"/>
        </patternFill>
      </fill>
    </dxf>
    <dxf>
      <fill>
        <patternFill>
          <bgColor rgb="FF808080"/>
        </patternFill>
      </fill>
    </dxf>
    <dxf>
      <fill>
        <patternFill>
          <bgColor rgb="FF808080"/>
        </patternFill>
      </fill>
    </dxf>
    <dxf>
      <font>
        <color rgb="FF5F5F5F"/>
      </font>
    </dxf>
    <dxf>
      <font>
        <color rgb="FF5F5F5F"/>
      </font>
    </dxf>
    <dxf>
      <font>
        <color rgb="FF5F5F5F"/>
      </font>
    </dxf>
    <dxf>
      <font>
        <color rgb="FF5F5F5F"/>
      </font>
    </dxf>
    <dxf>
      <fill>
        <patternFill>
          <bgColor theme="1" tint="0.499984740745262"/>
        </patternFill>
      </fill>
    </dxf>
    <dxf>
      <fill>
        <patternFill>
          <bgColor theme="1" tint="0.499984740745262"/>
        </patternFill>
      </fill>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s>
  <tableStyles count="0" defaultTableStyle="TableStyleMedium2" defaultPivotStyle="PivotStyleLight16"/>
  <colors>
    <mruColors>
      <color rgb="FF66FFFF"/>
      <color rgb="FFFF33CC"/>
      <color rgb="FFFFCCFF"/>
      <color rgb="FFDDDDDD"/>
      <color rgb="FFFFFF66"/>
      <color rgb="FFF0F3FA"/>
      <color rgb="FFCCFFFF"/>
      <color rgb="FFCCECFF"/>
      <color rgb="FF99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Radio" firstButton="1" fmlaLink="$F$25" lockText="1" noThreeD="1"/>
</file>

<file path=xl/ctrlProps/ctrlProp2.xml><?xml version="1.0" encoding="utf-8"?>
<formControlPr xmlns="http://schemas.microsoft.com/office/spreadsheetml/2009/9/main" objectType="Radio" checked="Checked" lockText="1" noThreeD="1"/>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7</xdr:col>
      <xdr:colOff>514351</xdr:colOff>
      <xdr:row>24</xdr:row>
      <xdr:rowOff>47249</xdr:rowOff>
    </xdr:from>
    <xdr:to>
      <xdr:col>9</xdr:col>
      <xdr:colOff>1075095</xdr:colOff>
      <xdr:row>24</xdr:row>
      <xdr:rowOff>387717</xdr:rowOff>
    </xdr:to>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7187624" y="12273885"/>
          <a:ext cx="2927562" cy="340468"/>
          <a:chOff x="4650927" y="8388811"/>
          <a:chExt cx="1228849" cy="324000"/>
        </a:xfrm>
      </xdr:grpSpPr>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4876687"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個人申請</a:t>
            </a:r>
          </a:p>
        </xdr:txBody>
      </xdr:sp>
      <mc:AlternateContent xmlns:mc="http://schemas.openxmlformats.org/markup-compatibility/2006">
        <mc:Choice xmlns:a14="http://schemas.microsoft.com/office/drawing/2010/main" Requires="a14">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0000-00000A740000}"/>
                  </a:ext>
                </a:extLst>
              </xdr:cNvPr>
              <xdr:cNvSpPr/>
            </xdr:nvSpPr>
            <xdr:spPr bwMode="auto">
              <a:xfrm>
                <a:off x="4650927" y="8468168"/>
                <a:ext cx="1203712"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5</xdr:col>
      <xdr:colOff>181674</xdr:colOff>
      <xdr:row>24</xdr:row>
      <xdr:rowOff>43521</xdr:rowOff>
    </xdr:from>
    <xdr:to>
      <xdr:col>6</xdr:col>
      <xdr:colOff>29389</xdr:colOff>
      <xdr:row>24</xdr:row>
      <xdr:rowOff>374464</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4672856" y="12270157"/>
          <a:ext cx="1360169" cy="330943"/>
          <a:chOff x="6344657" y="8388811"/>
          <a:chExt cx="1351763" cy="324000"/>
        </a:xfrm>
      </xdr:grpSpPr>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6693331"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法人申請</a:t>
            </a:r>
          </a:p>
        </xdr:txBody>
      </xdr:sp>
      <mc:AlternateContent xmlns:mc="http://schemas.openxmlformats.org/markup-compatibility/2006">
        <mc:Choice xmlns:a14="http://schemas.microsoft.com/office/drawing/2010/main" Requires="a14">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0000-00000B740000}"/>
                  </a:ext>
                </a:extLst>
              </xdr:cNvPr>
              <xdr:cNvSpPr/>
            </xdr:nvSpPr>
            <xdr:spPr bwMode="auto">
              <a:xfrm>
                <a:off x="6344657" y="8460181"/>
                <a:ext cx="1203695"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390525</xdr:colOff>
      <xdr:row>87</xdr:row>
      <xdr:rowOff>0</xdr:rowOff>
    </xdr:from>
    <xdr:to>
      <xdr:col>54</xdr:col>
      <xdr:colOff>27081</xdr:colOff>
      <xdr:row>103</xdr:row>
      <xdr:rowOff>38099</xdr:rowOff>
    </xdr:to>
    <xdr:sp macro="" textlink="">
      <xdr:nvSpPr>
        <xdr:cNvPr id="40962" name="AutoShape 2">
          <a:extLst>
            <a:ext uri="{FF2B5EF4-FFF2-40B4-BE49-F238E27FC236}">
              <a16:creationId xmlns:a16="http://schemas.microsoft.com/office/drawing/2014/main" id="{00000000-0008-0000-0400-000002A00000}"/>
            </a:ext>
          </a:extLst>
        </xdr:cNvPr>
        <xdr:cNvSpPr>
          <a:spLocks noChangeAspect="1" noChangeArrowheads="1"/>
        </xdr:cNvSpPr>
      </xdr:nvSpPr>
      <xdr:spPr bwMode="auto">
        <a:xfrm>
          <a:off x="390525" y="22183725"/>
          <a:ext cx="12134850"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26</xdr:col>
      <xdr:colOff>736600</xdr:colOff>
      <xdr:row>38</xdr:row>
      <xdr:rowOff>165100</xdr:rowOff>
    </xdr:from>
    <xdr:to>
      <xdr:col>34</xdr:col>
      <xdr:colOff>635000</xdr:colOff>
      <xdr:row>62</xdr:row>
      <xdr:rowOff>82550</xdr:rowOff>
    </xdr:to>
    <xdr:pic>
      <xdr:nvPicPr>
        <xdr:cNvPr id="28" name="図 27">
          <a:extLst>
            <a:ext uri="{FF2B5EF4-FFF2-40B4-BE49-F238E27FC236}">
              <a16:creationId xmlns:a16="http://schemas.microsoft.com/office/drawing/2014/main" id="{8249E647-D79B-686F-BA33-AD9619F03D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74600" y="10388600"/>
          <a:ext cx="9398000" cy="633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299357</xdr:colOff>
      <xdr:row>21</xdr:row>
      <xdr:rowOff>172357</xdr:rowOff>
    </xdr:from>
    <xdr:to>
      <xdr:col>34</xdr:col>
      <xdr:colOff>352879</xdr:colOff>
      <xdr:row>33</xdr:row>
      <xdr:rowOff>56243</xdr:rowOff>
    </xdr:to>
    <xdr:pic>
      <xdr:nvPicPr>
        <xdr:cNvPr id="30" name="図 29">
          <a:extLst>
            <a:ext uri="{FF2B5EF4-FFF2-40B4-BE49-F238E27FC236}">
              <a16:creationId xmlns:a16="http://schemas.microsoft.com/office/drawing/2014/main" id="{DB2F57AF-0890-C4C8-3DFC-EB73C0E7DE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64786" y="5569857"/>
          <a:ext cx="9515022" cy="3040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2251075</xdr:colOff>
      <xdr:row>7</xdr:row>
      <xdr:rowOff>190500</xdr:rowOff>
    </xdr:from>
    <xdr:to>
      <xdr:col>19</xdr:col>
      <xdr:colOff>466725</xdr:colOff>
      <xdr:row>54</xdr:row>
      <xdr:rowOff>196850</xdr:rowOff>
    </xdr:to>
    <xdr:sp macro="" textlink="">
      <xdr:nvSpPr>
        <xdr:cNvPr id="38914" name="AutoShape 2">
          <a:extLst>
            <a:ext uri="{FF2B5EF4-FFF2-40B4-BE49-F238E27FC236}">
              <a16:creationId xmlns:a16="http://schemas.microsoft.com/office/drawing/2014/main" id="{E22CB2D7-480C-3195-44EA-CC02A09C4498}"/>
            </a:ext>
          </a:extLst>
        </xdr:cNvPr>
        <xdr:cNvSpPr>
          <a:spLocks noChangeAspect="1" noChangeArrowheads="1"/>
        </xdr:cNvSpPr>
      </xdr:nvSpPr>
      <xdr:spPr bwMode="auto">
        <a:xfrm>
          <a:off x="4314825" y="2428875"/>
          <a:ext cx="20408900" cy="126904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249052</xdr:colOff>
      <xdr:row>4</xdr:row>
      <xdr:rowOff>201221</xdr:rowOff>
    </xdr:from>
    <xdr:to>
      <xdr:col>13</xdr:col>
      <xdr:colOff>639454</xdr:colOff>
      <xdr:row>50</xdr:row>
      <xdr:rowOff>176976</xdr:rowOff>
    </xdr:to>
    <xdr:pic>
      <xdr:nvPicPr>
        <xdr:cNvPr id="12" name="図 11">
          <a:extLst>
            <a:ext uri="{FF2B5EF4-FFF2-40B4-BE49-F238E27FC236}">
              <a16:creationId xmlns:a16="http://schemas.microsoft.com/office/drawing/2014/main" id="{7B065DC4-F675-A164-2E3E-44EEE346D1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325" y="1367312"/>
          <a:ext cx="20340947" cy="12190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54</xdr:col>
      <xdr:colOff>40738</xdr:colOff>
      <xdr:row>3</xdr:row>
      <xdr:rowOff>61006</xdr:rowOff>
    </xdr:from>
    <xdr:to>
      <xdr:col>58</xdr:col>
      <xdr:colOff>400617</xdr:colOff>
      <xdr:row>6</xdr:row>
      <xdr:rowOff>304560</xdr:rowOff>
    </xdr:to>
    <xdr:sp macro="" textlink="">
      <xdr:nvSpPr>
        <xdr:cNvPr id="4" name="吹き出し: 四角形 3">
          <a:extLst>
            <a:ext uri="{FF2B5EF4-FFF2-40B4-BE49-F238E27FC236}">
              <a16:creationId xmlns:a16="http://schemas.microsoft.com/office/drawing/2014/main" id="{00000000-0008-0000-0800-000004000000}"/>
            </a:ext>
          </a:extLst>
        </xdr:cNvPr>
        <xdr:cNvSpPr/>
      </xdr:nvSpPr>
      <xdr:spPr>
        <a:xfrm>
          <a:off x="33995095" y="795792"/>
          <a:ext cx="1865736" cy="815054"/>
        </a:xfrm>
        <a:prstGeom prst="wedgeRectCallout">
          <a:avLst>
            <a:gd name="adj1" fmla="val 2701"/>
            <a:gd name="adj2" fmla="val 3731"/>
          </a:avLst>
        </a:prstGeom>
        <a:solidFill>
          <a:srgbClr val="FFCC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公開時には非表示にします</a:t>
          </a:r>
        </a:p>
      </xdr:txBody>
    </xdr:sp>
    <xdr:clientData/>
  </xdr:twoCellAnchor>
  <xdr:twoCellAnchor>
    <xdr:from>
      <xdr:col>8</xdr:col>
      <xdr:colOff>561653</xdr:colOff>
      <xdr:row>6</xdr:row>
      <xdr:rowOff>430088</xdr:rowOff>
    </xdr:from>
    <xdr:to>
      <xdr:col>13</xdr:col>
      <xdr:colOff>1003321</xdr:colOff>
      <xdr:row>312</xdr:row>
      <xdr:rowOff>519585</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4406289" y="1792452"/>
          <a:ext cx="2796941" cy="178986315"/>
          <a:chOff x="6657231" y="-251950"/>
          <a:chExt cx="2795009" cy="202453992"/>
        </a:xfrm>
      </xdr:grpSpPr>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6657231" y="1773079"/>
            <a:ext cx="2795009" cy="200428963"/>
          </a:xfrm>
          <a:prstGeom prst="rect">
            <a:avLst/>
          </a:prstGeom>
          <a:solidFill>
            <a:srgbClr val="99CCFF">
              <a:alpha val="29804"/>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6667102" y="-251950"/>
            <a:ext cx="2701018" cy="261448"/>
          </a:xfrm>
          <a:prstGeom prst="rect">
            <a:avLst/>
          </a:prstGeom>
          <a:solidFill>
            <a:srgbClr val="99CCFF"/>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twoCellAnchor>
    <xdr:from>
      <xdr:col>47</xdr:col>
      <xdr:colOff>19027</xdr:colOff>
      <xdr:row>5</xdr:row>
      <xdr:rowOff>74085</xdr:rowOff>
    </xdr:from>
    <xdr:to>
      <xdr:col>47</xdr:col>
      <xdr:colOff>1180282</xdr:colOff>
      <xdr:row>313</xdr:row>
      <xdr:rowOff>68978</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27947482" y="1274812"/>
          <a:ext cx="1161255" cy="179642166"/>
          <a:chOff x="6657232" y="-604036"/>
          <a:chExt cx="2795009" cy="202806077"/>
        </a:xfrm>
      </xdr:grpSpPr>
      <xdr:sp macro="" textlink="">
        <xdr:nvSpPr>
          <xdr:cNvPr id="7" name="正方形/長方形 6">
            <a:extLst>
              <a:ext uri="{FF2B5EF4-FFF2-40B4-BE49-F238E27FC236}">
                <a16:creationId xmlns:a16="http://schemas.microsoft.com/office/drawing/2014/main" id="{00000000-0008-0000-0800-000007000000}"/>
              </a:ext>
            </a:extLst>
          </xdr:cNvPr>
          <xdr:cNvSpPr/>
        </xdr:nvSpPr>
        <xdr:spPr>
          <a:xfrm>
            <a:off x="6657232" y="2131058"/>
            <a:ext cx="2795009" cy="200070983"/>
          </a:xfrm>
          <a:prstGeom prst="rect">
            <a:avLst/>
          </a:prstGeom>
          <a:solidFill>
            <a:srgbClr val="99CCFF">
              <a:alpha val="3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6728311" y="-604036"/>
            <a:ext cx="2610612" cy="923936"/>
          </a:xfrm>
          <a:prstGeom prst="rect">
            <a:avLst/>
          </a:prstGeom>
          <a:solidFill>
            <a:srgbClr val="99CCFF"/>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48</xdr:col>
      <xdr:colOff>260625</xdr:colOff>
      <xdr:row>16</xdr:row>
      <xdr:rowOff>80455</xdr:rowOff>
    </xdr:from>
    <xdr:to>
      <xdr:col>54</xdr:col>
      <xdr:colOff>610114</xdr:colOff>
      <xdr:row>23</xdr:row>
      <xdr:rowOff>163288</xdr:rowOff>
    </xdr:to>
    <xdr:grpSp>
      <xdr:nvGrpSpPr>
        <xdr:cNvPr id="5" name="グループ化 4">
          <a:extLst>
            <a:ext uri="{FF2B5EF4-FFF2-40B4-BE49-F238E27FC236}">
              <a16:creationId xmlns:a16="http://schemas.microsoft.com/office/drawing/2014/main" id="{00000000-0008-0000-1100-000005000000}"/>
            </a:ext>
          </a:extLst>
        </xdr:cNvPr>
        <xdr:cNvGrpSpPr/>
      </xdr:nvGrpSpPr>
      <xdr:grpSpPr>
        <a:xfrm>
          <a:off x="45507261" y="3809637"/>
          <a:ext cx="4436580" cy="2184106"/>
          <a:chOff x="11138647" y="46312049"/>
          <a:chExt cx="3653160" cy="732475"/>
        </a:xfrm>
      </xdr:grpSpPr>
      <xdr:sp macro="" textlink="">
        <xdr:nvSpPr>
          <xdr:cNvPr id="6" name="テキスト ボックス 5">
            <a:extLst>
              <a:ext uri="{FF2B5EF4-FFF2-40B4-BE49-F238E27FC236}">
                <a16:creationId xmlns:a16="http://schemas.microsoft.com/office/drawing/2014/main" id="{00000000-0008-0000-1100-000006000000}"/>
              </a:ext>
            </a:extLst>
          </xdr:cNvPr>
          <xdr:cNvSpPr txBox="1"/>
        </xdr:nvSpPr>
        <xdr:spPr>
          <a:xfrm>
            <a:off x="11631748" y="46312049"/>
            <a:ext cx="3160059" cy="73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注）　小計・合計・集計欄の</a:t>
            </a:r>
          </a:p>
          <a:p>
            <a:r>
              <a:rPr kumimoji="1" lang="ja-JP" altLang="en-US" sz="1400" b="1">
                <a:solidFill>
                  <a:srgbClr val="FF0000"/>
                </a:solidFill>
              </a:rPr>
              <a:t>　　　数式に影響が出るため</a:t>
            </a:r>
          </a:p>
          <a:p>
            <a:r>
              <a:rPr kumimoji="1" lang="ja-JP" altLang="en-US" sz="1400" b="1">
                <a:solidFill>
                  <a:srgbClr val="FF0000"/>
                </a:solidFill>
              </a:rPr>
              <a:t>　　　行を追加する場合には、</a:t>
            </a:r>
          </a:p>
          <a:p>
            <a:r>
              <a:rPr kumimoji="1" lang="ja-JP" altLang="en-US" sz="1400" b="1">
                <a:solidFill>
                  <a:srgbClr val="FF0000"/>
                </a:solidFill>
              </a:rPr>
              <a:t>　　　項目の先頭や最後ではなく、</a:t>
            </a:r>
          </a:p>
          <a:p>
            <a:r>
              <a:rPr kumimoji="1" lang="ja-JP" altLang="en-US" sz="1400" b="1">
                <a:solidFill>
                  <a:srgbClr val="FF0000"/>
                </a:solidFill>
              </a:rPr>
              <a:t>　　　中程で行の追加をすること</a:t>
            </a:r>
          </a:p>
        </xdr:txBody>
      </xdr:sp>
      <xdr:sp macro="" textlink="">
        <xdr:nvSpPr>
          <xdr:cNvPr id="7" name="右中かっこ 6">
            <a:extLst>
              <a:ext uri="{FF2B5EF4-FFF2-40B4-BE49-F238E27FC236}">
                <a16:creationId xmlns:a16="http://schemas.microsoft.com/office/drawing/2014/main" id="{00000000-0008-0000-1100-000007000000}"/>
              </a:ext>
            </a:extLst>
          </xdr:cNvPr>
          <xdr:cNvSpPr/>
        </xdr:nvSpPr>
        <xdr:spPr>
          <a:xfrm>
            <a:off x="11138647" y="46429663"/>
            <a:ext cx="392205" cy="548280"/>
          </a:xfrm>
          <a:prstGeom prst="rightBrace">
            <a:avLst>
              <a:gd name="adj1" fmla="val 19177"/>
              <a:gd name="adj2"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381000</xdr:colOff>
      <xdr:row>4</xdr:row>
      <xdr:rowOff>23091</xdr:rowOff>
    </xdr:from>
    <xdr:to>
      <xdr:col>27</xdr:col>
      <xdr:colOff>153719</xdr:colOff>
      <xdr:row>41</xdr:row>
      <xdr:rowOff>219942</xdr:rowOff>
    </xdr:to>
    <xdr:pic>
      <xdr:nvPicPr>
        <xdr:cNvPr id="3" name="図 2">
          <a:extLst>
            <a:ext uri="{FF2B5EF4-FFF2-40B4-BE49-F238E27FC236}">
              <a16:creationId xmlns:a16="http://schemas.microsoft.com/office/drawing/2014/main" id="{16F3036E-0F4F-4FB1-B220-989F174EE9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73" y="1027546"/>
          <a:ext cx="17483446" cy="10022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a:solidFill>
            <a:srgbClr val="FF0000"/>
          </a:solidFill>
        </a:ln>
      </a:spPr>
      <a:bodyPr vertOverflow="clip" horzOverflow="clip" rtlCol="0" anchor="t"/>
      <a:lstStyle>
        <a:defPPr algn="l">
          <a:defRPr kumimoji="1" sz="1100">
            <a:solidFill>
              <a:srgbClr val="FF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sii.or.jp/anonymous_processing/index.html" TargetMode="External"/><Relationship Id="rId7" Type="http://schemas.openxmlformats.org/officeDocument/2006/relationships/drawing" Target="../drawings/drawing2.xml"/><Relationship Id="rId2" Type="http://schemas.openxmlformats.org/officeDocument/2006/relationships/hyperlink" Target="https://sii.or.jp/anonymous_processing/index.html" TargetMode="External"/><Relationship Id="rId1" Type="http://schemas.openxmlformats.org/officeDocument/2006/relationships/hyperlink" Target="https://zehweb.jp/privacy/" TargetMode="External"/><Relationship Id="rId6" Type="http://schemas.openxmlformats.org/officeDocument/2006/relationships/printerSettings" Target="../printerSettings/printerSettings5.bin"/><Relationship Id="rId5" Type="http://schemas.openxmlformats.org/officeDocument/2006/relationships/hyperlink" Target="mailto:p-support@sii.or.jp" TargetMode="External"/><Relationship Id="rId4" Type="http://schemas.openxmlformats.org/officeDocument/2006/relationships/hyperlink" Target="mailto:p-support@sii.or.jp"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ADE49-F843-4E04-B92E-0D84B9B5F08C}">
  <sheetPr codeName="Sheet1">
    <outlinePr summaryBelow="0"/>
    <pageSetUpPr autoPageBreaks="0"/>
  </sheetPr>
  <dimension ref="A1:M211"/>
  <sheetViews>
    <sheetView showGridLines="0" tabSelected="1" view="pageBreakPreview" zoomScale="55" zoomScaleNormal="55" zoomScaleSheetLayoutView="55" workbookViewId="0">
      <selection activeCell="F11" sqref="F11:I11"/>
    </sheetView>
  </sheetViews>
  <sheetFormatPr defaultColWidth="9" defaultRowHeight="21" outlineLevelRow="1"/>
  <cols>
    <col min="1" max="2" width="2.58203125" style="734" customWidth="1"/>
    <col min="3" max="3" width="12.58203125" style="734" customWidth="1"/>
    <col min="4" max="4" width="10.58203125" style="734" customWidth="1"/>
    <col min="5" max="5" width="30.58203125" style="734" customWidth="1"/>
    <col min="6" max="6" width="19.83203125" style="735" customWidth="1"/>
    <col min="7" max="7" width="8.83203125" style="734" customWidth="1"/>
    <col min="8" max="8" width="24.58203125" style="734" customWidth="1"/>
    <col min="9" max="9" width="6.58203125" style="734" customWidth="1"/>
    <col min="10" max="10" width="58.33203125" style="734" customWidth="1"/>
    <col min="11" max="11" width="1.58203125" style="734" customWidth="1"/>
    <col min="12" max="12" width="110.08203125" style="734" customWidth="1"/>
    <col min="13" max="13" width="5.58203125" style="734" customWidth="1"/>
    <col min="14" max="16384" width="9" style="734"/>
  </cols>
  <sheetData>
    <row r="1" spans="2:13" ht="9.75" customHeight="1">
      <c r="K1" s="736"/>
      <c r="L1" s="737"/>
    </row>
    <row r="2" spans="2:13" ht="20.25" customHeight="1">
      <c r="B2" s="738"/>
      <c r="C2" s="739" t="s">
        <v>1073</v>
      </c>
      <c r="D2" s="739"/>
      <c r="E2" s="738"/>
      <c r="F2" s="738"/>
      <c r="G2" s="738"/>
      <c r="H2" s="738"/>
      <c r="I2" s="738"/>
      <c r="J2" s="738"/>
      <c r="K2" s="738"/>
      <c r="L2" s="738"/>
      <c r="M2" s="738"/>
    </row>
    <row r="3" spans="2:13">
      <c r="B3" s="740"/>
      <c r="C3" s="740" t="s">
        <v>1176</v>
      </c>
      <c r="D3" s="740"/>
      <c r="E3" s="740"/>
      <c r="F3" s="740"/>
      <c r="G3" s="740"/>
      <c r="H3" s="740"/>
      <c r="I3" s="740"/>
      <c r="J3" s="740"/>
      <c r="K3" s="740"/>
      <c r="L3" s="740"/>
      <c r="M3" s="740"/>
    </row>
    <row r="4" spans="2:13">
      <c r="B4" s="740"/>
      <c r="C4" s="740" t="s">
        <v>1226</v>
      </c>
      <c r="D4" s="740"/>
      <c r="E4" s="740"/>
      <c r="F4" s="740"/>
      <c r="G4" s="740"/>
      <c r="H4" s="740"/>
      <c r="I4" s="740"/>
      <c r="J4" s="740"/>
      <c r="K4" s="740"/>
      <c r="L4" s="740"/>
      <c r="M4" s="740"/>
    </row>
    <row r="5" spans="2:13">
      <c r="B5" s="741"/>
      <c r="C5" s="741" t="s">
        <v>760</v>
      </c>
      <c r="F5" s="734"/>
    </row>
    <row r="6" spans="2:13">
      <c r="B6" s="742"/>
      <c r="C6" s="742" t="s">
        <v>159</v>
      </c>
      <c r="D6" s="742"/>
      <c r="E6" s="742"/>
      <c r="F6" s="742"/>
      <c r="G6" s="96"/>
      <c r="H6" s="96"/>
      <c r="I6" s="96"/>
      <c r="J6" s="743"/>
      <c r="K6" s="742"/>
      <c r="L6" s="742"/>
      <c r="M6" s="742"/>
    </row>
    <row r="7" spans="2:13" ht="9.75" customHeight="1">
      <c r="F7" s="734"/>
      <c r="G7" s="96"/>
      <c r="H7" s="96"/>
      <c r="I7" s="96"/>
      <c r="J7" s="743"/>
    </row>
    <row r="8" spans="2:13">
      <c r="B8" s="740"/>
      <c r="C8" s="740" t="s">
        <v>761</v>
      </c>
      <c r="D8" s="740"/>
      <c r="E8" s="740"/>
      <c r="F8" s="740"/>
      <c r="G8" s="96"/>
      <c r="H8" s="96"/>
      <c r="I8" s="96"/>
      <c r="J8" s="743"/>
      <c r="K8" s="740"/>
      <c r="L8" s="740"/>
      <c r="M8" s="740"/>
    </row>
    <row r="9" spans="2:13">
      <c r="B9" s="740"/>
      <c r="C9" s="740" t="s">
        <v>1177</v>
      </c>
      <c r="D9" s="740"/>
      <c r="E9" s="740"/>
      <c r="F9" s="740"/>
      <c r="G9" s="96"/>
      <c r="H9" s="96"/>
      <c r="I9" s="96"/>
      <c r="J9" s="743"/>
      <c r="K9" s="740"/>
      <c r="L9" s="740"/>
      <c r="M9" s="740"/>
    </row>
    <row r="10" spans="2:13">
      <c r="C10" s="1286" t="s">
        <v>161</v>
      </c>
      <c r="D10" s="1287"/>
      <c r="E10" s="1287"/>
      <c r="F10" s="1287"/>
      <c r="G10" s="1287"/>
      <c r="H10" s="1287"/>
      <c r="I10" s="1287"/>
      <c r="J10" s="1287"/>
      <c r="K10" s="744"/>
      <c r="L10" s="745" t="s">
        <v>185</v>
      </c>
    </row>
    <row r="11" spans="2:13" ht="42.75" customHeight="1">
      <c r="B11" s="746"/>
      <c r="C11" s="1285" t="s">
        <v>675</v>
      </c>
      <c r="D11" s="1288" t="s">
        <v>0</v>
      </c>
      <c r="E11" s="1289"/>
      <c r="F11" s="1301"/>
      <c r="G11" s="1302"/>
      <c r="H11" s="1302"/>
      <c r="I11" s="1302"/>
      <c r="J11" s="853" t="s">
        <v>935</v>
      </c>
      <c r="L11" s="747" t="s">
        <v>943</v>
      </c>
    </row>
    <row r="12" spans="2:13" ht="35.15" customHeight="1">
      <c r="B12" s="748"/>
      <c r="C12" s="1285"/>
      <c r="D12" s="1245" t="s">
        <v>275</v>
      </c>
      <c r="E12" s="1290"/>
      <c r="F12" s="1291"/>
      <c r="G12" s="1292"/>
      <c r="H12" s="749"/>
      <c r="I12" s="749"/>
      <c r="J12" s="750" t="s">
        <v>260</v>
      </c>
      <c r="L12" s="747" t="s">
        <v>762</v>
      </c>
      <c r="M12" s="751"/>
    </row>
    <row r="13" spans="2:13" ht="35.15" customHeight="1">
      <c r="C13" s="1285"/>
      <c r="D13" s="1257" t="s">
        <v>1</v>
      </c>
      <c r="E13" s="1258"/>
      <c r="F13" s="1303"/>
      <c r="G13" s="1304"/>
      <c r="H13" s="1304"/>
      <c r="I13" s="1304"/>
      <c r="J13" s="750" t="s">
        <v>260</v>
      </c>
      <c r="L13" s="752" t="s">
        <v>763</v>
      </c>
      <c r="M13" s="751"/>
    </row>
    <row r="14" spans="2:13" ht="70" customHeight="1">
      <c r="C14" s="1285"/>
      <c r="D14" s="1298" t="s">
        <v>1192</v>
      </c>
      <c r="E14" s="823" t="s">
        <v>160</v>
      </c>
      <c r="F14" s="1305"/>
      <c r="G14" s="1306"/>
      <c r="H14" s="1306"/>
      <c r="I14" s="1306"/>
      <c r="J14" s="750" t="s">
        <v>172</v>
      </c>
      <c r="L14" s="758" t="s">
        <v>1232</v>
      </c>
      <c r="M14" s="751"/>
    </row>
    <row r="15" spans="2:13" ht="170.15" customHeight="1">
      <c r="C15" s="1285"/>
      <c r="D15" s="1299"/>
      <c r="E15" s="823" t="s">
        <v>580</v>
      </c>
      <c r="F15" s="1305"/>
      <c r="G15" s="1306"/>
      <c r="H15" s="1306"/>
      <c r="I15" s="1306"/>
      <c r="J15" s="754" t="s">
        <v>172</v>
      </c>
      <c r="L15" s="1190" t="s">
        <v>1208</v>
      </c>
      <c r="M15" s="751"/>
    </row>
    <row r="16" spans="2:13" ht="170.15" customHeight="1">
      <c r="C16" s="1285"/>
      <c r="D16" s="1300"/>
      <c r="E16" s="1189" t="s">
        <v>1210</v>
      </c>
      <c r="F16" s="1305"/>
      <c r="G16" s="1306"/>
      <c r="H16" s="1306"/>
      <c r="I16" s="1306"/>
      <c r="J16" s="750" t="s">
        <v>172</v>
      </c>
      <c r="L16" s="1190" t="s">
        <v>1209</v>
      </c>
      <c r="M16" s="751"/>
    </row>
    <row r="17" spans="3:13" ht="35.15" customHeight="1">
      <c r="C17" s="1285"/>
      <c r="D17" s="1295" t="s">
        <v>581</v>
      </c>
      <c r="E17" s="1294"/>
      <c r="F17" s="1305"/>
      <c r="G17" s="1306"/>
      <c r="H17" s="1306"/>
      <c r="I17" s="1306"/>
      <c r="J17" s="750" t="s">
        <v>172</v>
      </c>
      <c r="L17" s="758" t="s">
        <v>1074</v>
      </c>
      <c r="M17" s="751"/>
    </row>
    <row r="18" spans="3:13" ht="35.15" customHeight="1">
      <c r="C18" s="1285"/>
      <c r="D18" s="1295" t="s">
        <v>923</v>
      </c>
      <c r="E18" s="1294"/>
      <c r="F18" s="1305"/>
      <c r="G18" s="1306"/>
      <c r="H18" s="1306"/>
      <c r="I18" s="1306"/>
      <c r="J18" s="750" t="s">
        <v>172</v>
      </c>
      <c r="L18" s="753" t="s">
        <v>550</v>
      </c>
      <c r="M18" s="751"/>
    </row>
    <row r="19" spans="3:13" ht="35.15" customHeight="1">
      <c r="C19" s="1285"/>
      <c r="D19" s="1295" t="s">
        <v>432</v>
      </c>
      <c r="E19" s="1294"/>
      <c r="F19" s="1305"/>
      <c r="G19" s="1306"/>
      <c r="H19" s="1306"/>
      <c r="I19" s="1306"/>
      <c r="J19" s="750" t="s">
        <v>172</v>
      </c>
      <c r="L19" s="756" t="s">
        <v>582</v>
      </c>
      <c r="M19" s="751"/>
    </row>
    <row r="20" spans="3:13" ht="35.15" customHeight="1">
      <c r="C20" s="1285"/>
      <c r="D20" s="1296" t="s">
        <v>420</v>
      </c>
      <c r="E20" s="1297"/>
      <c r="F20" s="1305"/>
      <c r="G20" s="1306"/>
      <c r="H20" s="1306"/>
      <c r="I20" s="1306"/>
      <c r="J20" s="750" t="s">
        <v>172</v>
      </c>
      <c r="L20" s="756" t="s">
        <v>583</v>
      </c>
      <c r="M20" s="751"/>
    </row>
    <row r="21" spans="3:13" ht="42" customHeight="1">
      <c r="C21" s="1285"/>
      <c r="D21" s="1293" t="s">
        <v>764</v>
      </c>
      <c r="E21" s="1294"/>
      <c r="F21" s="1305"/>
      <c r="G21" s="1306"/>
      <c r="H21" s="1306"/>
      <c r="I21" s="1306"/>
      <c r="J21" s="757" t="s">
        <v>172</v>
      </c>
      <c r="L21" s="758" t="s">
        <v>584</v>
      </c>
      <c r="M21" s="751"/>
    </row>
    <row r="22" spans="3:13" ht="40.5" customHeight="1">
      <c r="C22" s="1285"/>
      <c r="D22" s="1310" t="s">
        <v>585</v>
      </c>
      <c r="E22" s="1258"/>
      <c r="F22" s="1305"/>
      <c r="G22" s="1306"/>
      <c r="H22" s="1306"/>
      <c r="I22" s="1306"/>
      <c r="J22" s="757" t="s">
        <v>172</v>
      </c>
      <c r="L22" s="755" t="s">
        <v>765</v>
      </c>
      <c r="M22" s="751"/>
    </row>
    <row r="23" spans="3:13" s="759" customFormat="1" ht="9.75" customHeight="1">
      <c r="F23" s="1311" t="s">
        <v>177</v>
      </c>
      <c r="G23" s="1311"/>
      <c r="H23" s="1311"/>
      <c r="I23" s="1311"/>
      <c r="J23" s="1311"/>
    </row>
    <row r="24" spans="3:13">
      <c r="C24" s="760" t="s">
        <v>162</v>
      </c>
      <c r="D24" s="761"/>
      <c r="E24" s="761"/>
      <c r="F24" s="762"/>
      <c r="G24" s="1312"/>
      <c r="H24" s="1312"/>
      <c r="I24" s="1312"/>
      <c r="J24" s="1312"/>
      <c r="K24" s="744"/>
      <c r="L24" s="745" t="s">
        <v>185</v>
      </c>
    </row>
    <row r="25" spans="3:13" ht="35.15" customHeight="1">
      <c r="C25" s="1285" t="s">
        <v>2</v>
      </c>
      <c r="D25" s="1257" t="s">
        <v>259</v>
      </c>
      <c r="E25" s="1258"/>
      <c r="F25" s="1197">
        <v>2</v>
      </c>
      <c r="G25" s="1198"/>
      <c r="H25" s="1199"/>
      <c r="I25" s="1198"/>
      <c r="J25" s="1200"/>
      <c r="K25" s="744"/>
      <c r="L25" s="763" t="s">
        <v>1172</v>
      </c>
      <c r="M25" s="751"/>
    </row>
    <row r="26" spans="3:13" ht="35.15" customHeight="1">
      <c r="C26" s="1285"/>
      <c r="D26" s="1257" t="s">
        <v>3</v>
      </c>
      <c r="E26" s="1258"/>
      <c r="F26" s="1313"/>
      <c r="G26" s="1314"/>
      <c r="H26" s="1314"/>
      <c r="I26" s="1314"/>
      <c r="J26" s="1315"/>
      <c r="L26" s="764" t="s">
        <v>676</v>
      </c>
      <c r="M26" s="751"/>
    </row>
    <row r="27" spans="3:13" ht="35.15" customHeight="1">
      <c r="C27" s="1285"/>
      <c r="D27" s="1245" t="s">
        <v>4</v>
      </c>
      <c r="E27" s="1290"/>
      <c r="F27" s="1313"/>
      <c r="G27" s="1314"/>
      <c r="H27" s="1314"/>
      <c r="I27" s="1314"/>
      <c r="J27" s="1315"/>
      <c r="L27" s="752" t="s">
        <v>1233</v>
      </c>
      <c r="M27" s="751"/>
    </row>
    <row r="28" spans="3:13" ht="43.5" customHeight="1">
      <c r="C28" s="1285"/>
      <c r="D28" s="1228" t="s">
        <v>13</v>
      </c>
      <c r="E28" s="824" t="s">
        <v>5</v>
      </c>
      <c r="F28" s="1322"/>
      <c r="G28" s="1323"/>
      <c r="H28" s="1323"/>
      <c r="I28" s="1323"/>
      <c r="J28" s="1324"/>
      <c r="L28" s="766" t="s">
        <v>1227</v>
      </c>
      <c r="M28" s="751"/>
    </row>
    <row r="29" spans="3:13" ht="35.15" customHeight="1">
      <c r="C29" s="1285"/>
      <c r="D29" s="1228"/>
      <c r="E29" s="824" t="s">
        <v>6</v>
      </c>
      <c r="F29" s="1267"/>
      <c r="G29" s="1268"/>
      <c r="H29" s="1268"/>
      <c r="I29" s="1269"/>
      <c r="J29" s="718"/>
      <c r="L29" s="764" t="s">
        <v>1171</v>
      </c>
      <c r="M29" s="751"/>
    </row>
    <row r="30" spans="3:13" ht="35.15" customHeight="1">
      <c r="C30" s="1285"/>
      <c r="D30" s="1228"/>
      <c r="E30" s="824" t="s">
        <v>168</v>
      </c>
      <c r="F30" s="1316"/>
      <c r="G30" s="1317"/>
      <c r="H30" s="1317"/>
      <c r="I30" s="1318"/>
      <c r="J30" s="719"/>
      <c r="L30" s="758" t="s">
        <v>1173</v>
      </c>
      <c r="M30" s="751"/>
    </row>
    <row r="31" spans="3:13" ht="35.15" customHeight="1">
      <c r="C31" s="1285"/>
      <c r="D31" s="1245" t="s">
        <v>116</v>
      </c>
      <c r="E31" s="1290"/>
      <c r="F31" s="1326"/>
      <c r="G31" s="1327"/>
      <c r="H31" s="1327"/>
      <c r="I31" s="1327"/>
      <c r="J31" s="1328"/>
      <c r="L31" s="765"/>
      <c r="M31" s="751"/>
    </row>
    <row r="32" spans="3:13" ht="35.15" customHeight="1">
      <c r="C32" s="1285"/>
      <c r="D32" s="1228" t="s">
        <v>8</v>
      </c>
      <c r="E32" s="824" t="s">
        <v>9</v>
      </c>
      <c r="F32" s="1259"/>
      <c r="G32" s="1260"/>
      <c r="H32" s="1260"/>
      <c r="I32" s="1260"/>
      <c r="J32" s="1261"/>
      <c r="L32" s="752" t="s">
        <v>944</v>
      </c>
      <c r="M32" s="751"/>
    </row>
    <row r="33" spans="1:13" ht="35.15" customHeight="1">
      <c r="C33" s="1285"/>
      <c r="D33" s="1228"/>
      <c r="E33" s="824" t="s">
        <v>167</v>
      </c>
      <c r="F33" s="721"/>
      <c r="G33" s="778" t="s">
        <v>670</v>
      </c>
      <c r="H33" s="722"/>
      <c r="I33" s="778" t="s">
        <v>668</v>
      </c>
      <c r="J33" s="723"/>
      <c r="L33" s="752"/>
      <c r="M33" s="751"/>
    </row>
    <row r="34" spans="1:13" ht="35.15" customHeight="1">
      <c r="C34" s="1285"/>
      <c r="D34" s="1228"/>
      <c r="E34" s="824" t="s">
        <v>669</v>
      </c>
      <c r="F34" s="1333"/>
      <c r="G34" s="1334"/>
      <c r="H34" s="1334"/>
      <c r="I34" s="1334"/>
      <c r="J34" s="1335"/>
      <c r="L34" s="752"/>
      <c r="M34" s="751"/>
    </row>
    <row r="35" spans="1:13" ht="35.15" customHeight="1">
      <c r="C35" s="1285"/>
      <c r="D35" s="1228"/>
      <c r="E35" s="824" t="s">
        <v>10</v>
      </c>
      <c r="F35" s="1222"/>
      <c r="G35" s="1223"/>
      <c r="H35" s="1223"/>
      <c r="I35" s="1223"/>
      <c r="J35" s="1224"/>
      <c r="L35" s="752" t="s">
        <v>678</v>
      </c>
      <c r="M35" s="751"/>
    </row>
    <row r="36" spans="1:13" ht="35.15" customHeight="1">
      <c r="C36" s="1285"/>
      <c r="D36" s="1245" t="s">
        <v>11</v>
      </c>
      <c r="E36" s="1290"/>
      <c r="F36" s="1307"/>
      <c r="G36" s="1308"/>
      <c r="H36" s="1308"/>
      <c r="I36" s="1308"/>
      <c r="J36" s="1309"/>
      <c r="K36" s="1196"/>
      <c r="L36" s="766" t="s">
        <v>586</v>
      </c>
      <c r="M36" s="751"/>
    </row>
    <row r="37" spans="1:13" ht="35.15" customHeight="1">
      <c r="C37" s="1285"/>
      <c r="D37" s="1220" t="s">
        <v>164</v>
      </c>
      <c r="E37" s="1221"/>
      <c r="F37" s="1251"/>
      <c r="G37" s="1252"/>
      <c r="H37" s="1252"/>
      <c r="I37" s="1252"/>
      <c r="J37" s="1253"/>
      <c r="L37" s="752" t="s">
        <v>945</v>
      </c>
      <c r="M37" s="751"/>
    </row>
    <row r="38" spans="1:13" ht="40" customHeight="1">
      <c r="C38" s="1285"/>
      <c r="D38" s="1220" t="s">
        <v>1103</v>
      </c>
      <c r="E38" s="1221"/>
      <c r="F38" s="1192" t="s">
        <v>191</v>
      </c>
      <c r="G38" s="1380" t="s">
        <v>772</v>
      </c>
      <c r="H38" s="1381"/>
      <c r="I38" s="1381"/>
      <c r="J38" s="1382"/>
      <c r="L38" s="753" t="s">
        <v>1104</v>
      </c>
      <c r="M38" s="751"/>
    </row>
    <row r="39" spans="1:13" ht="25" customHeight="1" collapsed="1">
      <c r="A39" s="751"/>
      <c r="B39" s="740" t="s">
        <v>286</v>
      </c>
      <c r="C39" s="740"/>
      <c r="D39" s="740"/>
      <c r="E39" s="740"/>
      <c r="F39" s="740"/>
      <c r="G39" s="740"/>
      <c r="H39" s="740"/>
      <c r="I39" s="740"/>
      <c r="J39" s="740"/>
    </row>
    <row r="40" spans="1:13" ht="35.15" hidden="1" customHeight="1" outlineLevel="1">
      <c r="C40" s="1285" t="s">
        <v>12</v>
      </c>
      <c r="D40" s="1257" t="s">
        <v>3</v>
      </c>
      <c r="E40" s="1258"/>
      <c r="F40" s="1319"/>
      <c r="G40" s="1320"/>
      <c r="H40" s="1320"/>
      <c r="I40" s="1320"/>
      <c r="J40" s="1321"/>
      <c r="L40" s="764" t="s">
        <v>1009</v>
      </c>
      <c r="M40" s="751"/>
    </row>
    <row r="41" spans="1:13" ht="35.15" hidden="1" customHeight="1" outlineLevel="1">
      <c r="C41" s="1285"/>
      <c r="D41" s="1245" t="s">
        <v>4</v>
      </c>
      <c r="E41" s="1290"/>
      <c r="F41" s="1319"/>
      <c r="G41" s="1320"/>
      <c r="H41" s="1320"/>
      <c r="I41" s="1320"/>
      <c r="J41" s="1321"/>
      <c r="L41" s="752" t="s">
        <v>1233</v>
      </c>
      <c r="M41" s="751"/>
    </row>
    <row r="42" spans="1:13" ht="43.5" hidden="1" customHeight="1" outlineLevel="1">
      <c r="C42" s="1285"/>
      <c r="D42" s="1228" t="s">
        <v>13</v>
      </c>
      <c r="E42" s="824" t="s">
        <v>5</v>
      </c>
      <c r="F42" s="1267"/>
      <c r="G42" s="1268"/>
      <c r="H42" s="1268"/>
      <c r="I42" s="1268"/>
      <c r="J42" s="1329"/>
      <c r="L42" s="766" t="s">
        <v>1170</v>
      </c>
      <c r="M42" s="751"/>
    </row>
    <row r="43" spans="1:13" ht="35.15" hidden="1" customHeight="1" outlineLevel="1">
      <c r="C43" s="1285"/>
      <c r="D43" s="1228"/>
      <c r="E43" s="824" t="s">
        <v>6</v>
      </c>
      <c r="F43" s="1267"/>
      <c r="G43" s="1268"/>
      <c r="H43" s="1268"/>
      <c r="I43" s="1269"/>
      <c r="J43" s="718"/>
      <c r="L43" s="764" t="s">
        <v>1171</v>
      </c>
      <c r="M43" s="751"/>
    </row>
    <row r="44" spans="1:13" ht="35.15" hidden="1" customHeight="1" outlineLevel="1">
      <c r="C44" s="1285"/>
      <c r="D44" s="1228"/>
      <c r="E44" s="824" t="s">
        <v>168</v>
      </c>
      <c r="F44" s="1270"/>
      <c r="G44" s="1271"/>
      <c r="H44" s="1271"/>
      <c r="I44" s="1272"/>
      <c r="J44" s="1193"/>
      <c r="L44" s="758" t="s">
        <v>1173</v>
      </c>
      <c r="M44" s="751"/>
    </row>
    <row r="45" spans="1:13" ht="35.15" hidden="1" customHeight="1" outlineLevel="1">
      <c r="C45" s="1285"/>
      <c r="D45" s="1245" t="s">
        <v>116</v>
      </c>
      <c r="E45" s="1290"/>
      <c r="F45" s="1330"/>
      <c r="G45" s="1331"/>
      <c r="H45" s="1331"/>
      <c r="I45" s="1331"/>
      <c r="J45" s="1332"/>
      <c r="L45" s="765" t="s">
        <v>7</v>
      </c>
      <c r="M45" s="751"/>
    </row>
    <row r="46" spans="1:13" ht="35.15" hidden="1" customHeight="1" outlineLevel="1">
      <c r="C46" s="1285"/>
      <c r="D46" s="1228" t="s">
        <v>8</v>
      </c>
      <c r="E46" s="824" t="s">
        <v>9</v>
      </c>
      <c r="F46" s="1259"/>
      <c r="G46" s="1260"/>
      <c r="H46" s="1260"/>
      <c r="I46" s="1260"/>
      <c r="J46" s="1261"/>
      <c r="L46" s="752" t="s">
        <v>944</v>
      </c>
      <c r="M46" s="751"/>
    </row>
    <row r="47" spans="1:13" ht="35.15" hidden="1" customHeight="1" outlineLevel="1">
      <c r="C47" s="1285"/>
      <c r="D47" s="1228"/>
      <c r="E47" s="824" t="s">
        <v>167</v>
      </c>
      <c r="F47" s="721"/>
      <c r="G47" s="778" t="s">
        <v>670</v>
      </c>
      <c r="H47" s="722"/>
      <c r="I47" s="778" t="s">
        <v>668</v>
      </c>
      <c r="J47" s="723"/>
      <c r="L47" s="752"/>
      <c r="M47" s="751"/>
    </row>
    <row r="48" spans="1:13" ht="35.15" hidden="1" customHeight="1" outlineLevel="1">
      <c r="C48" s="1285"/>
      <c r="D48" s="1228"/>
      <c r="E48" s="824" t="s">
        <v>669</v>
      </c>
      <c r="F48" s="1233"/>
      <c r="G48" s="1234"/>
      <c r="H48" s="1234"/>
      <c r="I48" s="1234"/>
      <c r="J48" s="1235"/>
      <c r="L48" s="752"/>
      <c r="M48" s="751"/>
    </row>
    <row r="49" spans="1:13" ht="35.15" hidden="1" customHeight="1" outlineLevel="1">
      <c r="C49" s="1285"/>
      <c r="D49" s="1228"/>
      <c r="E49" s="824" t="s">
        <v>10</v>
      </c>
      <c r="F49" s="1262"/>
      <c r="G49" s="1263"/>
      <c r="H49" s="1263"/>
      <c r="I49" s="1263"/>
      <c r="J49" s="1264"/>
      <c r="L49" s="752" t="s">
        <v>678</v>
      </c>
      <c r="M49" s="751"/>
    </row>
    <row r="50" spans="1:13" ht="35.15" hidden="1" customHeight="1" outlineLevel="1">
      <c r="C50" s="1285"/>
      <c r="D50" s="1245" t="s">
        <v>11</v>
      </c>
      <c r="E50" s="1290"/>
      <c r="F50" s="1307"/>
      <c r="G50" s="1308"/>
      <c r="H50" s="1308"/>
      <c r="I50" s="1308"/>
      <c r="J50" s="1325"/>
      <c r="L50" s="766" t="s">
        <v>586</v>
      </c>
      <c r="M50" s="751"/>
    </row>
    <row r="51" spans="1:13" ht="35.15" hidden="1" customHeight="1" outlineLevel="1">
      <c r="C51" s="1285"/>
      <c r="D51" s="1220" t="s">
        <v>164</v>
      </c>
      <c r="E51" s="1221"/>
      <c r="F51" s="1222"/>
      <c r="G51" s="1223"/>
      <c r="H51" s="1223"/>
      <c r="I51" s="1223"/>
      <c r="J51" s="1224"/>
      <c r="L51" s="752" t="s">
        <v>945</v>
      </c>
      <c r="M51" s="751"/>
    </row>
    <row r="52" spans="1:13" ht="40" hidden="1" customHeight="1" outlineLevel="1">
      <c r="C52" s="1285"/>
      <c r="D52" s="1220" t="s">
        <v>1103</v>
      </c>
      <c r="E52" s="1221"/>
      <c r="F52" s="1192" t="s">
        <v>191</v>
      </c>
      <c r="G52" s="1383" t="s">
        <v>772</v>
      </c>
      <c r="H52" s="1384"/>
      <c r="I52" s="1384"/>
      <c r="J52" s="1385"/>
      <c r="L52" s="753" t="s">
        <v>1104</v>
      </c>
      <c r="M52" s="751"/>
    </row>
    <row r="53" spans="1:13" ht="25" customHeight="1" collapsed="1">
      <c r="A53" s="751"/>
      <c r="B53" s="740" t="s">
        <v>287</v>
      </c>
      <c r="C53" s="740"/>
      <c r="D53" s="740"/>
      <c r="E53" s="740"/>
      <c r="F53" s="740"/>
      <c r="G53" s="740"/>
      <c r="H53" s="740"/>
      <c r="I53" s="740"/>
      <c r="J53" s="740"/>
    </row>
    <row r="54" spans="1:13" ht="35.15" hidden="1" customHeight="1" outlineLevel="1">
      <c r="C54" s="1285" t="s">
        <v>284</v>
      </c>
      <c r="D54" s="1257" t="s">
        <v>3</v>
      </c>
      <c r="E54" s="1258"/>
      <c r="F54" s="1282"/>
      <c r="G54" s="1283"/>
      <c r="H54" s="1283"/>
      <c r="I54" s="1283"/>
      <c r="J54" s="1284"/>
      <c r="L54" s="764" t="s">
        <v>1009</v>
      </c>
      <c r="M54" s="751"/>
    </row>
    <row r="55" spans="1:13" ht="35.15" hidden="1" customHeight="1" outlineLevel="1">
      <c r="C55" s="1285"/>
      <c r="D55" s="1245" t="s">
        <v>4</v>
      </c>
      <c r="E55" s="1290"/>
      <c r="F55" s="1313"/>
      <c r="G55" s="1314"/>
      <c r="H55" s="1314"/>
      <c r="I55" s="1314"/>
      <c r="J55" s="1315"/>
      <c r="L55" s="752" t="s">
        <v>1233</v>
      </c>
      <c r="M55" s="751"/>
    </row>
    <row r="56" spans="1:13" ht="43.5" hidden="1" customHeight="1" outlineLevel="1">
      <c r="C56" s="1285"/>
      <c r="D56" s="1228" t="s">
        <v>13</v>
      </c>
      <c r="E56" s="824" t="s">
        <v>5</v>
      </c>
      <c r="F56" s="1322"/>
      <c r="G56" s="1323"/>
      <c r="H56" s="1323"/>
      <c r="I56" s="1323"/>
      <c r="J56" s="1324"/>
      <c r="L56" s="766" t="s">
        <v>1170</v>
      </c>
      <c r="M56" s="751"/>
    </row>
    <row r="57" spans="1:13" ht="35.15" hidden="1" customHeight="1" outlineLevel="1">
      <c r="C57" s="1285"/>
      <c r="D57" s="1228"/>
      <c r="E57" s="824" t="s">
        <v>6</v>
      </c>
      <c r="F57" s="1267"/>
      <c r="G57" s="1268"/>
      <c r="H57" s="1268"/>
      <c r="I57" s="1269"/>
      <c r="J57" s="718"/>
      <c r="L57" s="764" t="s">
        <v>1171</v>
      </c>
      <c r="M57" s="751"/>
    </row>
    <row r="58" spans="1:13" ht="35.15" hidden="1" customHeight="1" outlineLevel="1">
      <c r="C58" s="1285"/>
      <c r="D58" s="1228"/>
      <c r="E58" s="824" t="s">
        <v>168</v>
      </c>
      <c r="F58" s="1270"/>
      <c r="G58" s="1271"/>
      <c r="H58" s="1271"/>
      <c r="I58" s="1272"/>
      <c r="J58" s="1193"/>
      <c r="L58" s="758" t="s">
        <v>1173</v>
      </c>
      <c r="M58" s="751"/>
    </row>
    <row r="59" spans="1:13" ht="35.15" hidden="1" customHeight="1" outlineLevel="1">
      <c r="C59" s="1285"/>
      <c r="D59" s="1245" t="s">
        <v>116</v>
      </c>
      <c r="E59" s="1290"/>
      <c r="F59" s="1346"/>
      <c r="G59" s="1248"/>
      <c r="H59" s="1248"/>
      <c r="I59" s="1248"/>
      <c r="J59" s="1347"/>
      <c r="L59" s="765" t="s">
        <v>7</v>
      </c>
      <c r="M59" s="751"/>
    </row>
    <row r="60" spans="1:13" ht="35.15" hidden="1" customHeight="1" outlineLevel="1">
      <c r="C60" s="1285"/>
      <c r="D60" s="1228" t="s">
        <v>8</v>
      </c>
      <c r="E60" s="824" t="s">
        <v>9</v>
      </c>
      <c r="F60" s="1259"/>
      <c r="G60" s="1260"/>
      <c r="H60" s="1260"/>
      <c r="I60" s="1260"/>
      <c r="J60" s="1261"/>
      <c r="L60" s="752" t="s">
        <v>944</v>
      </c>
      <c r="M60" s="751"/>
    </row>
    <row r="61" spans="1:13" ht="35.15" hidden="1" customHeight="1" outlineLevel="1">
      <c r="C61" s="1285"/>
      <c r="D61" s="1228"/>
      <c r="E61" s="824" t="s">
        <v>167</v>
      </c>
      <c r="F61" s="721"/>
      <c r="G61" s="778" t="s">
        <v>670</v>
      </c>
      <c r="H61" s="722"/>
      <c r="I61" s="778" t="s">
        <v>668</v>
      </c>
      <c r="J61" s="723"/>
      <c r="L61" s="752"/>
      <c r="M61" s="751"/>
    </row>
    <row r="62" spans="1:13" ht="35.15" hidden="1" customHeight="1" outlineLevel="1">
      <c r="C62" s="1285"/>
      <c r="D62" s="1228"/>
      <c r="E62" s="824" t="s">
        <v>669</v>
      </c>
      <c r="F62" s="1233"/>
      <c r="G62" s="1234"/>
      <c r="H62" s="1234"/>
      <c r="I62" s="1234"/>
      <c r="J62" s="1235"/>
      <c r="L62" s="752"/>
      <c r="M62" s="751"/>
    </row>
    <row r="63" spans="1:13" ht="35.15" hidden="1" customHeight="1" outlineLevel="1">
      <c r="C63" s="1285"/>
      <c r="D63" s="1228"/>
      <c r="E63" s="824" t="s">
        <v>10</v>
      </c>
      <c r="F63" s="1262"/>
      <c r="G63" s="1263"/>
      <c r="H63" s="1263"/>
      <c r="I63" s="1263"/>
      <c r="J63" s="1264"/>
      <c r="L63" s="752" t="s">
        <v>678</v>
      </c>
      <c r="M63" s="751"/>
    </row>
    <row r="64" spans="1:13" ht="35.15" hidden="1" customHeight="1" outlineLevel="1">
      <c r="C64" s="1285"/>
      <c r="D64" s="1245" t="s">
        <v>11</v>
      </c>
      <c r="E64" s="1290"/>
      <c r="F64" s="1307"/>
      <c r="G64" s="1308"/>
      <c r="H64" s="1308"/>
      <c r="I64" s="1308"/>
      <c r="J64" s="1325"/>
      <c r="L64" s="766" t="s">
        <v>586</v>
      </c>
      <c r="M64" s="751"/>
    </row>
    <row r="65" spans="1:13" ht="35.15" hidden="1" customHeight="1" outlineLevel="1">
      <c r="C65" s="1285"/>
      <c r="D65" s="1220" t="s">
        <v>164</v>
      </c>
      <c r="E65" s="1221"/>
      <c r="F65" s="1251"/>
      <c r="G65" s="1252"/>
      <c r="H65" s="1252"/>
      <c r="I65" s="1252"/>
      <c r="J65" s="1253"/>
      <c r="L65" s="752" t="s">
        <v>945</v>
      </c>
      <c r="M65" s="751"/>
    </row>
    <row r="66" spans="1:13" ht="40" hidden="1" customHeight="1" outlineLevel="1">
      <c r="C66" s="1285"/>
      <c r="D66" s="1220" t="s">
        <v>1103</v>
      </c>
      <c r="E66" s="1221"/>
      <c r="F66" s="1195" t="s">
        <v>191</v>
      </c>
      <c r="G66" s="1386" t="s">
        <v>772</v>
      </c>
      <c r="H66" s="1387"/>
      <c r="I66" s="1387"/>
      <c r="J66" s="1388"/>
      <c r="L66" s="753" t="s">
        <v>1104</v>
      </c>
      <c r="M66" s="751"/>
    </row>
    <row r="67" spans="1:13" ht="25" customHeight="1" collapsed="1">
      <c r="A67" s="751"/>
      <c r="B67" s="740" t="s">
        <v>288</v>
      </c>
      <c r="C67" s="740"/>
      <c r="D67" s="740"/>
      <c r="E67" s="740"/>
      <c r="F67" s="740"/>
      <c r="G67" s="740"/>
      <c r="H67" s="740"/>
      <c r="I67" s="740"/>
      <c r="J67" s="740"/>
    </row>
    <row r="68" spans="1:13" ht="35.15" hidden="1" customHeight="1" outlineLevel="1">
      <c r="C68" s="1285" t="s">
        <v>285</v>
      </c>
      <c r="D68" s="1257" t="s">
        <v>3</v>
      </c>
      <c r="E68" s="1258"/>
      <c r="F68" s="1282"/>
      <c r="G68" s="1283"/>
      <c r="H68" s="1283"/>
      <c r="I68" s="1283"/>
      <c r="J68" s="1284"/>
      <c r="L68" s="764" t="s">
        <v>1009</v>
      </c>
      <c r="M68" s="751"/>
    </row>
    <row r="69" spans="1:13" ht="35.15" hidden="1" customHeight="1" outlineLevel="1">
      <c r="C69" s="1285"/>
      <c r="D69" s="1245" t="s">
        <v>4</v>
      </c>
      <c r="E69" s="1290"/>
      <c r="F69" s="1336"/>
      <c r="G69" s="1337"/>
      <c r="H69" s="1337"/>
      <c r="I69" s="1337"/>
      <c r="J69" s="1338"/>
      <c r="L69" s="752" t="s">
        <v>1233</v>
      </c>
      <c r="M69" s="751"/>
    </row>
    <row r="70" spans="1:13" ht="43.5" hidden="1" customHeight="1" outlineLevel="1">
      <c r="C70" s="1285"/>
      <c r="D70" s="1228" t="s">
        <v>13</v>
      </c>
      <c r="E70" s="824" t="s">
        <v>5</v>
      </c>
      <c r="F70" s="1322"/>
      <c r="G70" s="1323"/>
      <c r="H70" s="1323"/>
      <c r="I70" s="1323"/>
      <c r="J70" s="1324"/>
      <c r="L70" s="766" t="s">
        <v>1170</v>
      </c>
      <c r="M70" s="751"/>
    </row>
    <row r="71" spans="1:13" ht="35.15" hidden="1" customHeight="1" outlineLevel="1">
      <c r="C71" s="1285"/>
      <c r="D71" s="1228"/>
      <c r="E71" s="824" t="s">
        <v>6</v>
      </c>
      <c r="F71" s="1267"/>
      <c r="G71" s="1268"/>
      <c r="H71" s="1268"/>
      <c r="I71" s="1269"/>
      <c r="J71" s="1191"/>
      <c r="L71" s="764" t="s">
        <v>1171</v>
      </c>
      <c r="M71" s="751"/>
    </row>
    <row r="72" spans="1:13" ht="35.15" hidden="1" customHeight="1" outlineLevel="1">
      <c r="C72" s="1285"/>
      <c r="D72" s="1228"/>
      <c r="E72" s="824" t="s">
        <v>168</v>
      </c>
      <c r="F72" s="1270"/>
      <c r="G72" s="1271"/>
      <c r="H72" s="1271"/>
      <c r="I72" s="1272"/>
      <c r="J72" s="1193"/>
      <c r="L72" s="758" t="s">
        <v>1173</v>
      </c>
      <c r="M72" s="751"/>
    </row>
    <row r="73" spans="1:13" ht="35.15" hidden="1" customHeight="1" outlineLevel="1">
      <c r="C73" s="1285"/>
      <c r="D73" s="1245" t="s">
        <v>116</v>
      </c>
      <c r="E73" s="1246"/>
      <c r="F73" s="1247"/>
      <c r="G73" s="1248"/>
      <c r="H73" s="1248"/>
      <c r="I73" s="1248"/>
      <c r="J73" s="1249"/>
      <c r="L73" s="765" t="s">
        <v>7</v>
      </c>
      <c r="M73" s="751"/>
    </row>
    <row r="74" spans="1:13" ht="35.15" hidden="1" customHeight="1" outlineLevel="1">
      <c r="C74" s="1285"/>
      <c r="D74" s="1228" t="s">
        <v>8</v>
      </c>
      <c r="E74" s="824" t="s">
        <v>9</v>
      </c>
      <c r="F74" s="1259"/>
      <c r="G74" s="1260"/>
      <c r="H74" s="1260"/>
      <c r="I74" s="1260"/>
      <c r="J74" s="1261"/>
      <c r="L74" s="752" t="s">
        <v>944</v>
      </c>
      <c r="M74" s="751"/>
    </row>
    <row r="75" spans="1:13" ht="35.15" hidden="1" customHeight="1" outlineLevel="1">
      <c r="C75" s="1285"/>
      <c r="D75" s="1228"/>
      <c r="E75" s="824" t="s">
        <v>167</v>
      </c>
      <c r="F75" s="721"/>
      <c r="G75" s="1194" t="s">
        <v>670</v>
      </c>
      <c r="H75" s="722"/>
      <c r="I75" s="778" t="s">
        <v>668</v>
      </c>
      <c r="J75" s="723"/>
      <c r="L75" s="752"/>
      <c r="M75" s="751"/>
    </row>
    <row r="76" spans="1:13" ht="35.15" hidden="1" customHeight="1" outlineLevel="1">
      <c r="C76" s="1285"/>
      <c r="D76" s="1228"/>
      <c r="E76" s="824" t="s">
        <v>669</v>
      </c>
      <c r="F76" s="1233"/>
      <c r="G76" s="1273"/>
      <c r="H76" s="1234"/>
      <c r="I76" s="1234"/>
      <c r="J76" s="1235"/>
      <c r="L76" s="752"/>
      <c r="M76" s="751"/>
    </row>
    <row r="77" spans="1:13" ht="35.15" hidden="1" customHeight="1" outlineLevel="1">
      <c r="C77" s="1285"/>
      <c r="D77" s="1228"/>
      <c r="E77" s="824" t="s">
        <v>10</v>
      </c>
      <c r="F77" s="1262"/>
      <c r="G77" s="1263"/>
      <c r="H77" s="1263"/>
      <c r="I77" s="1263"/>
      <c r="J77" s="1264"/>
      <c r="L77" s="752" t="s">
        <v>678</v>
      </c>
      <c r="M77" s="751"/>
    </row>
    <row r="78" spans="1:13" ht="35.15" hidden="1" customHeight="1" outlineLevel="1">
      <c r="C78" s="1285"/>
      <c r="D78" s="1245" t="s">
        <v>11</v>
      </c>
      <c r="E78" s="1290"/>
      <c r="F78" s="1275"/>
      <c r="G78" s="1276"/>
      <c r="H78" s="1276"/>
      <c r="I78" s="1276"/>
      <c r="J78" s="1277"/>
      <c r="L78" s="766" t="s">
        <v>586</v>
      </c>
      <c r="M78" s="751"/>
    </row>
    <row r="79" spans="1:13" ht="35.15" hidden="1" customHeight="1" outlineLevel="1">
      <c r="C79" s="1285"/>
      <c r="D79" s="1220" t="s">
        <v>164</v>
      </c>
      <c r="E79" s="1221"/>
      <c r="F79" s="1251"/>
      <c r="G79" s="1252"/>
      <c r="H79" s="1252"/>
      <c r="I79" s="1252"/>
      <c r="J79" s="1253"/>
      <c r="L79" s="752" t="s">
        <v>945</v>
      </c>
      <c r="M79" s="751"/>
    </row>
    <row r="80" spans="1:13" ht="40" hidden="1" customHeight="1" outlineLevel="1">
      <c r="C80" s="1285"/>
      <c r="D80" s="1220" t="s">
        <v>1103</v>
      </c>
      <c r="E80" s="1221"/>
      <c r="F80" s="1192" t="s">
        <v>191</v>
      </c>
      <c r="G80" s="1383" t="s">
        <v>772</v>
      </c>
      <c r="H80" s="1384"/>
      <c r="I80" s="1384"/>
      <c r="J80" s="1385"/>
      <c r="L80" s="753" t="s">
        <v>1104</v>
      </c>
      <c r="M80" s="751"/>
    </row>
    <row r="81" spans="3:13" s="759" customFormat="1" ht="9.75" customHeight="1" collapsed="1">
      <c r="C81" s="740"/>
      <c r="D81" s="740"/>
      <c r="E81" s="740"/>
      <c r="F81" s="740"/>
      <c r="G81" s="740"/>
      <c r="H81" s="740"/>
      <c r="I81" s="740"/>
      <c r="J81" s="740"/>
    </row>
    <row r="82" spans="3:13">
      <c r="C82" s="1286" t="s">
        <v>163</v>
      </c>
      <c r="D82" s="1339"/>
      <c r="E82" s="1339"/>
      <c r="F82" s="761" t="s">
        <v>177</v>
      </c>
      <c r="G82" s="761"/>
      <c r="H82" s="761"/>
      <c r="I82" s="761"/>
      <c r="J82" s="761"/>
      <c r="K82" s="744"/>
      <c r="L82" s="745" t="s">
        <v>185</v>
      </c>
    </row>
    <row r="83" spans="3:13" ht="35.15" customHeight="1">
      <c r="C83" s="1341" t="s">
        <v>14</v>
      </c>
      <c r="D83" s="1257" t="s">
        <v>165</v>
      </c>
      <c r="E83" s="1258"/>
      <c r="F83" s="1350"/>
      <c r="G83" s="1280"/>
      <c r="H83" s="1280"/>
      <c r="I83" s="1280"/>
      <c r="J83" s="1281"/>
      <c r="L83" s="764"/>
      <c r="M83" s="751"/>
    </row>
    <row r="84" spans="3:13" ht="43.5" customHeight="1">
      <c r="C84" s="1341"/>
      <c r="D84" s="1245" t="s">
        <v>252</v>
      </c>
      <c r="E84" s="1290"/>
      <c r="F84" s="1225"/>
      <c r="G84" s="1226"/>
      <c r="H84" s="1226"/>
      <c r="I84" s="1226"/>
      <c r="J84" s="1236"/>
      <c r="L84" s="766" t="s">
        <v>946</v>
      </c>
      <c r="M84" s="751"/>
    </row>
    <row r="85" spans="3:13" ht="35.15" customHeight="1">
      <c r="C85" s="1341"/>
      <c r="D85" s="1220" t="s">
        <v>15</v>
      </c>
      <c r="E85" s="1221"/>
      <c r="F85" s="1254"/>
      <c r="G85" s="1255"/>
      <c r="H85" s="1255"/>
      <c r="I85" s="1255"/>
      <c r="J85" s="1256"/>
      <c r="L85" s="752" t="s">
        <v>672</v>
      </c>
      <c r="M85" s="751"/>
    </row>
    <row r="86" spans="3:13" s="759" customFormat="1" ht="9.75" customHeight="1">
      <c r="F86" s="1345" t="s">
        <v>177</v>
      </c>
      <c r="G86" s="1345"/>
      <c r="H86" s="1345"/>
      <c r="I86" s="1345"/>
      <c r="J86" s="1345"/>
    </row>
    <row r="87" spans="3:13">
      <c r="C87" s="1286" t="s">
        <v>176</v>
      </c>
      <c r="D87" s="1339"/>
      <c r="E87" s="1339"/>
      <c r="F87" s="1250" t="s">
        <v>766</v>
      </c>
      <c r="G87" s="1250"/>
      <c r="H87" s="1250"/>
      <c r="I87" s="1250"/>
      <c r="J87" s="1250"/>
      <c r="K87" s="744"/>
      <c r="L87" s="745" t="s">
        <v>185</v>
      </c>
    </row>
    <row r="88" spans="3:13" ht="42">
      <c r="C88" s="1340" t="s">
        <v>17</v>
      </c>
      <c r="D88" s="1257" t="s">
        <v>18</v>
      </c>
      <c r="E88" s="1258"/>
      <c r="F88" s="1208"/>
      <c r="G88" s="767"/>
      <c r="H88" s="767"/>
      <c r="I88" s="767"/>
      <c r="J88" s="748"/>
      <c r="K88" s="768"/>
      <c r="L88" s="747" t="s">
        <v>767</v>
      </c>
    </row>
    <row r="89" spans="3:13" ht="35.5" customHeight="1">
      <c r="C89" s="1341"/>
      <c r="D89" s="1228" t="s">
        <v>19</v>
      </c>
      <c r="E89" s="824" t="s">
        <v>20</v>
      </c>
      <c r="F89" s="1279"/>
      <c r="G89" s="1280"/>
      <c r="H89" s="1280"/>
      <c r="I89" s="1280"/>
      <c r="J89" s="1281"/>
      <c r="L89" s="764" t="s">
        <v>21</v>
      </c>
      <c r="M89" s="751"/>
    </row>
    <row r="90" spans="3:13" ht="35.5" customHeight="1">
      <c r="C90" s="1341"/>
      <c r="D90" s="1228"/>
      <c r="E90" s="824" t="s">
        <v>169</v>
      </c>
      <c r="F90" s="1225"/>
      <c r="G90" s="1226"/>
      <c r="H90" s="1226"/>
      <c r="I90" s="1226"/>
      <c r="J90" s="1236"/>
      <c r="L90" s="752" t="s">
        <v>21</v>
      </c>
      <c r="M90" s="751"/>
    </row>
    <row r="91" spans="3:13" ht="35.5" customHeight="1">
      <c r="C91" s="1341"/>
      <c r="D91" s="1228"/>
      <c r="E91" s="824" t="s">
        <v>170</v>
      </c>
      <c r="F91" s="1225"/>
      <c r="G91" s="1226"/>
      <c r="H91" s="1226"/>
      <c r="I91" s="1227"/>
      <c r="J91" s="717"/>
      <c r="L91" s="752" t="s">
        <v>753</v>
      </c>
      <c r="M91" s="751"/>
    </row>
    <row r="92" spans="3:13" ht="35.5" customHeight="1">
      <c r="C92" s="1341"/>
      <c r="D92" s="1228"/>
      <c r="E92" s="824" t="s">
        <v>168</v>
      </c>
      <c r="F92" s="1262"/>
      <c r="G92" s="1263"/>
      <c r="H92" s="1263"/>
      <c r="I92" s="1274"/>
      <c r="J92" s="1210"/>
      <c r="L92" s="752"/>
      <c r="M92" s="751"/>
    </row>
    <row r="93" spans="3:13" ht="35.5" customHeight="1">
      <c r="C93" s="1341"/>
      <c r="D93" s="1228" t="s">
        <v>22</v>
      </c>
      <c r="E93" s="824" t="s">
        <v>9</v>
      </c>
      <c r="F93" s="1259"/>
      <c r="G93" s="1260"/>
      <c r="H93" s="1260"/>
      <c r="I93" s="1260"/>
      <c r="J93" s="1261"/>
      <c r="L93" s="752" t="s">
        <v>944</v>
      </c>
      <c r="M93" s="751"/>
    </row>
    <row r="94" spans="3:13" ht="35.5" customHeight="1">
      <c r="C94" s="1341"/>
      <c r="D94" s="1228"/>
      <c r="E94" s="824" t="s">
        <v>167</v>
      </c>
      <c r="F94" s="721"/>
      <c r="G94" s="778" t="s">
        <v>670</v>
      </c>
      <c r="H94" s="722"/>
      <c r="I94" s="778" t="s">
        <v>668</v>
      </c>
      <c r="J94" s="723"/>
      <c r="L94" s="752"/>
      <c r="M94" s="751"/>
    </row>
    <row r="95" spans="3:13" ht="35.5" customHeight="1">
      <c r="C95" s="1341"/>
      <c r="D95" s="1228"/>
      <c r="E95" s="824" t="s">
        <v>669</v>
      </c>
      <c r="F95" s="1233"/>
      <c r="G95" s="1234"/>
      <c r="H95" s="1234"/>
      <c r="I95" s="1234"/>
      <c r="J95" s="1235"/>
      <c r="L95" s="752"/>
      <c r="M95" s="751"/>
    </row>
    <row r="96" spans="3:13" ht="35.5" customHeight="1">
      <c r="C96" s="1341"/>
      <c r="D96" s="1228"/>
      <c r="E96" s="824" t="s">
        <v>10</v>
      </c>
      <c r="F96" s="1225"/>
      <c r="G96" s="1226"/>
      <c r="H96" s="1226"/>
      <c r="I96" s="1226"/>
      <c r="J96" s="1236"/>
      <c r="L96" s="764" t="s">
        <v>21</v>
      </c>
      <c r="M96" s="751"/>
    </row>
    <row r="97" spans="1:13" ht="35.5" customHeight="1">
      <c r="C97" s="1341"/>
      <c r="D97" s="1228"/>
      <c r="E97" s="824" t="s">
        <v>23</v>
      </c>
      <c r="F97" s="1225"/>
      <c r="G97" s="1226"/>
      <c r="H97" s="1226"/>
      <c r="I97" s="1226"/>
      <c r="J97" s="1236"/>
      <c r="L97" s="764" t="s">
        <v>21</v>
      </c>
      <c r="M97" s="751"/>
    </row>
    <row r="98" spans="1:13" ht="35.5" customHeight="1">
      <c r="C98" s="1341"/>
      <c r="D98" s="1229"/>
      <c r="E98" s="825" t="s">
        <v>171</v>
      </c>
      <c r="F98" s="1342"/>
      <c r="G98" s="1343"/>
      <c r="H98" s="1343"/>
      <c r="I98" s="1343"/>
      <c r="J98" s="1344"/>
      <c r="L98" s="752" t="s">
        <v>24</v>
      </c>
      <c r="M98" s="751"/>
    </row>
    <row r="99" spans="1:13" ht="25" customHeight="1" collapsed="1">
      <c r="A99" s="751"/>
      <c r="B99" s="740" t="s">
        <v>286</v>
      </c>
      <c r="C99" s="740"/>
      <c r="D99" s="740"/>
      <c r="E99" s="740"/>
      <c r="F99" s="740"/>
      <c r="G99" s="740"/>
      <c r="H99" s="740"/>
      <c r="I99" s="740"/>
      <c r="J99" s="740"/>
    </row>
    <row r="100" spans="1:13" ht="42" hidden="1" outlineLevel="1">
      <c r="C100" s="1340" t="s">
        <v>25</v>
      </c>
      <c r="D100" s="1257" t="s">
        <v>18</v>
      </c>
      <c r="E100" s="1258"/>
      <c r="F100" s="1209"/>
      <c r="L100" s="747" t="s">
        <v>767</v>
      </c>
    </row>
    <row r="101" spans="1:13" ht="35.5" hidden="1" customHeight="1" outlineLevel="1">
      <c r="C101" s="1341"/>
      <c r="D101" s="1228" t="s">
        <v>19</v>
      </c>
      <c r="E101" s="824" t="s">
        <v>20</v>
      </c>
      <c r="F101" s="1279"/>
      <c r="G101" s="1280"/>
      <c r="H101" s="1280"/>
      <c r="I101" s="1280"/>
      <c r="J101" s="1281"/>
      <c r="L101" s="764" t="s">
        <v>21</v>
      </c>
      <c r="M101" s="751"/>
    </row>
    <row r="102" spans="1:13" ht="35.5" hidden="1" customHeight="1" outlineLevel="1">
      <c r="C102" s="1341"/>
      <c r="D102" s="1228"/>
      <c r="E102" s="824" t="s">
        <v>169</v>
      </c>
      <c r="F102" s="1225"/>
      <c r="G102" s="1226"/>
      <c r="H102" s="1226"/>
      <c r="I102" s="1226"/>
      <c r="J102" s="1236"/>
      <c r="L102" s="752" t="s">
        <v>21</v>
      </c>
      <c r="M102" s="751"/>
    </row>
    <row r="103" spans="1:13" ht="35.5" hidden="1" customHeight="1" outlineLevel="1">
      <c r="C103" s="1341"/>
      <c r="D103" s="1228"/>
      <c r="E103" s="824" t="s">
        <v>170</v>
      </c>
      <c r="F103" s="1225"/>
      <c r="G103" s="1226"/>
      <c r="H103" s="1226"/>
      <c r="I103" s="1227"/>
      <c r="J103" s="717"/>
      <c r="L103" s="752" t="s">
        <v>753</v>
      </c>
      <c r="M103" s="751"/>
    </row>
    <row r="104" spans="1:13" ht="35.5" hidden="1" customHeight="1" outlineLevel="1">
      <c r="C104" s="1341"/>
      <c r="D104" s="1228"/>
      <c r="E104" s="824" t="s">
        <v>168</v>
      </c>
      <c r="F104" s="1262"/>
      <c r="G104" s="1263"/>
      <c r="H104" s="1263"/>
      <c r="I104" s="1274"/>
      <c r="J104" s="1210"/>
      <c r="L104" s="752"/>
      <c r="M104" s="751"/>
    </row>
    <row r="105" spans="1:13" ht="35.5" hidden="1" customHeight="1" outlineLevel="1">
      <c r="C105" s="1341"/>
      <c r="D105" s="1228" t="s">
        <v>22</v>
      </c>
      <c r="E105" s="824" t="s">
        <v>9</v>
      </c>
      <c r="F105" s="1259"/>
      <c r="G105" s="1260"/>
      <c r="H105" s="1260"/>
      <c r="I105" s="1260"/>
      <c r="J105" s="1261"/>
      <c r="L105" s="752" t="s">
        <v>944</v>
      </c>
      <c r="M105" s="751"/>
    </row>
    <row r="106" spans="1:13" ht="35.5" hidden="1" customHeight="1" outlineLevel="1">
      <c r="C106" s="1341"/>
      <c r="D106" s="1228"/>
      <c r="E106" s="824" t="s">
        <v>167</v>
      </c>
      <c r="F106" s="721"/>
      <c r="G106" s="778" t="s">
        <v>670</v>
      </c>
      <c r="H106" s="722"/>
      <c r="I106" s="778" t="s">
        <v>668</v>
      </c>
      <c r="J106" s="723"/>
      <c r="L106" s="752"/>
      <c r="M106" s="751"/>
    </row>
    <row r="107" spans="1:13" ht="35.5" hidden="1" customHeight="1" outlineLevel="1">
      <c r="C107" s="1341"/>
      <c r="D107" s="1228"/>
      <c r="E107" s="824" t="s">
        <v>669</v>
      </c>
      <c r="F107" s="1233"/>
      <c r="G107" s="1234"/>
      <c r="H107" s="1234"/>
      <c r="I107" s="1234"/>
      <c r="J107" s="1235"/>
      <c r="L107" s="752"/>
      <c r="M107" s="751"/>
    </row>
    <row r="108" spans="1:13" ht="35.5" hidden="1" customHeight="1" outlineLevel="1">
      <c r="C108" s="1341"/>
      <c r="D108" s="1228"/>
      <c r="E108" s="824" t="s">
        <v>10</v>
      </c>
      <c r="F108" s="1225"/>
      <c r="G108" s="1226"/>
      <c r="H108" s="1226"/>
      <c r="I108" s="1226"/>
      <c r="J108" s="1236"/>
      <c r="L108" s="764" t="s">
        <v>21</v>
      </c>
      <c r="M108" s="751"/>
    </row>
    <row r="109" spans="1:13" ht="35.5" hidden="1" customHeight="1" outlineLevel="1">
      <c r="C109" s="1341"/>
      <c r="D109" s="1228"/>
      <c r="E109" s="824" t="s">
        <v>23</v>
      </c>
      <c r="F109" s="1225"/>
      <c r="G109" s="1226"/>
      <c r="H109" s="1226"/>
      <c r="I109" s="1226"/>
      <c r="J109" s="1236"/>
      <c r="L109" s="764" t="s">
        <v>21</v>
      </c>
      <c r="M109" s="751"/>
    </row>
    <row r="110" spans="1:13" ht="35.5" hidden="1" customHeight="1" outlineLevel="1">
      <c r="C110" s="1341"/>
      <c r="D110" s="1229"/>
      <c r="E110" s="825" t="s">
        <v>171</v>
      </c>
      <c r="F110" s="1389"/>
      <c r="G110" s="1343"/>
      <c r="H110" s="1343"/>
      <c r="I110" s="1343"/>
      <c r="J110" s="1344"/>
      <c r="L110" s="752" t="s">
        <v>24</v>
      </c>
      <c r="M110" s="751"/>
    </row>
    <row r="111" spans="1:13" ht="25" customHeight="1" collapsed="1">
      <c r="A111" s="751"/>
      <c r="B111" s="740" t="s">
        <v>287</v>
      </c>
      <c r="C111" s="740"/>
      <c r="D111" s="740"/>
      <c r="E111" s="740"/>
      <c r="F111" s="740"/>
      <c r="G111" s="740"/>
      <c r="H111" s="740"/>
      <c r="I111" s="740"/>
      <c r="J111" s="740"/>
    </row>
    <row r="112" spans="1:13" ht="42" hidden="1" outlineLevel="1">
      <c r="C112" s="1340" t="s">
        <v>289</v>
      </c>
      <c r="D112" s="1257" t="s">
        <v>18</v>
      </c>
      <c r="E112" s="1258"/>
      <c r="F112" s="1209"/>
      <c r="L112" s="747" t="s">
        <v>767</v>
      </c>
    </row>
    <row r="113" spans="1:13" ht="35.5" hidden="1" customHeight="1" outlineLevel="1">
      <c r="C113" s="1341"/>
      <c r="D113" s="1228" t="s">
        <v>19</v>
      </c>
      <c r="E113" s="824" t="s">
        <v>20</v>
      </c>
      <c r="F113" s="1279"/>
      <c r="G113" s="1280"/>
      <c r="H113" s="1280"/>
      <c r="I113" s="1280"/>
      <c r="J113" s="1281"/>
      <c r="L113" s="764" t="s">
        <v>21</v>
      </c>
      <c r="M113" s="751"/>
    </row>
    <row r="114" spans="1:13" ht="35.5" hidden="1" customHeight="1" outlineLevel="1">
      <c r="C114" s="1341"/>
      <c r="D114" s="1228"/>
      <c r="E114" s="824" t="s">
        <v>169</v>
      </c>
      <c r="F114" s="1225"/>
      <c r="G114" s="1226"/>
      <c r="H114" s="1226"/>
      <c r="I114" s="1226"/>
      <c r="J114" s="1236"/>
      <c r="L114" s="752" t="s">
        <v>21</v>
      </c>
      <c r="M114" s="751"/>
    </row>
    <row r="115" spans="1:13" ht="35.5" hidden="1" customHeight="1" outlineLevel="1">
      <c r="C115" s="1341"/>
      <c r="D115" s="1228"/>
      <c r="E115" s="824" t="s">
        <v>170</v>
      </c>
      <c r="F115" s="1225"/>
      <c r="G115" s="1226"/>
      <c r="H115" s="1226"/>
      <c r="I115" s="1227"/>
      <c r="J115" s="717"/>
      <c r="L115" s="752" t="s">
        <v>753</v>
      </c>
      <c r="M115" s="751"/>
    </row>
    <row r="116" spans="1:13" ht="35.5" hidden="1" customHeight="1" outlineLevel="1">
      <c r="C116" s="1341"/>
      <c r="D116" s="1228"/>
      <c r="E116" s="824" t="s">
        <v>168</v>
      </c>
      <c r="F116" s="1262"/>
      <c r="G116" s="1263"/>
      <c r="H116" s="1263"/>
      <c r="I116" s="1274"/>
      <c r="J116" s="1210"/>
      <c r="L116" s="752"/>
      <c r="M116" s="751"/>
    </row>
    <row r="117" spans="1:13" ht="35.5" hidden="1" customHeight="1" outlineLevel="1">
      <c r="C117" s="1341"/>
      <c r="D117" s="1228" t="s">
        <v>22</v>
      </c>
      <c r="E117" s="824" t="s">
        <v>9</v>
      </c>
      <c r="F117" s="1259"/>
      <c r="G117" s="1260"/>
      <c r="H117" s="1260"/>
      <c r="I117" s="1260"/>
      <c r="J117" s="1261"/>
      <c r="L117" s="752" t="s">
        <v>944</v>
      </c>
      <c r="M117" s="751"/>
    </row>
    <row r="118" spans="1:13" ht="35.5" hidden="1" customHeight="1" outlineLevel="1">
      <c r="C118" s="1341"/>
      <c r="D118" s="1228"/>
      <c r="E118" s="824" t="s">
        <v>167</v>
      </c>
      <c r="F118" s="721"/>
      <c r="G118" s="778" t="s">
        <v>670</v>
      </c>
      <c r="H118" s="722"/>
      <c r="I118" s="778" t="s">
        <v>668</v>
      </c>
      <c r="J118" s="723"/>
      <c r="L118" s="752"/>
      <c r="M118" s="751"/>
    </row>
    <row r="119" spans="1:13" ht="35.5" hidden="1" customHeight="1" outlineLevel="1">
      <c r="C119" s="1341"/>
      <c r="D119" s="1228"/>
      <c r="E119" s="824" t="s">
        <v>669</v>
      </c>
      <c r="F119" s="1233"/>
      <c r="G119" s="1234"/>
      <c r="H119" s="1234"/>
      <c r="I119" s="1234"/>
      <c r="J119" s="1235"/>
      <c r="L119" s="752"/>
      <c r="M119" s="751"/>
    </row>
    <row r="120" spans="1:13" ht="35.5" hidden="1" customHeight="1" outlineLevel="1">
      <c r="C120" s="1341"/>
      <c r="D120" s="1228"/>
      <c r="E120" s="824" t="s">
        <v>10</v>
      </c>
      <c r="F120" s="1225"/>
      <c r="G120" s="1226"/>
      <c r="H120" s="1226"/>
      <c r="I120" s="1226"/>
      <c r="J120" s="1236"/>
      <c r="L120" s="764" t="s">
        <v>21</v>
      </c>
      <c r="M120" s="751"/>
    </row>
    <row r="121" spans="1:13" ht="35.5" hidden="1" customHeight="1" outlineLevel="1">
      <c r="C121" s="1341"/>
      <c r="D121" s="1228"/>
      <c r="E121" s="824" t="s">
        <v>23</v>
      </c>
      <c r="F121" s="1225"/>
      <c r="G121" s="1226"/>
      <c r="H121" s="1226"/>
      <c r="I121" s="1226"/>
      <c r="J121" s="1236"/>
      <c r="L121" s="764" t="s">
        <v>21</v>
      </c>
      <c r="M121" s="751"/>
    </row>
    <row r="122" spans="1:13" ht="35.5" hidden="1" customHeight="1" outlineLevel="1">
      <c r="C122" s="1341"/>
      <c r="D122" s="1229"/>
      <c r="E122" s="825" t="s">
        <v>171</v>
      </c>
      <c r="F122" s="1389"/>
      <c r="G122" s="1343"/>
      <c r="H122" s="1343"/>
      <c r="I122" s="1343"/>
      <c r="J122" s="1344"/>
      <c r="L122" s="752" t="s">
        <v>24</v>
      </c>
      <c r="M122" s="751"/>
    </row>
    <row r="123" spans="1:13" ht="25" customHeight="1" collapsed="1">
      <c r="A123" s="751"/>
      <c r="B123" s="740" t="s">
        <v>288</v>
      </c>
      <c r="C123" s="740"/>
      <c r="D123" s="740"/>
      <c r="E123" s="740"/>
      <c r="F123" s="740"/>
      <c r="G123" s="740"/>
      <c r="H123" s="740"/>
      <c r="I123" s="740"/>
      <c r="J123" s="740"/>
    </row>
    <row r="124" spans="1:13" ht="42" hidden="1" outlineLevel="1">
      <c r="C124" s="1340" t="s">
        <v>290</v>
      </c>
      <c r="D124" s="1257" t="s">
        <v>18</v>
      </c>
      <c r="E124" s="1258"/>
      <c r="F124" s="1209"/>
      <c r="L124" s="747" t="s">
        <v>767</v>
      </c>
    </row>
    <row r="125" spans="1:13" ht="35.5" hidden="1" customHeight="1" outlineLevel="1">
      <c r="C125" s="1341"/>
      <c r="D125" s="1228" t="s">
        <v>19</v>
      </c>
      <c r="E125" s="824" t="s">
        <v>20</v>
      </c>
      <c r="F125" s="1279"/>
      <c r="G125" s="1280"/>
      <c r="H125" s="1280"/>
      <c r="I125" s="1280"/>
      <c r="J125" s="1281"/>
      <c r="L125" s="764" t="s">
        <v>21</v>
      </c>
      <c r="M125" s="751"/>
    </row>
    <row r="126" spans="1:13" ht="35.5" hidden="1" customHeight="1" outlineLevel="1">
      <c r="C126" s="1341"/>
      <c r="D126" s="1228"/>
      <c r="E126" s="824" t="s">
        <v>169</v>
      </c>
      <c r="F126" s="1225"/>
      <c r="G126" s="1226"/>
      <c r="H126" s="1226"/>
      <c r="I126" s="1226"/>
      <c r="J126" s="1236"/>
      <c r="L126" s="752" t="s">
        <v>21</v>
      </c>
      <c r="M126" s="751"/>
    </row>
    <row r="127" spans="1:13" ht="35.5" hidden="1" customHeight="1" outlineLevel="1">
      <c r="C127" s="1341"/>
      <c r="D127" s="1228"/>
      <c r="E127" s="824" t="s">
        <v>170</v>
      </c>
      <c r="F127" s="1225"/>
      <c r="G127" s="1226"/>
      <c r="H127" s="1226"/>
      <c r="I127" s="1227"/>
      <c r="J127" s="717"/>
      <c r="L127" s="752" t="s">
        <v>753</v>
      </c>
      <c r="M127" s="751"/>
    </row>
    <row r="128" spans="1:13" ht="35.5" hidden="1" customHeight="1" outlineLevel="1">
      <c r="C128" s="1341"/>
      <c r="D128" s="1228"/>
      <c r="E128" s="824" t="s">
        <v>168</v>
      </c>
      <c r="F128" s="1262"/>
      <c r="G128" s="1263"/>
      <c r="H128" s="1263"/>
      <c r="I128" s="1274"/>
      <c r="J128" s="1210"/>
      <c r="L128" s="752"/>
      <c r="M128" s="751"/>
    </row>
    <row r="129" spans="2:13" ht="35.5" hidden="1" customHeight="1" outlineLevel="1">
      <c r="C129" s="1341"/>
      <c r="D129" s="1228" t="s">
        <v>22</v>
      </c>
      <c r="E129" s="824" t="s">
        <v>9</v>
      </c>
      <c r="F129" s="1259"/>
      <c r="G129" s="1260"/>
      <c r="H129" s="1260"/>
      <c r="I129" s="1260"/>
      <c r="J129" s="1261"/>
      <c r="L129" s="752" t="s">
        <v>944</v>
      </c>
      <c r="M129" s="751"/>
    </row>
    <row r="130" spans="2:13" ht="35.5" hidden="1" customHeight="1" outlineLevel="1">
      <c r="C130" s="1341"/>
      <c r="D130" s="1228"/>
      <c r="E130" s="824" t="s">
        <v>167</v>
      </c>
      <c r="F130" s="721"/>
      <c r="G130" s="778" t="s">
        <v>670</v>
      </c>
      <c r="H130" s="722"/>
      <c r="I130" s="778" t="s">
        <v>668</v>
      </c>
      <c r="J130" s="723"/>
      <c r="L130" s="752"/>
      <c r="M130" s="751"/>
    </row>
    <row r="131" spans="2:13" ht="35.5" hidden="1" customHeight="1" outlineLevel="1">
      <c r="C131" s="1341"/>
      <c r="D131" s="1228"/>
      <c r="E131" s="824" t="s">
        <v>669</v>
      </c>
      <c r="F131" s="1233"/>
      <c r="G131" s="1234"/>
      <c r="H131" s="1234"/>
      <c r="I131" s="1234"/>
      <c r="J131" s="1235"/>
      <c r="L131" s="752"/>
      <c r="M131" s="751"/>
    </row>
    <row r="132" spans="2:13" ht="35.5" hidden="1" customHeight="1" outlineLevel="1">
      <c r="C132" s="1341"/>
      <c r="D132" s="1228"/>
      <c r="E132" s="824" t="s">
        <v>10</v>
      </c>
      <c r="F132" s="1225"/>
      <c r="G132" s="1226"/>
      <c r="H132" s="1226"/>
      <c r="I132" s="1226"/>
      <c r="J132" s="1236"/>
      <c r="L132" s="764" t="s">
        <v>21</v>
      </c>
      <c r="M132" s="751"/>
    </row>
    <row r="133" spans="2:13" ht="35.5" hidden="1" customHeight="1" outlineLevel="1">
      <c r="C133" s="1341"/>
      <c r="D133" s="1228"/>
      <c r="E133" s="824" t="s">
        <v>23</v>
      </c>
      <c r="F133" s="1225"/>
      <c r="G133" s="1226"/>
      <c r="H133" s="1226"/>
      <c r="I133" s="1226"/>
      <c r="J133" s="1236"/>
      <c r="L133" s="764" t="s">
        <v>21</v>
      </c>
      <c r="M133" s="751"/>
    </row>
    <row r="134" spans="2:13" ht="35.5" hidden="1" customHeight="1" outlineLevel="1">
      <c r="C134" s="1341"/>
      <c r="D134" s="1229"/>
      <c r="E134" s="825" t="s">
        <v>171</v>
      </c>
      <c r="F134" s="1254"/>
      <c r="G134" s="1255"/>
      <c r="H134" s="1255"/>
      <c r="I134" s="1255"/>
      <c r="J134" s="1256"/>
      <c r="L134" s="752" t="s">
        <v>24</v>
      </c>
      <c r="M134" s="751"/>
    </row>
    <row r="135" spans="2:13" s="759" customFormat="1" ht="25" customHeight="1" collapsed="1">
      <c r="C135" s="740"/>
      <c r="D135" s="740"/>
      <c r="E135" s="740"/>
      <c r="F135" s="740"/>
      <c r="G135" s="740"/>
      <c r="H135" s="740"/>
      <c r="I135" s="740"/>
      <c r="J135" s="740"/>
      <c r="K135" s="769"/>
    </row>
    <row r="136" spans="2:13" s="759" customFormat="1" ht="25.5" hidden="1" customHeight="1">
      <c r="B136" s="740"/>
      <c r="C136" s="1348" t="s">
        <v>688</v>
      </c>
      <c r="D136" s="1349"/>
      <c r="E136" s="1349"/>
      <c r="F136" s="1349"/>
      <c r="G136" s="1349"/>
      <c r="H136" s="1349"/>
      <c r="I136" s="1349"/>
      <c r="J136" s="1349"/>
      <c r="K136" s="769"/>
      <c r="L136" s="745" t="s">
        <v>185</v>
      </c>
    </row>
    <row r="137" spans="2:13" s="759" customFormat="1" ht="25.5" hidden="1" customHeight="1">
      <c r="B137" s="740"/>
      <c r="C137" s="1340" t="s">
        <v>694</v>
      </c>
      <c r="D137" s="1229" t="s">
        <v>19</v>
      </c>
      <c r="E137" s="824" t="s">
        <v>695</v>
      </c>
      <c r="F137" s="1350"/>
      <c r="G137" s="1280"/>
      <c r="H137" s="1280"/>
      <c r="I137" s="1280"/>
      <c r="J137" s="1281"/>
      <c r="K137" s="769"/>
      <c r="L137" s="791" t="s">
        <v>768</v>
      </c>
    </row>
    <row r="138" spans="2:13" s="759" customFormat="1" ht="25.5" hidden="1" customHeight="1">
      <c r="B138" s="740"/>
      <c r="C138" s="1340"/>
      <c r="D138" s="1240"/>
      <c r="E138" s="824" t="s">
        <v>20</v>
      </c>
      <c r="F138" s="1225"/>
      <c r="G138" s="1226"/>
      <c r="H138" s="1226"/>
      <c r="I138" s="1226"/>
      <c r="J138" s="1236"/>
      <c r="K138" s="769"/>
      <c r="L138" s="792" t="s">
        <v>689</v>
      </c>
    </row>
    <row r="139" spans="2:13" s="759" customFormat="1" ht="25.5" hidden="1" customHeight="1">
      <c r="B139" s="740"/>
      <c r="C139" s="1340"/>
      <c r="D139" s="1240"/>
      <c r="E139" s="824" t="s">
        <v>169</v>
      </c>
      <c r="F139" s="1225"/>
      <c r="G139" s="1226"/>
      <c r="H139" s="1226"/>
      <c r="I139" s="1226"/>
      <c r="J139" s="1236"/>
      <c r="K139" s="769"/>
      <c r="L139" s="792" t="s">
        <v>690</v>
      </c>
    </row>
    <row r="140" spans="2:13" s="759" customFormat="1" ht="25.5" hidden="1" customHeight="1">
      <c r="B140" s="740"/>
      <c r="C140" s="1340"/>
      <c r="D140" s="1240"/>
      <c r="E140" s="824" t="s">
        <v>170</v>
      </c>
      <c r="F140" s="1225"/>
      <c r="G140" s="1226"/>
      <c r="H140" s="1226"/>
      <c r="I140" s="1227"/>
      <c r="J140" s="782"/>
      <c r="K140" s="769"/>
      <c r="L140" s="792"/>
    </row>
    <row r="141" spans="2:13" s="759" customFormat="1" ht="25.5" hidden="1" customHeight="1">
      <c r="B141" s="740"/>
      <c r="C141" s="1340"/>
      <c r="D141" s="1241"/>
      <c r="E141" s="824" t="s">
        <v>168</v>
      </c>
      <c r="F141" s="1242"/>
      <c r="G141" s="1243"/>
      <c r="H141" s="1243"/>
      <c r="I141" s="1244"/>
      <c r="J141" s="781"/>
      <c r="K141" s="769"/>
      <c r="L141" s="790"/>
    </row>
    <row r="142" spans="2:13" s="759" customFormat="1" ht="25.5" hidden="1" customHeight="1">
      <c r="B142" s="740"/>
      <c r="C142" s="1340"/>
      <c r="D142" s="1228" t="s">
        <v>22</v>
      </c>
      <c r="E142" s="824" t="s">
        <v>9</v>
      </c>
      <c r="F142" s="1230"/>
      <c r="G142" s="1231"/>
      <c r="H142" s="1231"/>
      <c r="I142" s="1231"/>
      <c r="J142" s="1232"/>
      <c r="K142" s="769"/>
      <c r="L142" s="752" t="s">
        <v>677</v>
      </c>
    </row>
    <row r="143" spans="2:13" s="759" customFormat="1" ht="25.5" hidden="1" customHeight="1">
      <c r="B143" s="740"/>
      <c r="C143" s="1340"/>
      <c r="D143" s="1228"/>
      <c r="E143" s="824" t="s">
        <v>167</v>
      </c>
      <c r="F143" s="721"/>
      <c r="G143" s="778" t="s">
        <v>670</v>
      </c>
      <c r="H143" s="722"/>
      <c r="I143" s="778" t="s">
        <v>668</v>
      </c>
      <c r="J143" s="723"/>
      <c r="K143" s="769"/>
      <c r="L143" s="792"/>
    </row>
    <row r="144" spans="2:13" s="759" customFormat="1" ht="25.5" hidden="1" customHeight="1">
      <c r="B144" s="740"/>
      <c r="C144" s="1340"/>
      <c r="D144" s="1228"/>
      <c r="E144" s="824" t="s">
        <v>669</v>
      </c>
      <c r="F144" s="1233"/>
      <c r="G144" s="1234"/>
      <c r="H144" s="1234"/>
      <c r="I144" s="1234"/>
      <c r="J144" s="1235"/>
      <c r="K144" s="769"/>
      <c r="L144" s="792"/>
    </row>
    <row r="145" spans="2:12" s="759" customFormat="1" ht="25.5" hidden="1" customHeight="1">
      <c r="B145" s="740"/>
      <c r="C145" s="1340"/>
      <c r="D145" s="1228"/>
      <c r="E145" s="824" t="s">
        <v>10</v>
      </c>
      <c r="F145" s="1225"/>
      <c r="G145" s="1226"/>
      <c r="H145" s="1226"/>
      <c r="I145" s="1226"/>
      <c r="J145" s="1236"/>
      <c r="K145" s="769"/>
      <c r="L145" s="793" t="s">
        <v>691</v>
      </c>
    </row>
    <row r="146" spans="2:12" s="759" customFormat="1" ht="25.5" hidden="1" customHeight="1">
      <c r="B146" s="740"/>
      <c r="C146" s="1340"/>
      <c r="D146" s="1228"/>
      <c r="E146" s="824" t="s">
        <v>23</v>
      </c>
      <c r="F146" s="1225"/>
      <c r="G146" s="1226"/>
      <c r="H146" s="1226"/>
      <c r="I146" s="1226"/>
      <c r="J146" s="1236"/>
      <c r="K146" s="769"/>
      <c r="L146" s="794" t="s">
        <v>692</v>
      </c>
    </row>
    <row r="147" spans="2:12" s="759" customFormat="1" ht="25.5" hidden="1" customHeight="1">
      <c r="B147" s="740"/>
      <c r="C147" s="1340"/>
      <c r="D147" s="1229"/>
      <c r="E147" s="825" t="s">
        <v>171</v>
      </c>
      <c r="F147" s="1237"/>
      <c r="G147" s="1238"/>
      <c r="H147" s="1238"/>
      <c r="I147" s="1238"/>
      <c r="J147" s="1239"/>
      <c r="K147" s="769"/>
      <c r="L147" s="792" t="s">
        <v>693</v>
      </c>
    </row>
    <row r="148" spans="2:12" s="759" customFormat="1" ht="25.5" hidden="1" customHeight="1">
      <c r="B148" s="740"/>
      <c r="C148" s="779"/>
      <c r="D148" s="779"/>
      <c r="E148" s="780"/>
      <c r="F148" s="820"/>
      <c r="G148" s="821"/>
      <c r="H148" s="821"/>
      <c r="I148" s="821"/>
      <c r="J148" s="821"/>
      <c r="K148" s="769"/>
    </row>
    <row r="149" spans="2:12" s="759" customFormat="1" ht="25.5" hidden="1" customHeight="1">
      <c r="B149" s="740"/>
      <c r="C149" s="1348" t="s">
        <v>688</v>
      </c>
      <c r="D149" s="1349"/>
      <c r="E149" s="1349"/>
      <c r="F149" s="1349"/>
      <c r="G149" s="1349"/>
      <c r="H149" s="1349"/>
      <c r="I149" s="1349"/>
      <c r="J149" s="1349"/>
      <c r="K149" s="769"/>
      <c r="L149" s="745" t="s">
        <v>185</v>
      </c>
    </row>
    <row r="150" spans="2:12" s="759" customFormat="1" ht="25.5" hidden="1" customHeight="1">
      <c r="B150" s="740"/>
      <c r="C150" s="1340" t="s">
        <v>694</v>
      </c>
      <c r="D150" s="1229" t="s">
        <v>19</v>
      </c>
      <c r="E150" s="824" t="s">
        <v>695</v>
      </c>
      <c r="F150" s="1350"/>
      <c r="G150" s="1280"/>
      <c r="H150" s="1280"/>
      <c r="I150" s="1280"/>
      <c r="J150" s="1281"/>
      <c r="K150" s="769"/>
      <c r="L150" s="791" t="s">
        <v>768</v>
      </c>
    </row>
    <row r="151" spans="2:12" s="759" customFormat="1" ht="25.5" hidden="1" customHeight="1">
      <c r="B151" s="740"/>
      <c r="C151" s="1340"/>
      <c r="D151" s="1240"/>
      <c r="E151" s="824" t="s">
        <v>20</v>
      </c>
      <c r="F151" s="1225"/>
      <c r="G151" s="1226"/>
      <c r="H151" s="1226"/>
      <c r="I151" s="1226"/>
      <c r="J151" s="1236"/>
      <c r="K151" s="769"/>
      <c r="L151" s="792" t="s">
        <v>689</v>
      </c>
    </row>
    <row r="152" spans="2:12" s="759" customFormat="1" ht="25.5" hidden="1" customHeight="1">
      <c r="B152" s="740"/>
      <c r="C152" s="1340"/>
      <c r="D152" s="1240"/>
      <c r="E152" s="824" t="s">
        <v>169</v>
      </c>
      <c r="F152" s="1225"/>
      <c r="G152" s="1226"/>
      <c r="H152" s="1226"/>
      <c r="I152" s="1226"/>
      <c r="J152" s="1236"/>
      <c r="K152" s="769"/>
      <c r="L152" s="792" t="s">
        <v>690</v>
      </c>
    </row>
    <row r="153" spans="2:12" s="759" customFormat="1" ht="25.5" hidden="1" customHeight="1">
      <c r="B153" s="740"/>
      <c r="C153" s="1340"/>
      <c r="D153" s="1240"/>
      <c r="E153" s="824" t="s">
        <v>170</v>
      </c>
      <c r="F153" s="1225"/>
      <c r="G153" s="1226"/>
      <c r="H153" s="1226"/>
      <c r="I153" s="1227"/>
      <c r="J153" s="782"/>
      <c r="K153" s="769"/>
      <c r="L153" s="792"/>
    </row>
    <row r="154" spans="2:12" s="759" customFormat="1" ht="25.5" hidden="1" customHeight="1">
      <c r="B154" s="740"/>
      <c r="C154" s="1340"/>
      <c r="D154" s="1241"/>
      <c r="E154" s="824" t="s">
        <v>168</v>
      </c>
      <c r="F154" s="1242"/>
      <c r="G154" s="1243"/>
      <c r="H154" s="1243"/>
      <c r="I154" s="1244"/>
      <c r="J154" s="781"/>
      <c r="K154" s="769"/>
      <c r="L154" s="790"/>
    </row>
    <row r="155" spans="2:12" s="759" customFormat="1" ht="25.5" hidden="1" customHeight="1">
      <c r="B155" s="740"/>
      <c r="C155" s="1340"/>
      <c r="D155" s="1228" t="s">
        <v>22</v>
      </c>
      <c r="E155" s="824" t="s">
        <v>9</v>
      </c>
      <c r="F155" s="1230"/>
      <c r="G155" s="1231"/>
      <c r="H155" s="1231"/>
      <c r="I155" s="1231"/>
      <c r="J155" s="1232"/>
      <c r="K155" s="769"/>
      <c r="L155" s="752" t="s">
        <v>677</v>
      </c>
    </row>
    <row r="156" spans="2:12" s="759" customFormat="1" ht="25.5" hidden="1" customHeight="1">
      <c r="B156" s="740"/>
      <c r="C156" s="1340"/>
      <c r="D156" s="1228"/>
      <c r="E156" s="824" t="s">
        <v>167</v>
      </c>
      <c r="F156" s="1102"/>
      <c r="G156" s="778" t="s">
        <v>670</v>
      </c>
      <c r="H156" s="722"/>
      <c r="I156" s="778" t="s">
        <v>668</v>
      </c>
      <c r="J156" s="723"/>
      <c r="K156" s="769"/>
      <c r="L156" s="792"/>
    </row>
    <row r="157" spans="2:12" s="759" customFormat="1" ht="25.5" hidden="1" customHeight="1">
      <c r="B157" s="740"/>
      <c r="C157" s="1340"/>
      <c r="D157" s="1228"/>
      <c r="E157" s="824" t="s">
        <v>669</v>
      </c>
      <c r="F157" s="1233"/>
      <c r="G157" s="1234"/>
      <c r="H157" s="1234"/>
      <c r="I157" s="1234"/>
      <c r="J157" s="1235"/>
      <c r="K157" s="769"/>
      <c r="L157" s="792"/>
    </row>
    <row r="158" spans="2:12" s="759" customFormat="1" ht="25.5" hidden="1" customHeight="1">
      <c r="B158" s="740"/>
      <c r="C158" s="1340"/>
      <c r="D158" s="1228"/>
      <c r="E158" s="824" t="s">
        <v>10</v>
      </c>
      <c r="F158" s="1225"/>
      <c r="G158" s="1226"/>
      <c r="H158" s="1226"/>
      <c r="I158" s="1226"/>
      <c r="J158" s="1236"/>
      <c r="K158" s="769"/>
      <c r="L158" s="793" t="s">
        <v>691</v>
      </c>
    </row>
    <row r="159" spans="2:12" s="759" customFormat="1" ht="25.5" hidden="1" customHeight="1">
      <c r="B159" s="740"/>
      <c r="C159" s="1340"/>
      <c r="D159" s="1228"/>
      <c r="E159" s="824" t="s">
        <v>23</v>
      </c>
      <c r="F159" s="1225"/>
      <c r="G159" s="1226"/>
      <c r="H159" s="1226"/>
      <c r="I159" s="1226"/>
      <c r="J159" s="1236"/>
      <c r="K159" s="769"/>
      <c r="L159" s="794" t="s">
        <v>692</v>
      </c>
    </row>
    <row r="160" spans="2:12" s="759" customFormat="1" ht="25.5" hidden="1" customHeight="1">
      <c r="B160" s="740"/>
      <c r="C160" s="1340"/>
      <c r="D160" s="1229"/>
      <c r="E160" s="825" t="s">
        <v>171</v>
      </c>
      <c r="F160" s="1237"/>
      <c r="G160" s="1238"/>
      <c r="H160" s="1238"/>
      <c r="I160" s="1238"/>
      <c r="J160" s="1239"/>
      <c r="K160" s="769"/>
      <c r="L160" s="792" t="s">
        <v>693</v>
      </c>
    </row>
    <row r="161" spans="2:13" s="759" customFormat="1" ht="25.5" hidden="1" customHeight="1">
      <c r="B161" s="740"/>
      <c r="C161" s="779"/>
      <c r="D161" s="779"/>
      <c r="E161" s="780"/>
      <c r="F161" s="820"/>
      <c r="G161" s="821"/>
      <c r="H161" s="821"/>
      <c r="I161" s="821"/>
      <c r="J161" s="821"/>
      <c r="K161" s="769"/>
    </row>
    <row r="162" spans="2:13" s="759" customFormat="1" ht="25.5" customHeight="1">
      <c r="B162" s="740"/>
      <c r="C162" s="1348" t="s">
        <v>1105</v>
      </c>
      <c r="D162" s="1349"/>
      <c r="E162" s="1349"/>
      <c r="F162" s="1349"/>
      <c r="G162" s="1349"/>
      <c r="H162" s="1349"/>
      <c r="I162" s="1349"/>
      <c r="J162" s="1349"/>
      <c r="K162" s="769"/>
      <c r="L162" s="745" t="s">
        <v>185</v>
      </c>
    </row>
    <row r="163" spans="2:13" s="759" customFormat="1" ht="35.5" customHeight="1">
      <c r="B163" s="740"/>
      <c r="C163" s="1340" t="s">
        <v>694</v>
      </c>
      <c r="D163" s="1229" t="s">
        <v>19</v>
      </c>
      <c r="E163" s="824" t="s">
        <v>695</v>
      </c>
      <c r="F163" s="1350"/>
      <c r="G163" s="1280"/>
      <c r="H163" s="1280"/>
      <c r="I163" s="1280"/>
      <c r="J163" s="1281"/>
      <c r="K163" s="769"/>
      <c r="L163" s="1115" t="s">
        <v>1106</v>
      </c>
    </row>
    <row r="164" spans="2:13" s="759" customFormat="1" ht="35.5" customHeight="1">
      <c r="B164" s="740"/>
      <c r="C164" s="1340"/>
      <c r="D164" s="1240"/>
      <c r="E164" s="824" t="s">
        <v>20</v>
      </c>
      <c r="F164" s="1225"/>
      <c r="G164" s="1226"/>
      <c r="H164" s="1226"/>
      <c r="I164" s="1226"/>
      <c r="J164" s="1236"/>
      <c r="K164" s="769"/>
      <c r="L164" s="792" t="s">
        <v>689</v>
      </c>
    </row>
    <row r="165" spans="2:13" s="759" customFormat="1" ht="35.5" customHeight="1">
      <c r="B165" s="740"/>
      <c r="C165" s="1340"/>
      <c r="D165" s="1240"/>
      <c r="E165" s="824" t="s">
        <v>169</v>
      </c>
      <c r="F165" s="1225"/>
      <c r="G165" s="1226"/>
      <c r="H165" s="1226"/>
      <c r="I165" s="1226"/>
      <c r="J165" s="1236"/>
      <c r="K165" s="769"/>
      <c r="L165" s="792" t="s">
        <v>690</v>
      </c>
    </row>
    <row r="166" spans="2:13" s="759" customFormat="1" ht="35.5" customHeight="1">
      <c r="B166" s="740"/>
      <c r="C166" s="1340"/>
      <c r="D166" s="1240"/>
      <c r="E166" s="824" t="s">
        <v>170</v>
      </c>
      <c r="F166" s="1225"/>
      <c r="G166" s="1226"/>
      <c r="H166" s="1226"/>
      <c r="I166" s="1227"/>
      <c r="J166" s="782"/>
      <c r="K166" s="769"/>
      <c r="L166" s="792"/>
    </row>
    <row r="167" spans="2:13" s="759" customFormat="1" ht="35.5" customHeight="1">
      <c r="B167" s="740"/>
      <c r="C167" s="1340"/>
      <c r="D167" s="1241"/>
      <c r="E167" s="824" t="s">
        <v>168</v>
      </c>
      <c r="F167" s="1242"/>
      <c r="G167" s="1243"/>
      <c r="H167" s="1243"/>
      <c r="I167" s="1244"/>
      <c r="J167" s="781"/>
      <c r="K167" s="769"/>
      <c r="L167" s="790"/>
    </row>
    <row r="168" spans="2:13" s="759" customFormat="1" ht="35.5" customHeight="1">
      <c r="B168" s="740"/>
      <c r="C168" s="1340"/>
      <c r="D168" s="1228" t="s">
        <v>22</v>
      </c>
      <c r="E168" s="824" t="s">
        <v>9</v>
      </c>
      <c r="F168" s="1230"/>
      <c r="G168" s="1231"/>
      <c r="H168" s="1231"/>
      <c r="I168" s="1231"/>
      <c r="J168" s="1232"/>
      <c r="K168" s="769"/>
      <c r="L168" s="752" t="s">
        <v>944</v>
      </c>
    </row>
    <row r="169" spans="2:13" s="759" customFormat="1" ht="35.5" customHeight="1">
      <c r="B169" s="740"/>
      <c r="C169" s="1340"/>
      <c r="D169" s="1228"/>
      <c r="E169" s="824" t="s">
        <v>167</v>
      </c>
      <c r="F169" s="1102"/>
      <c r="G169" s="778" t="s">
        <v>670</v>
      </c>
      <c r="H169" s="722"/>
      <c r="I169" s="778" t="s">
        <v>668</v>
      </c>
      <c r="J169" s="723"/>
      <c r="K169" s="769"/>
      <c r="L169" s="792"/>
    </row>
    <row r="170" spans="2:13" s="759" customFormat="1" ht="35.5" customHeight="1">
      <c r="B170" s="740"/>
      <c r="C170" s="1340"/>
      <c r="D170" s="1228"/>
      <c r="E170" s="824" t="s">
        <v>669</v>
      </c>
      <c r="F170" s="1233"/>
      <c r="G170" s="1234"/>
      <c r="H170" s="1234"/>
      <c r="I170" s="1234"/>
      <c r="J170" s="1235"/>
      <c r="K170" s="769"/>
      <c r="L170" s="792"/>
    </row>
    <row r="171" spans="2:13" s="759" customFormat="1" ht="35.5" customHeight="1">
      <c r="B171" s="740"/>
      <c r="C171" s="1340"/>
      <c r="D171" s="1228"/>
      <c r="E171" s="824" t="s">
        <v>10</v>
      </c>
      <c r="F171" s="1225"/>
      <c r="G171" s="1226"/>
      <c r="H171" s="1226"/>
      <c r="I171" s="1226"/>
      <c r="J171" s="1236"/>
      <c r="K171" s="769"/>
      <c r="L171" s="764" t="s">
        <v>21</v>
      </c>
    </row>
    <row r="172" spans="2:13" s="759" customFormat="1" ht="35.5" customHeight="1">
      <c r="B172" s="740"/>
      <c r="C172" s="1340"/>
      <c r="D172" s="1228"/>
      <c r="E172" s="824" t="s">
        <v>23</v>
      </c>
      <c r="F172" s="1225"/>
      <c r="G172" s="1226"/>
      <c r="H172" s="1226"/>
      <c r="I172" s="1226"/>
      <c r="J172" s="1236"/>
      <c r="K172" s="769"/>
      <c r="L172" s="764" t="s">
        <v>21</v>
      </c>
    </row>
    <row r="173" spans="2:13" s="759" customFormat="1" ht="35.5" customHeight="1">
      <c r="B173" s="740"/>
      <c r="C173" s="1340"/>
      <c r="D173" s="1229"/>
      <c r="E173" s="825" t="s">
        <v>171</v>
      </c>
      <c r="F173" s="1402"/>
      <c r="G173" s="1403"/>
      <c r="H173" s="1403"/>
      <c r="I173" s="1403"/>
      <c r="J173" s="1404"/>
      <c r="K173" s="769"/>
      <c r="L173" s="792" t="s">
        <v>693</v>
      </c>
    </row>
    <row r="174" spans="2:13" s="759" customFormat="1" ht="25" customHeight="1" collapsed="1">
      <c r="C174" s="740"/>
      <c r="D174" s="740"/>
      <c r="E174" s="740"/>
      <c r="F174" s="740"/>
      <c r="G174" s="740"/>
      <c r="H174" s="740"/>
      <c r="I174" s="740"/>
      <c r="J174" s="740"/>
      <c r="K174" s="769"/>
    </row>
    <row r="175" spans="2:13">
      <c r="C175" s="1286" t="s">
        <v>1107</v>
      </c>
      <c r="D175" s="1287"/>
      <c r="E175" s="1287"/>
      <c r="F175" s="1278"/>
      <c r="G175" s="1278"/>
      <c r="H175" s="1278"/>
      <c r="I175" s="1278"/>
      <c r="J175" s="1278"/>
      <c r="K175" s="744"/>
      <c r="L175" s="745" t="s">
        <v>185</v>
      </c>
    </row>
    <row r="176" spans="2:13" ht="35.15" customHeight="1">
      <c r="C176" s="1340" t="s">
        <v>253</v>
      </c>
      <c r="D176" s="1257" t="s">
        <v>27</v>
      </c>
      <c r="E176" s="1258"/>
      <c r="F176" s="1207"/>
      <c r="G176" s="1352"/>
      <c r="H176" s="1352"/>
      <c r="I176" s="1352"/>
      <c r="J176" s="1353"/>
      <c r="L176" s="764" t="s">
        <v>758</v>
      </c>
      <c r="M176" s="751"/>
    </row>
    <row r="177" spans="3:13" ht="35.15" customHeight="1">
      <c r="C177" s="1341"/>
      <c r="D177" s="1245" t="s">
        <v>28</v>
      </c>
      <c r="E177" s="1290"/>
      <c r="F177" s="1362"/>
      <c r="G177" s="1363"/>
      <c r="H177" s="1363"/>
      <c r="I177" s="1363"/>
      <c r="J177" s="1364"/>
      <c r="L177" s="752" t="s">
        <v>276</v>
      </c>
      <c r="M177" s="751"/>
    </row>
    <row r="178" spans="3:13" ht="35.15" customHeight="1">
      <c r="C178" s="1341"/>
      <c r="D178" s="1245" t="s">
        <v>28</v>
      </c>
      <c r="E178" s="1290"/>
      <c r="F178" s="1362"/>
      <c r="G178" s="1363"/>
      <c r="H178" s="1363"/>
      <c r="I178" s="1363"/>
      <c r="J178" s="1364"/>
      <c r="L178" s="752" t="s">
        <v>29</v>
      </c>
      <c r="M178" s="751"/>
    </row>
    <row r="179" spans="3:13" ht="35.15" customHeight="1">
      <c r="C179" s="1341"/>
      <c r="D179" s="1220" t="s">
        <v>28</v>
      </c>
      <c r="E179" s="1221"/>
      <c r="F179" s="1369"/>
      <c r="G179" s="1370"/>
      <c r="H179" s="1370"/>
      <c r="I179" s="1370"/>
      <c r="J179" s="1371"/>
      <c r="L179" s="752" t="s">
        <v>29</v>
      </c>
      <c r="M179" s="751"/>
    </row>
    <row r="180" spans="3:13" s="1" customFormat="1" ht="9.75" customHeight="1">
      <c r="F180" s="1365" t="s">
        <v>177</v>
      </c>
      <c r="G180" s="1365"/>
      <c r="H180" s="1365"/>
      <c r="I180" s="1365"/>
      <c r="J180" s="1365"/>
    </row>
    <row r="181" spans="3:13">
      <c r="C181" s="1286" t="s">
        <v>1108</v>
      </c>
      <c r="D181" s="1339"/>
      <c r="E181" s="1339"/>
      <c r="F181" s="1366"/>
      <c r="G181" s="1366"/>
      <c r="H181" s="1366"/>
      <c r="I181" s="1366"/>
      <c r="J181" s="1366"/>
      <c r="K181" s="744"/>
      <c r="L181" s="745" t="s">
        <v>185</v>
      </c>
    </row>
    <row r="182" spans="3:13" ht="35.15" customHeight="1">
      <c r="C182" s="1340" t="s">
        <v>587</v>
      </c>
      <c r="D182" s="1257" t="s">
        <v>166</v>
      </c>
      <c r="E182" s="1258"/>
      <c r="F182" s="1205"/>
      <c r="G182" s="1354"/>
      <c r="H182" s="1354"/>
      <c r="I182" s="1354"/>
      <c r="J182" s="1355"/>
      <c r="L182" s="764" t="s">
        <v>30</v>
      </c>
      <c r="M182" s="751"/>
    </row>
    <row r="183" spans="3:13" ht="35.15" customHeight="1">
      <c r="C183" s="1341"/>
      <c r="D183" s="1245" t="s">
        <v>277</v>
      </c>
      <c r="E183" s="1290"/>
      <c r="F183" s="1265"/>
      <c r="G183" s="1266"/>
      <c r="H183" s="1266"/>
      <c r="I183" s="1266"/>
      <c r="J183" s="1206" t="s">
        <v>172</v>
      </c>
      <c r="L183" s="752"/>
      <c r="M183" s="751"/>
    </row>
    <row r="184" spans="3:13" ht="35.15" customHeight="1">
      <c r="C184" s="1341"/>
      <c r="D184" s="1220" t="s">
        <v>31</v>
      </c>
      <c r="E184" s="1221"/>
      <c r="F184" s="1204"/>
      <c r="G184" s="1356"/>
      <c r="H184" s="1356"/>
      <c r="I184" s="1356"/>
      <c r="J184" s="1357"/>
      <c r="L184" s="752" t="s">
        <v>271</v>
      </c>
      <c r="M184" s="751"/>
    </row>
    <row r="185" spans="3:13" s="770" customFormat="1" ht="9.75" customHeight="1">
      <c r="F185" s="1358" t="s">
        <v>177</v>
      </c>
      <c r="G185" s="1358"/>
      <c r="H185" s="1358"/>
      <c r="I185" s="1358"/>
      <c r="J185" s="1358"/>
    </row>
    <row r="186" spans="3:13">
      <c r="C186" s="1286" t="s">
        <v>1109</v>
      </c>
      <c r="D186" s="1339"/>
      <c r="E186" s="1339"/>
      <c r="F186" s="1351" t="s">
        <v>177</v>
      </c>
      <c r="G186" s="1351"/>
      <c r="H186" s="1351"/>
      <c r="I186" s="1351"/>
      <c r="J186" s="1351"/>
      <c r="L186" s="745" t="s">
        <v>185</v>
      </c>
    </row>
    <row r="187" spans="3:13" ht="35.15" customHeight="1">
      <c r="C187" s="1285" t="s">
        <v>173</v>
      </c>
      <c r="D187" s="1257" t="s">
        <v>174</v>
      </c>
      <c r="E187" s="1258"/>
      <c r="F187" s="1359"/>
      <c r="G187" s="1360"/>
      <c r="H187" s="1360"/>
      <c r="I187" s="1360"/>
      <c r="J187" s="1361"/>
      <c r="L187" s="771"/>
      <c r="M187" s="751"/>
    </row>
    <row r="188" spans="3:13" ht="35.15" customHeight="1">
      <c r="C188" s="1285"/>
      <c r="D188" s="1245" t="s">
        <v>731</v>
      </c>
      <c r="E188" s="1290"/>
      <c r="F188" s="1267"/>
      <c r="G188" s="1268"/>
      <c r="H188" s="1268"/>
      <c r="I188" s="1268"/>
      <c r="J188" s="1329"/>
      <c r="L188" s="752"/>
      <c r="M188" s="751"/>
    </row>
    <row r="189" spans="3:13" ht="35.15" customHeight="1">
      <c r="C189" s="1285"/>
      <c r="D189" s="1245" t="s">
        <v>732</v>
      </c>
      <c r="E189" s="1290"/>
      <c r="F189" s="1267"/>
      <c r="G189" s="1268"/>
      <c r="H189" s="1268"/>
      <c r="I189" s="1268"/>
      <c r="J189" s="1329"/>
      <c r="L189" s="752"/>
      <c r="M189" s="751"/>
    </row>
    <row r="190" spans="3:13" ht="35.15" customHeight="1">
      <c r="C190" s="1285"/>
      <c r="D190" s="1245" t="s">
        <v>733</v>
      </c>
      <c r="E190" s="1290"/>
      <c r="F190" s="1225"/>
      <c r="G190" s="1226"/>
      <c r="H190" s="1226"/>
      <c r="I190" s="1226"/>
      <c r="J190" s="1236"/>
      <c r="L190" s="752"/>
      <c r="M190" s="751"/>
    </row>
    <row r="191" spans="3:13" ht="35.15" customHeight="1">
      <c r="C191" s="1367" t="s">
        <v>175</v>
      </c>
      <c r="D191" s="1257" t="s">
        <v>174</v>
      </c>
      <c r="E191" s="1258"/>
      <c r="F191" s="1359"/>
      <c r="G191" s="1360"/>
      <c r="H191" s="1360"/>
      <c r="I191" s="1360"/>
      <c r="J191" s="1361"/>
      <c r="L191" s="764"/>
      <c r="M191" s="751"/>
    </row>
    <row r="192" spans="3:13" ht="35.15" customHeight="1">
      <c r="C192" s="1368"/>
      <c r="D192" s="1245" t="s">
        <v>731</v>
      </c>
      <c r="E192" s="1290"/>
      <c r="F192" s="1267"/>
      <c r="G192" s="1268"/>
      <c r="H192" s="1268"/>
      <c r="I192" s="1268"/>
      <c r="J192" s="1329"/>
      <c r="L192" s="752"/>
      <c r="M192" s="751"/>
    </row>
    <row r="193" spans="3:13" ht="35.15" customHeight="1">
      <c r="C193" s="1368"/>
      <c r="D193" s="1245" t="s">
        <v>732</v>
      </c>
      <c r="E193" s="1290"/>
      <c r="F193" s="1267"/>
      <c r="G193" s="1268"/>
      <c r="H193" s="1268"/>
      <c r="I193" s="1268"/>
      <c r="J193" s="1329"/>
      <c r="L193" s="752"/>
      <c r="M193" s="751"/>
    </row>
    <row r="194" spans="3:13" ht="35.15" customHeight="1">
      <c r="C194" s="1368"/>
      <c r="D194" s="1245" t="s">
        <v>733</v>
      </c>
      <c r="E194" s="1290"/>
      <c r="F194" s="1254"/>
      <c r="G194" s="1255"/>
      <c r="H194" s="1255"/>
      <c r="I194" s="1255"/>
      <c r="J194" s="1256"/>
      <c r="L194" s="752"/>
      <c r="M194" s="751"/>
    </row>
    <row r="195" spans="3:13" ht="9.75" customHeight="1"/>
    <row r="196" spans="3:13">
      <c r="C196" s="1286" t="s">
        <v>1110</v>
      </c>
      <c r="D196" s="1378"/>
      <c r="E196" s="1378"/>
      <c r="F196" s="1351" t="s">
        <v>177</v>
      </c>
      <c r="G196" s="1351"/>
      <c r="H196" s="1351"/>
      <c r="I196" s="1351"/>
      <c r="J196" s="1351"/>
      <c r="L196" s="745" t="s">
        <v>574</v>
      </c>
    </row>
    <row r="197" spans="3:13" ht="35.15" customHeight="1">
      <c r="C197" s="1285"/>
      <c r="D197" s="1257" t="s">
        <v>526</v>
      </c>
      <c r="E197" s="1258"/>
      <c r="F197" s="1376"/>
      <c r="G197" s="1377"/>
      <c r="H197" s="1377"/>
      <c r="I197" s="1377"/>
      <c r="J197" s="772" t="s">
        <v>321</v>
      </c>
      <c r="L197" s="773" t="s">
        <v>679</v>
      </c>
    </row>
    <row r="198" spans="3:13" ht="35.15" customHeight="1">
      <c r="C198" s="1285"/>
      <c r="D198" s="1257" t="s">
        <v>527</v>
      </c>
      <c r="E198" s="1258"/>
      <c r="F198" s="1372"/>
      <c r="G198" s="1373"/>
      <c r="H198" s="1373"/>
      <c r="I198" s="1373"/>
      <c r="J198" s="774" t="s">
        <v>321</v>
      </c>
      <c r="L198" s="753" t="s">
        <v>567</v>
      </c>
    </row>
    <row r="199" spans="3:13" ht="35.15" customHeight="1">
      <c r="C199" s="1285"/>
      <c r="D199" s="1257" t="s">
        <v>528</v>
      </c>
      <c r="E199" s="1258"/>
      <c r="F199" s="1372"/>
      <c r="G199" s="1373"/>
      <c r="H199" s="1373"/>
      <c r="I199" s="1373"/>
      <c r="J199" s="774" t="s">
        <v>321</v>
      </c>
      <c r="L199" s="753" t="s">
        <v>570</v>
      </c>
    </row>
    <row r="200" spans="3:13" ht="35.15" customHeight="1">
      <c r="C200" s="1285"/>
      <c r="D200" s="1245" t="s">
        <v>571</v>
      </c>
      <c r="E200" s="1290"/>
      <c r="F200" s="1372"/>
      <c r="G200" s="1373"/>
      <c r="H200" s="1373"/>
      <c r="I200" s="1373"/>
      <c r="J200" s="775" t="s">
        <v>321</v>
      </c>
      <c r="L200" s="753" t="s">
        <v>572</v>
      </c>
    </row>
    <row r="201" spans="3:13" ht="35.15" customHeight="1">
      <c r="C201" s="1285"/>
      <c r="D201" s="1245" t="s">
        <v>529</v>
      </c>
      <c r="E201" s="1290"/>
      <c r="F201" s="1372"/>
      <c r="G201" s="1373"/>
      <c r="H201" s="1373"/>
      <c r="I201" s="1373"/>
      <c r="J201" s="775" t="s">
        <v>321</v>
      </c>
      <c r="L201" s="753" t="s">
        <v>566</v>
      </c>
    </row>
    <row r="202" spans="3:13" ht="35.15" customHeight="1">
      <c r="C202" s="1285"/>
      <c r="D202" s="1245" t="s">
        <v>530</v>
      </c>
      <c r="E202" s="1290"/>
      <c r="F202" s="1374"/>
      <c r="G202" s="1375"/>
      <c r="H202" s="1375"/>
      <c r="I202" s="1375"/>
      <c r="J202" s="775" t="s">
        <v>321</v>
      </c>
      <c r="L202" s="753" t="s">
        <v>568</v>
      </c>
    </row>
    <row r="203" spans="3:13" ht="35.15" customHeight="1">
      <c r="C203" s="1285"/>
      <c r="D203" s="1245" t="s">
        <v>531</v>
      </c>
      <c r="E203" s="1290"/>
      <c r="F203" s="1372"/>
      <c r="G203" s="1373"/>
      <c r="H203" s="1373"/>
      <c r="I203" s="1373"/>
      <c r="J203" s="774" t="s">
        <v>321</v>
      </c>
      <c r="L203" s="753" t="s">
        <v>569</v>
      </c>
    </row>
    <row r="204" spans="3:13" ht="35.15" customHeight="1">
      <c r="C204" s="1285"/>
      <c r="D204" s="1245" t="s">
        <v>573</v>
      </c>
      <c r="E204" s="1290"/>
      <c r="F204" s="1372"/>
      <c r="G204" s="1373"/>
      <c r="H204" s="1373"/>
      <c r="I204" s="1373"/>
      <c r="J204" s="775" t="s">
        <v>321</v>
      </c>
      <c r="L204" s="753" t="s">
        <v>575</v>
      </c>
    </row>
    <row r="205" spans="3:13" ht="35.15" customHeight="1">
      <c r="C205" s="1285"/>
      <c r="D205" s="1245" t="s">
        <v>532</v>
      </c>
      <c r="E205" s="1290"/>
      <c r="F205" s="1391">
        <f>F197-SUM(F198:I204)</f>
        <v>0</v>
      </c>
      <c r="G205" s="1392"/>
      <c r="H205" s="1392"/>
      <c r="I205" s="1392"/>
      <c r="J205" s="1188" t="s">
        <v>321</v>
      </c>
      <c r="L205" s="753" t="s">
        <v>564</v>
      </c>
    </row>
    <row r="206" spans="3:13">
      <c r="F206" s="776"/>
      <c r="G206" s="777"/>
      <c r="H206" s="777"/>
      <c r="I206" s="777"/>
      <c r="J206" s="777"/>
    </row>
    <row r="207" spans="3:13">
      <c r="C207" s="1286" t="s">
        <v>1111</v>
      </c>
      <c r="D207" s="1378"/>
      <c r="E207" s="1378"/>
      <c r="F207" s="1351" t="s">
        <v>177</v>
      </c>
      <c r="G207" s="1405"/>
      <c r="H207" s="1405"/>
      <c r="I207" s="1405"/>
      <c r="J207" s="1405"/>
      <c r="L207" s="745" t="s">
        <v>185</v>
      </c>
    </row>
    <row r="208" spans="3:13" ht="35.15" customHeight="1">
      <c r="C208" s="1285"/>
      <c r="D208" s="1296" t="s">
        <v>1116</v>
      </c>
      <c r="E208" s="1379"/>
      <c r="F208" s="1203"/>
      <c r="G208" s="1216"/>
      <c r="H208" s="1216"/>
      <c r="I208" s="1216"/>
      <c r="J208" s="1217"/>
      <c r="L208" s="1116" t="s">
        <v>969</v>
      </c>
      <c r="M208" s="751"/>
    </row>
    <row r="209" spans="3:13" ht="35.15" customHeight="1">
      <c r="C209" s="1285"/>
      <c r="D209" s="1295" t="s">
        <v>1117</v>
      </c>
      <c r="E209" s="1390"/>
      <c r="F209" s="1202"/>
      <c r="G209" s="1218"/>
      <c r="H209" s="1218"/>
      <c r="I209" s="1218"/>
      <c r="J209" s="1219"/>
      <c r="L209" s="753" t="s">
        <v>1027</v>
      </c>
      <c r="M209" s="751"/>
    </row>
    <row r="210" spans="3:13" ht="34.5" customHeight="1">
      <c r="C210" s="1114"/>
      <c r="D210" s="1393" t="s">
        <v>1112</v>
      </c>
      <c r="E210" s="1394"/>
      <c r="F210" s="1201" t="s">
        <v>191</v>
      </c>
      <c r="G210" s="1397" t="s">
        <v>1113</v>
      </c>
      <c r="H210" s="1398"/>
      <c r="I210" s="1398"/>
      <c r="J210" s="1398"/>
      <c r="L210" s="734" t="s">
        <v>1114</v>
      </c>
    </row>
    <row r="211" spans="3:13" ht="363" customHeight="1">
      <c r="C211" s="1114"/>
      <c r="D211" s="1395"/>
      <c r="E211" s="1396"/>
      <c r="F211" s="1399" t="s">
        <v>1115</v>
      </c>
      <c r="G211" s="1400"/>
      <c r="H211" s="1400"/>
      <c r="I211" s="1400"/>
      <c r="J211" s="1401"/>
      <c r="L211" s="1117"/>
    </row>
  </sheetData>
  <sheetProtection algorithmName="SHA-512" hashValue="TjjNu00CadX1ckoZSMGyR1ri6KRHG2mhkKnbwiw+nMDF5F/sHKSlhIkNtJIQ9WbKjs1deXPQk6pYHfzYhx7vrQ==" saltValue="+Td+Offlu6ybDmdrgSfVyA==" spinCount="100000" sheet="1" formatCells="0" formatRows="0" insertRows="0" deleteRows="0" selectLockedCells="1" autoFilter="0" pivotTables="0"/>
  <dataConsolidate/>
  <mergeCells count="289">
    <mergeCell ref="D209:E209"/>
    <mergeCell ref="F205:I205"/>
    <mergeCell ref="D199:E199"/>
    <mergeCell ref="F204:I204"/>
    <mergeCell ref="C40:C52"/>
    <mergeCell ref="C54:C66"/>
    <mergeCell ref="C68:C80"/>
    <mergeCell ref="D210:E211"/>
    <mergeCell ref="G210:J210"/>
    <mergeCell ref="F211:J211"/>
    <mergeCell ref="D163:D167"/>
    <mergeCell ref="F163:J163"/>
    <mergeCell ref="F164:J164"/>
    <mergeCell ref="F165:J165"/>
    <mergeCell ref="F166:I166"/>
    <mergeCell ref="F167:I167"/>
    <mergeCell ref="D168:D173"/>
    <mergeCell ref="F168:J168"/>
    <mergeCell ref="F170:J170"/>
    <mergeCell ref="F171:J171"/>
    <mergeCell ref="F172:J172"/>
    <mergeCell ref="F173:J173"/>
    <mergeCell ref="C207:E207"/>
    <mergeCell ref="F207:J207"/>
    <mergeCell ref="C208:C209"/>
    <mergeCell ref="D208:E208"/>
    <mergeCell ref="D38:E38"/>
    <mergeCell ref="G38:J38"/>
    <mergeCell ref="D52:E52"/>
    <mergeCell ref="G52:J52"/>
    <mergeCell ref="D66:E66"/>
    <mergeCell ref="G66:J66"/>
    <mergeCell ref="D80:E80"/>
    <mergeCell ref="G80:J80"/>
    <mergeCell ref="C149:J149"/>
    <mergeCell ref="C112:C122"/>
    <mergeCell ref="D117:D122"/>
    <mergeCell ref="F117:J117"/>
    <mergeCell ref="F120:J120"/>
    <mergeCell ref="F108:J108"/>
    <mergeCell ref="F109:J109"/>
    <mergeCell ref="F110:J110"/>
    <mergeCell ref="C100:C110"/>
    <mergeCell ref="D100:E100"/>
    <mergeCell ref="F105:J105"/>
    <mergeCell ref="F121:J121"/>
    <mergeCell ref="F122:J122"/>
    <mergeCell ref="F115:I115"/>
    <mergeCell ref="C124:C134"/>
    <mergeCell ref="C191:C194"/>
    <mergeCell ref="D191:E191"/>
    <mergeCell ref="D179:E179"/>
    <mergeCell ref="F179:J179"/>
    <mergeCell ref="F191:J191"/>
    <mergeCell ref="F178:J178"/>
    <mergeCell ref="F203:I203"/>
    <mergeCell ref="F202:I202"/>
    <mergeCell ref="F201:I201"/>
    <mergeCell ref="F200:I200"/>
    <mergeCell ref="F199:I199"/>
    <mergeCell ref="F198:I198"/>
    <mergeCell ref="F197:I197"/>
    <mergeCell ref="C196:E196"/>
    <mergeCell ref="F196:J196"/>
    <mergeCell ref="C197:C205"/>
    <mergeCell ref="D204:E204"/>
    <mergeCell ref="D205:E205"/>
    <mergeCell ref="D200:E200"/>
    <mergeCell ref="D201:E201"/>
    <mergeCell ref="D202:E202"/>
    <mergeCell ref="D203:E203"/>
    <mergeCell ref="D197:E197"/>
    <mergeCell ref="D198:E198"/>
    <mergeCell ref="F194:J194"/>
    <mergeCell ref="D190:E190"/>
    <mergeCell ref="F190:J190"/>
    <mergeCell ref="D194:E194"/>
    <mergeCell ref="D178:E178"/>
    <mergeCell ref="D192:E192"/>
    <mergeCell ref="F192:J192"/>
    <mergeCell ref="D193:E193"/>
    <mergeCell ref="F193:J193"/>
    <mergeCell ref="F74:J74"/>
    <mergeCell ref="F77:J77"/>
    <mergeCell ref="D177:E177"/>
    <mergeCell ref="F177:J177"/>
    <mergeCell ref="F180:J180"/>
    <mergeCell ref="C181:E181"/>
    <mergeCell ref="F181:J181"/>
    <mergeCell ref="C182:C184"/>
    <mergeCell ref="D189:E189"/>
    <mergeCell ref="F189:J189"/>
    <mergeCell ref="C150:C160"/>
    <mergeCell ref="D150:D154"/>
    <mergeCell ref="F150:J150"/>
    <mergeCell ref="F151:J151"/>
    <mergeCell ref="F152:J152"/>
    <mergeCell ref="F153:I153"/>
    <mergeCell ref="F154:I154"/>
    <mergeCell ref="D155:D160"/>
    <mergeCell ref="F155:J155"/>
    <mergeCell ref="F157:J157"/>
    <mergeCell ref="F158:J158"/>
    <mergeCell ref="F159:J159"/>
    <mergeCell ref="F160:J160"/>
    <mergeCell ref="D129:D134"/>
    <mergeCell ref="F129:J129"/>
    <mergeCell ref="F132:J132"/>
    <mergeCell ref="D124:E124"/>
    <mergeCell ref="D112:E112"/>
    <mergeCell ref="D113:D116"/>
    <mergeCell ref="D125:D128"/>
    <mergeCell ref="F125:J125"/>
    <mergeCell ref="D83:E83"/>
    <mergeCell ref="F83:J83"/>
    <mergeCell ref="D84:E84"/>
    <mergeCell ref="F84:J84"/>
    <mergeCell ref="D101:D104"/>
    <mergeCell ref="F101:J101"/>
    <mergeCell ref="F102:J102"/>
    <mergeCell ref="D105:D110"/>
    <mergeCell ref="F116:I116"/>
    <mergeCell ref="C136:J136"/>
    <mergeCell ref="C137:C147"/>
    <mergeCell ref="F137:J137"/>
    <mergeCell ref="F138:J138"/>
    <mergeCell ref="C186:E186"/>
    <mergeCell ref="F186:J186"/>
    <mergeCell ref="D188:E188"/>
    <mergeCell ref="F188:J188"/>
    <mergeCell ref="G176:J176"/>
    <mergeCell ref="G182:J182"/>
    <mergeCell ref="C175:E175"/>
    <mergeCell ref="C176:C179"/>
    <mergeCell ref="D176:E176"/>
    <mergeCell ref="D182:E182"/>
    <mergeCell ref="D183:E183"/>
    <mergeCell ref="D184:E184"/>
    <mergeCell ref="G184:J184"/>
    <mergeCell ref="F185:J185"/>
    <mergeCell ref="C187:C190"/>
    <mergeCell ref="D187:E187"/>
    <mergeCell ref="F187:J187"/>
    <mergeCell ref="C162:J162"/>
    <mergeCell ref="C163:C173"/>
    <mergeCell ref="D55:E55"/>
    <mergeCell ref="D56:D58"/>
    <mergeCell ref="F56:J56"/>
    <mergeCell ref="F55:J55"/>
    <mergeCell ref="D59:E59"/>
    <mergeCell ref="F59:J59"/>
    <mergeCell ref="D60:D63"/>
    <mergeCell ref="F60:J60"/>
    <mergeCell ref="F64:J64"/>
    <mergeCell ref="F58:I58"/>
    <mergeCell ref="D69:E69"/>
    <mergeCell ref="F69:J69"/>
    <mergeCell ref="F63:J63"/>
    <mergeCell ref="D64:E64"/>
    <mergeCell ref="F93:J93"/>
    <mergeCell ref="D74:D77"/>
    <mergeCell ref="C82:E82"/>
    <mergeCell ref="D85:E85"/>
    <mergeCell ref="F90:J90"/>
    <mergeCell ref="C88:C98"/>
    <mergeCell ref="D88:E88"/>
    <mergeCell ref="D89:D92"/>
    <mergeCell ref="F89:J89"/>
    <mergeCell ref="F96:J96"/>
    <mergeCell ref="F97:J97"/>
    <mergeCell ref="F98:J98"/>
    <mergeCell ref="F85:J85"/>
    <mergeCell ref="F86:J86"/>
    <mergeCell ref="C87:E87"/>
    <mergeCell ref="C83:C85"/>
    <mergeCell ref="D93:D98"/>
    <mergeCell ref="D70:D72"/>
    <mergeCell ref="F70:J70"/>
    <mergeCell ref="D78:E78"/>
    <mergeCell ref="D41:E41"/>
    <mergeCell ref="F41:J41"/>
    <mergeCell ref="F28:J28"/>
    <mergeCell ref="D54:E54"/>
    <mergeCell ref="F54:J54"/>
    <mergeCell ref="D50:E50"/>
    <mergeCell ref="F50:J50"/>
    <mergeCell ref="D42:D44"/>
    <mergeCell ref="F35:J35"/>
    <mergeCell ref="F31:J31"/>
    <mergeCell ref="F40:J40"/>
    <mergeCell ref="D40:E40"/>
    <mergeCell ref="F42:J42"/>
    <mergeCell ref="F45:J45"/>
    <mergeCell ref="D45:E45"/>
    <mergeCell ref="D46:D49"/>
    <mergeCell ref="F32:J32"/>
    <mergeCell ref="F34:J34"/>
    <mergeCell ref="D37:E37"/>
    <mergeCell ref="F37:J37"/>
    <mergeCell ref="F43:I43"/>
    <mergeCell ref="F44:I44"/>
    <mergeCell ref="F48:J48"/>
    <mergeCell ref="D36:E36"/>
    <mergeCell ref="F21:I21"/>
    <mergeCell ref="D32:D35"/>
    <mergeCell ref="D22:E22"/>
    <mergeCell ref="D28:D30"/>
    <mergeCell ref="D25:E25"/>
    <mergeCell ref="F23:J23"/>
    <mergeCell ref="G24:J24"/>
    <mergeCell ref="D31:E31"/>
    <mergeCell ref="D26:E26"/>
    <mergeCell ref="F26:J26"/>
    <mergeCell ref="D27:E27"/>
    <mergeCell ref="F27:J27"/>
    <mergeCell ref="F29:I29"/>
    <mergeCell ref="F30:I30"/>
    <mergeCell ref="C25:C38"/>
    <mergeCell ref="C10:J10"/>
    <mergeCell ref="D11:E11"/>
    <mergeCell ref="D13:E13"/>
    <mergeCell ref="D12:E12"/>
    <mergeCell ref="F12:G12"/>
    <mergeCell ref="C11:C22"/>
    <mergeCell ref="D21:E21"/>
    <mergeCell ref="D17:E17"/>
    <mergeCell ref="D20:E20"/>
    <mergeCell ref="D18:E18"/>
    <mergeCell ref="D19:E19"/>
    <mergeCell ref="D14:D16"/>
    <mergeCell ref="F11:I11"/>
    <mergeCell ref="F13:I13"/>
    <mergeCell ref="F20:I20"/>
    <mergeCell ref="F19:I19"/>
    <mergeCell ref="F18:I18"/>
    <mergeCell ref="F17:I17"/>
    <mergeCell ref="F16:I16"/>
    <mergeCell ref="F15:I15"/>
    <mergeCell ref="F14:I14"/>
    <mergeCell ref="F36:J36"/>
    <mergeCell ref="F22:I22"/>
    <mergeCell ref="F46:J46"/>
    <mergeCell ref="F49:J49"/>
    <mergeCell ref="F183:I183"/>
    <mergeCell ref="F62:J62"/>
    <mergeCell ref="F71:I71"/>
    <mergeCell ref="F72:I72"/>
    <mergeCell ref="F76:J76"/>
    <mergeCell ref="F91:I91"/>
    <mergeCell ref="F92:I92"/>
    <mergeCell ref="F95:J95"/>
    <mergeCell ref="F107:J107"/>
    <mergeCell ref="F103:I103"/>
    <mergeCell ref="F128:I128"/>
    <mergeCell ref="F131:J131"/>
    <mergeCell ref="F57:I57"/>
    <mergeCell ref="F78:J78"/>
    <mergeCell ref="F175:J175"/>
    <mergeCell ref="F119:J119"/>
    <mergeCell ref="F113:J113"/>
    <mergeCell ref="F114:J114"/>
    <mergeCell ref="F104:I104"/>
    <mergeCell ref="F126:J126"/>
    <mergeCell ref="F127:I127"/>
    <mergeCell ref="F68:J68"/>
    <mergeCell ref="G208:J208"/>
    <mergeCell ref="G209:J209"/>
    <mergeCell ref="D51:E51"/>
    <mergeCell ref="F51:J51"/>
    <mergeCell ref="F140:I140"/>
    <mergeCell ref="D142:D147"/>
    <mergeCell ref="F142:J142"/>
    <mergeCell ref="F144:J144"/>
    <mergeCell ref="F145:J145"/>
    <mergeCell ref="F146:J146"/>
    <mergeCell ref="F147:J147"/>
    <mergeCell ref="D137:D141"/>
    <mergeCell ref="F141:I141"/>
    <mergeCell ref="F139:J139"/>
    <mergeCell ref="D73:E73"/>
    <mergeCell ref="F73:J73"/>
    <mergeCell ref="F87:J87"/>
    <mergeCell ref="D65:E65"/>
    <mergeCell ref="F65:J65"/>
    <mergeCell ref="F133:J133"/>
    <mergeCell ref="F134:J134"/>
    <mergeCell ref="D79:E79"/>
    <mergeCell ref="F79:J79"/>
    <mergeCell ref="D68:E68"/>
  </mergeCells>
  <phoneticPr fontId="21"/>
  <conditionalFormatting sqref="A174">
    <cfRule type="containsText" dxfId="848" priority="108" stopIfTrue="1" operator="containsText" text="(例)">
      <formula>NOT(ISERROR(SEARCH("(例)",A174)))</formula>
    </cfRule>
  </conditionalFormatting>
  <conditionalFormatting sqref="A25:B38">
    <cfRule type="containsText" dxfId="847" priority="161" stopIfTrue="1" operator="containsText" text="(例)">
      <formula>NOT(ISERROR(SEARCH("(例)",A25)))</formula>
    </cfRule>
  </conditionalFormatting>
  <conditionalFormatting sqref="A41:B52">
    <cfRule type="containsText" dxfId="846" priority="154" stopIfTrue="1" operator="containsText" text="(例)">
      <formula>NOT(ISERROR(SEARCH("(例)",A41)))</formula>
    </cfRule>
  </conditionalFormatting>
  <conditionalFormatting sqref="A55:B66">
    <cfRule type="containsText" dxfId="845" priority="147" stopIfTrue="1" operator="containsText" text="(例)">
      <formula>NOT(ISERROR(SEARCH("(例)",A55)))</formula>
    </cfRule>
  </conditionalFormatting>
  <conditionalFormatting sqref="A69:B80">
    <cfRule type="containsText" dxfId="844" priority="140" stopIfTrue="1" operator="containsText" text="(例)">
      <formula>NOT(ISERROR(SEARCH("(例)",A69)))</formula>
    </cfRule>
  </conditionalFormatting>
  <conditionalFormatting sqref="A136:B173">
    <cfRule type="containsText" dxfId="843" priority="119" stopIfTrue="1" operator="containsText" text="(例)">
      <formula>NOT(ISERROR(SEARCH("(例)",A136)))</formula>
    </cfRule>
  </conditionalFormatting>
  <conditionalFormatting sqref="A210:B211 F211">
    <cfRule type="containsText" dxfId="842" priority="70" stopIfTrue="1" operator="containsText" text="(例)">
      <formula>NOT(ISERROR(SEARCH("(例)",A210)))</formula>
    </cfRule>
  </conditionalFormatting>
  <conditionalFormatting sqref="A208:C209">
    <cfRule type="containsText" dxfId="841" priority="105" stopIfTrue="1" operator="containsText" text="(例)">
      <formula>NOT(ISERROR(SEARCH("(例)",A208)))</formula>
    </cfRule>
  </conditionalFormatting>
  <conditionalFormatting sqref="A88:F88">
    <cfRule type="containsText" dxfId="840" priority="45" stopIfTrue="1" operator="containsText" text="(例)">
      <formula>NOT(ISERROR(SEARCH("(例)",A88)))</formula>
    </cfRule>
  </conditionalFormatting>
  <conditionalFormatting sqref="A108:J109 A110:E110 A206:XFD207 A212:XFD1048576">
    <cfRule type="containsText" dxfId="839" priority="247" stopIfTrue="1" operator="containsText" text="(例)">
      <formula>NOT(ISERROR(SEARCH("(例)",A108)))</formula>
    </cfRule>
  </conditionalFormatting>
  <conditionalFormatting sqref="A120:J121 A122:E122">
    <cfRule type="containsText" dxfId="838" priority="244" stopIfTrue="1" operator="containsText" text="(例)">
      <formula>NOT(ISERROR(SEARCH("(例)",A120)))</formula>
    </cfRule>
  </conditionalFormatting>
  <conditionalFormatting sqref="A132:J134">
    <cfRule type="containsText" dxfId="837" priority="241" stopIfTrue="1" operator="containsText" text="(例)">
      <formula>NOT(ISERROR(SEARCH("(例)",A132)))</formula>
    </cfRule>
  </conditionalFormatting>
  <conditionalFormatting sqref="A83:K85 A89:K90 A91:F92 J91:K92 A93:K93 A96:K97 A176:K179 A185:XFD194 A94:D95 A98:E98 A100:E105 A106:D107 A112:F112 A113:E117 A118:D119 A124:F124 A125:E129 A130:D131 A1:K1 M1:XFD1 A2:XFD10 A11:B22 A23:XFD24 A40:E40 D41:E44 D45 G53:XFD53 D55:E58 G67:XFD67 D69:E72 G81:XFD81 A82:XFD82 A86:XFD87 K88 K94:K95 K137:K147 M137:XFD147 A175:XFD175 A180:XFD181 A182:E184 D200:D205">
    <cfRule type="containsText" dxfId="836" priority="882" stopIfTrue="1" operator="containsText" text="(例)">
      <formula>NOT(ISERROR(SEARCH("(例)",A1)))</formula>
    </cfRule>
  </conditionalFormatting>
  <conditionalFormatting sqref="A39:XFD39 A53:E54 A67:E68 A81 C81:E81 A99:XFD99 A111:B111 A123:B123 A135 A196:B205 M196:XFD205">
    <cfRule type="containsText" dxfId="835" priority="642" stopIfTrue="1" operator="containsText" text="(例)">
      <formula>NOT(ISERROR(SEARCH("(例)",A39)))</formula>
    </cfRule>
  </conditionalFormatting>
  <conditionalFormatting sqref="A195:XFD195">
    <cfRule type="containsText" dxfId="834" priority="780" stopIfTrue="1" operator="containsText" text="(例)">
      <formula>NOT(ISERROR(SEARCH("(例)",A195)))</formula>
    </cfRule>
  </conditionalFormatting>
  <conditionalFormatting sqref="C136">
    <cfRule type="containsText" dxfId="833" priority="238" stopIfTrue="1" operator="containsText" text="(例)">
      <formula>NOT(ISERROR(SEARCH("(例)",C136)))</formula>
    </cfRule>
  </conditionalFormatting>
  <conditionalFormatting sqref="C149">
    <cfRule type="containsText" dxfId="832" priority="131" stopIfTrue="1" operator="containsText" text="(例)">
      <formula>NOT(ISERROR(SEARCH("(例)",C149)))</formula>
    </cfRule>
  </conditionalFormatting>
  <conditionalFormatting sqref="C162">
    <cfRule type="containsText" dxfId="831" priority="118" stopIfTrue="1" operator="containsText" text="(例)">
      <formula>NOT(ISERROR(SEARCH("(例)",C162)))</formula>
    </cfRule>
  </conditionalFormatting>
  <conditionalFormatting sqref="C197">
    <cfRule type="containsText" dxfId="830" priority="605" stopIfTrue="1" operator="containsText" text="(例)">
      <formula>NOT(ISERROR(SEARCH("(例)",C197)))</formula>
    </cfRule>
  </conditionalFormatting>
  <conditionalFormatting sqref="C137:E137 C138:C141 E138:E141">
    <cfRule type="containsText" dxfId="829" priority="237" stopIfTrue="1" operator="containsText" text="(例)">
      <formula>NOT(ISERROR(SEARCH("(例)",C137)))</formula>
    </cfRule>
  </conditionalFormatting>
  <conditionalFormatting sqref="C150:E150 C151:C154 E151:E154">
    <cfRule type="containsText" dxfId="828" priority="130" stopIfTrue="1" operator="containsText" text="(例)">
      <formula>NOT(ISERROR(SEARCH("(例)",C150)))</formula>
    </cfRule>
  </conditionalFormatting>
  <conditionalFormatting sqref="C163:E163 C164:C167 E164:E167">
    <cfRule type="containsText" dxfId="827" priority="117" stopIfTrue="1" operator="containsText" text="(例)">
      <formula>NOT(ISERROR(SEARCH("(例)",C163)))</formula>
    </cfRule>
  </conditionalFormatting>
  <conditionalFormatting sqref="C88:F88">
    <cfRule type="expression" dxfId="826" priority="43">
      <formula>$F$25=1</formula>
    </cfRule>
  </conditionalFormatting>
  <conditionalFormatting sqref="C124:F124 C112:F112 C89:J90 C91:F92 J91:J92 C93:J93 C94:D95 C96:J97 C98:E98 C100:E105 C106:D107 C113:E117 C118:D119 C125:E129 C130:D131">
    <cfRule type="expression" dxfId="825" priority="798">
      <formula>"$f25=1"</formula>
    </cfRule>
    <cfRule type="expression" dxfId="824" priority="797">
      <formula>$F16=1</formula>
    </cfRule>
  </conditionalFormatting>
  <conditionalFormatting sqref="C143:F144">
    <cfRule type="containsText" dxfId="823" priority="213" stopIfTrue="1" operator="containsText" text="(例)">
      <formula>NOT(ISERROR(SEARCH("(例)",C143)))</formula>
    </cfRule>
  </conditionalFormatting>
  <conditionalFormatting sqref="C156:F157">
    <cfRule type="containsText" dxfId="822" priority="126" stopIfTrue="1" operator="containsText" text="(例)">
      <formula>NOT(ISERROR(SEARCH("(例)",C156)))</formula>
    </cfRule>
  </conditionalFormatting>
  <conditionalFormatting sqref="C169:F170">
    <cfRule type="containsText" dxfId="821" priority="113" stopIfTrue="1" operator="containsText" text="(例)">
      <formula>NOT(ISERROR(SEARCH("(例)",C169)))</formula>
    </cfRule>
  </conditionalFormatting>
  <conditionalFormatting sqref="C25:J25">
    <cfRule type="containsText" dxfId="820" priority="557" stopIfTrue="1" operator="containsText" text="(例)">
      <formula>NOT(ISERROR(SEARCH("(例)",C25)))</formula>
    </cfRule>
  </conditionalFormatting>
  <conditionalFormatting sqref="C89:J90 C91:F92 J91:J92 C93:J93 C94:D95 C96:J97 C98:E98 C100:E105 C106:D107 C112:F112 C113:E117 C118:D119 C124:F124 C125:E129 C130:D131">
    <cfRule type="expression" dxfId="819" priority="854">
      <formula>$F$25=1</formula>
    </cfRule>
  </conditionalFormatting>
  <conditionalFormatting sqref="C108:J109 C110:E110">
    <cfRule type="expression" dxfId="818" priority="245">
      <formula>$F$25=1</formula>
    </cfRule>
  </conditionalFormatting>
  <conditionalFormatting sqref="C120:J121 C122:E122">
    <cfRule type="expression" dxfId="817" priority="242">
      <formula>$F$25=1</formula>
    </cfRule>
  </conditionalFormatting>
  <conditionalFormatting sqref="C132:J134">
    <cfRule type="expression" dxfId="816" priority="239">
      <formula>$F$25=1</formula>
    </cfRule>
  </conditionalFormatting>
  <conditionalFormatting sqref="C142:J142">
    <cfRule type="containsText" dxfId="815" priority="229" stopIfTrue="1" operator="containsText" text="(例)">
      <formula>NOT(ISERROR(SEARCH("(例)",C142)))</formula>
    </cfRule>
  </conditionalFormatting>
  <conditionalFormatting sqref="C145:J147">
    <cfRule type="containsText" dxfId="814" priority="210" stopIfTrue="1" operator="containsText" text="(例)">
      <formula>NOT(ISERROR(SEARCH("(例)",C145)))</formula>
    </cfRule>
  </conditionalFormatting>
  <conditionalFormatting sqref="C155:J155">
    <cfRule type="containsText" dxfId="813" priority="129" stopIfTrue="1" operator="containsText" text="(例)">
      <formula>NOT(ISERROR(SEARCH("(例)",C155)))</formula>
    </cfRule>
  </conditionalFormatting>
  <conditionalFormatting sqref="C158:J160">
    <cfRule type="containsText" dxfId="812" priority="125" stopIfTrue="1" operator="containsText" text="(例)">
      <formula>NOT(ISERROR(SEARCH("(例)",C158)))</formula>
    </cfRule>
  </conditionalFormatting>
  <conditionalFormatting sqref="C168:J168">
    <cfRule type="containsText" dxfId="811" priority="116" stopIfTrue="1" operator="containsText" text="(例)">
      <formula>NOT(ISERROR(SEARCH("(例)",C168)))</formula>
    </cfRule>
  </conditionalFormatting>
  <conditionalFormatting sqref="C171:J173">
    <cfRule type="containsText" dxfId="810" priority="46" stopIfTrue="1" operator="containsText" text="(例)">
      <formula>NOT(ISERROR(SEARCH("(例)",C171)))</formula>
    </cfRule>
  </conditionalFormatting>
  <conditionalFormatting sqref="C196:L196">
    <cfRule type="containsText" dxfId="809" priority="598" stopIfTrue="1" operator="containsText" text="(例)">
      <formula>NOT(ISERROR(SEARCH("(例)",C196)))</formula>
    </cfRule>
  </conditionalFormatting>
  <conditionalFormatting sqref="D14">
    <cfRule type="containsText" dxfId="808" priority="568" stopIfTrue="1" operator="containsText" text="(例)">
      <formula>NOT(ISERROR(SEARCH("(例)",D14)))</formula>
    </cfRule>
  </conditionalFormatting>
  <conditionalFormatting sqref="D59">
    <cfRule type="containsText" dxfId="807" priority="826" stopIfTrue="1" operator="containsText" text="(例)">
      <formula>NOT(ISERROR(SEARCH("(例)",D59)))</formula>
    </cfRule>
  </conditionalFormatting>
  <conditionalFormatting sqref="D73">
    <cfRule type="containsText" dxfId="806" priority="825" stopIfTrue="1" operator="containsText" text="(例)">
      <formula>NOT(ISERROR(SEARCH("(例)",D73)))</formula>
    </cfRule>
  </conditionalFormatting>
  <conditionalFormatting sqref="D20:E20 D17:E17">
    <cfRule type="containsText" dxfId="805" priority="586" stopIfTrue="1" operator="containsText" text="(例)">
      <formula>NOT(ISERROR(SEARCH("(例)",D17)))</formula>
    </cfRule>
  </conditionalFormatting>
  <conditionalFormatting sqref="D20:E20">
    <cfRule type="expression" dxfId="804" priority="585">
      <formula>$F$12=2</formula>
    </cfRule>
  </conditionalFormatting>
  <conditionalFormatting sqref="D21:E22 C11:E11 D12:E13 D18:D19">
    <cfRule type="containsText" dxfId="803" priority="594" stopIfTrue="1" operator="containsText" text="(例)">
      <formula>NOT(ISERROR(SEARCH("(例)",C11)))</formula>
    </cfRule>
  </conditionalFormatting>
  <conditionalFormatting sqref="D22:E22">
    <cfRule type="expression" dxfId="802" priority="592">
      <formula>$F$12=2</formula>
    </cfRule>
  </conditionalFormatting>
  <conditionalFormatting sqref="D38:E38">
    <cfRule type="containsText" dxfId="801" priority="160" stopIfTrue="1" operator="containsText" text="(例)">
      <formula>NOT(ISERROR(SEARCH("(例)",D38)))</formula>
    </cfRule>
  </conditionalFormatting>
  <conditionalFormatting sqref="D46:E52">
    <cfRule type="containsText" dxfId="800" priority="153" stopIfTrue="1" operator="containsText" text="(例)">
      <formula>NOT(ISERROR(SEARCH("(例)",D46)))</formula>
    </cfRule>
  </conditionalFormatting>
  <conditionalFormatting sqref="D60:E66">
    <cfRule type="containsText" dxfId="799" priority="146" stopIfTrue="1" operator="containsText" text="(例)">
      <formula>NOT(ISERROR(SEARCH("(例)",D60)))</formula>
    </cfRule>
  </conditionalFormatting>
  <conditionalFormatting sqref="D74:E80">
    <cfRule type="containsText" dxfId="798" priority="139" stopIfTrue="1" operator="containsText" text="(例)">
      <formula>NOT(ISERROR(SEARCH("(例)",D74)))</formula>
    </cfRule>
  </conditionalFormatting>
  <conditionalFormatting sqref="D197:E199">
    <cfRule type="containsText" dxfId="797" priority="601" stopIfTrue="1" operator="containsText" text="(例)">
      <formula>NOT(ISERROR(SEARCH("(例)",D197)))</formula>
    </cfRule>
  </conditionalFormatting>
  <conditionalFormatting sqref="D28:K28 D29:F30 J29:K30 D35:K37 D26:F27 D31:K32 K25:K27 D33:E34 K33:K34">
    <cfRule type="containsText" dxfId="796" priority="561" stopIfTrue="1" operator="containsText" text="(例)">
      <formula>NOT(ISERROR(SEARCH("(例)",D25)))</formula>
    </cfRule>
  </conditionalFormatting>
  <conditionalFormatting sqref="E14:E16">
    <cfRule type="containsText" dxfId="795" priority="562" stopIfTrue="1" operator="containsText" text="(例)">
      <formula>NOT(ISERROR(SEARCH("(例)",E14)))</formula>
    </cfRule>
  </conditionalFormatting>
  <conditionalFormatting sqref="E94:F95 H94 J94">
    <cfRule type="containsText" dxfId="794" priority="496" stopIfTrue="1" operator="containsText" text="(例)">
      <formula>NOT(ISERROR(SEARCH("(例)",E94)))</formula>
    </cfRule>
  </conditionalFormatting>
  <conditionalFormatting sqref="E106:F107">
    <cfRule type="containsText" dxfId="793" priority="265" stopIfTrue="1" operator="containsText" text="(例)">
      <formula>NOT(ISERROR(SEARCH("(例)",E106)))</formula>
    </cfRule>
  </conditionalFormatting>
  <conditionalFormatting sqref="E118:F119">
    <cfRule type="containsText" dxfId="792" priority="262" stopIfTrue="1" operator="containsText" text="(例)">
      <formula>NOT(ISERROR(SEARCH("(例)",E118)))</formula>
    </cfRule>
  </conditionalFormatting>
  <conditionalFormatting sqref="E130:F131">
    <cfRule type="containsText" dxfId="791" priority="259" stopIfTrue="1" operator="containsText" text="(例)">
      <formula>NOT(ISERROR(SEARCH("(例)",E130)))</formula>
    </cfRule>
  </conditionalFormatting>
  <conditionalFormatting sqref="E94:J95">
    <cfRule type="expression" dxfId="790" priority="4">
      <formula>$F$25=1</formula>
    </cfRule>
  </conditionalFormatting>
  <conditionalFormatting sqref="E106:J107">
    <cfRule type="expression" dxfId="789" priority="195">
      <formula>$F$25=1</formula>
    </cfRule>
  </conditionalFormatting>
  <conditionalFormatting sqref="E118:J119">
    <cfRule type="expression" dxfId="788" priority="194">
      <formula>$F$25=1</formula>
    </cfRule>
  </conditionalFormatting>
  <conditionalFormatting sqref="E130:J131">
    <cfRule type="expression" dxfId="787" priority="193">
      <formula>$F$25=1</formula>
    </cfRule>
  </conditionalFormatting>
  <conditionalFormatting sqref="F11:F12">
    <cfRule type="containsText" dxfId="786" priority="574" stopIfTrue="1" operator="containsText" text="(例)">
      <formula>NOT(ISERROR(SEARCH("(例)",F11)))</formula>
    </cfRule>
  </conditionalFormatting>
  <conditionalFormatting sqref="F11:F16">
    <cfRule type="expression" dxfId="785" priority="566">
      <formula>OR(COUNTIF($F11,"(例)*")=1,$F11="")</formula>
    </cfRule>
  </conditionalFormatting>
  <conditionalFormatting sqref="F13:F16">
    <cfRule type="containsText" dxfId="784" priority="565" stopIfTrue="1" operator="containsText" text="(例)">
      <formula>NOT(ISERROR(SEARCH("(例)",F13)))</formula>
    </cfRule>
  </conditionalFormatting>
  <conditionalFormatting sqref="F17">
    <cfRule type="containsBlanks" dxfId="783" priority="596" stopIfTrue="1">
      <formula>LEN(TRIM(F17))=0</formula>
    </cfRule>
    <cfRule type="expression" dxfId="782" priority="595">
      <formula>OR(COUNTIF(#REF!,"(例)*")=1,#REF!="")</formula>
    </cfRule>
  </conditionalFormatting>
  <conditionalFormatting sqref="F18:F21">
    <cfRule type="expression" dxfId="781" priority="575">
      <formula>OR(COUNTIF($F18,"(例)*")=1,$F18="")</formula>
    </cfRule>
    <cfRule type="containsText" dxfId="780" priority="576" stopIfTrue="1" operator="containsText" text="(例)">
      <formula>NOT(ISERROR(SEARCH("(例)",F18)))</formula>
    </cfRule>
  </conditionalFormatting>
  <conditionalFormatting sqref="F22">
    <cfRule type="expression" dxfId="779" priority="570">
      <formula>$F$12="社宅等"</formula>
    </cfRule>
    <cfRule type="expression" dxfId="778" priority="587">
      <formula>$F$12="賃貸"</formula>
    </cfRule>
    <cfRule type="expression" dxfId="777" priority="588">
      <formula>OR(COUNTIF($F22,"(例)*")=1,$F22="")</formula>
    </cfRule>
    <cfRule type="containsText" dxfId="776" priority="589" stopIfTrue="1" operator="containsText" text="(例)">
      <formula>NOT(ISERROR(SEARCH("(例)",F22)))</formula>
    </cfRule>
  </conditionalFormatting>
  <conditionalFormatting sqref="F31 F36">
    <cfRule type="expression" dxfId="775" priority="512">
      <formula>$F$25=2</formula>
    </cfRule>
  </conditionalFormatting>
  <conditionalFormatting sqref="F33">
    <cfRule type="containsBlanks" dxfId="774" priority="342">
      <formula>LEN(TRIM(F33))=0</formula>
    </cfRule>
    <cfRule type="containsText" dxfId="773" priority="343" stopIfTrue="1" operator="containsText" text="(例)">
      <formula>NOT(ISERROR(SEARCH("(例)",F33)))</formula>
    </cfRule>
  </conditionalFormatting>
  <conditionalFormatting sqref="F34">
    <cfRule type="containsText" dxfId="772" priority="322" stopIfTrue="1" operator="containsText" text="(例)">
      <formula>NOT(ISERROR(SEARCH("(例)",F34)))</formula>
    </cfRule>
  </conditionalFormatting>
  <conditionalFormatting sqref="F38">
    <cfRule type="expression" dxfId="771" priority="158">
      <formula>_xlfn.ISFORMULA(F38)=TRUE</formula>
    </cfRule>
    <cfRule type="containsText" dxfId="770" priority="157" operator="containsText" text="(例)">
      <formula>NOT(ISERROR(SEARCH("(例)",F38)))</formula>
    </cfRule>
    <cfRule type="containsText" dxfId="769" priority="156" operator="containsText" text="□">
      <formula>NOT(ISERROR(SEARCH("□",F38)))</formula>
    </cfRule>
    <cfRule type="expression" dxfId="768" priority="159">
      <formula>#REF!="無し"</formula>
    </cfRule>
  </conditionalFormatting>
  <conditionalFormatting sqref="F47:F48">
    <cfRule type="containsText" dxfId="767" priority="439" stopIfTrue="1" operator="containsText" text="(例)">
      <formula>NOT(ISERROR(SEARCH("(例)",F47)))</formula>
    </cfRule>
  </conditionalFormatting>
  <conditionalFormatting sqref="F51">
    <cfRule type="expression" dxfId="766" priority="432">
      <formula>$F$25=1</formula>
    </cfRule>
  </conditionalFormatting>
  <conditionalFormatting sqref="F52">
    <cfRule type="containsText" dxfId="765" priority="35" operator="containsText" text="(例)">
      <formula>NOT(ISERROR(SEARCH("(例)",F52)))</formula>
    </cfRule>
    <cfRule type="expression" dxfId="764" priority="36">
      <formula>_xlfn.ISFORMULA(F52)=TRUE</formula>
    </cfRule>
    <cfRule type="expression" dxfId="763" priority="37">
      <formula>#REF!="無し"</formula>
    </cfRule>
  </conditionalFormatting>
  <conditionalFormatting sqref="F61:F62">
    <cfRule type="containsText" dxfId="762" priority="320" stopIfTrue="1" operator="containsText" text="(例)">
      <formula>NOT(ISERROR(SEARCH("(例)",F61)))</formula>
    </cfRule>
  </conditionalFormatting>
  <conditionalFormatting sqref="F65">
    <cfRule type="expression" dxfId="761" priority="428">
      <formula>$F$25=1</formula>
    </cfRule>
  </conditionalFormatting>
  <conditionalFormatting sqref="F66">
    <cfRule type="containsText" dxfId="760" priority="31" operator="containsText" text="(例)">
      <formula>NOT(ISERROR(SEARCH("(例)",F66)))</formula>
    </cfRule>
    <cfRule type="expression" dxfId="759" priority="33">
      <formula>#REF!="無し"</formula>
    </cfRule>
    <cfRule type="expression" dxfId="758" priority="32">
      <formula>_xlfn.ISFORMULA(F66)=TRUE</formula>
    </cfRule>
  </conditionalFormatting>
  <conditionalFormatting sqref="F75:F76">
    <cfRule type="containsText" dxfId="757" priority="318" stopIfTrue="1" operator="containsText" text="(例)">
      <formula>NOT(ISERROR(SEARCH("(例)",F75)))</formula>
    </cfRule>
  </conditionalFormatting>
  <conditionalFormatting sqref="F79">
    <cfRule type="expression" dxfId="756" priority="424">
      <formula>$F$25=1</formula>
    </cfRule>
  </conditionalFormatting>
  <conditionalFormatting sqref="F80">
    <cfRule type="expression" dxfId="755" priority="29">
      <formula>#REF!="無し"</formula>
    </cfRule>
    <cfRule type="expression" dxfId="754" priority="28">
      <formula>_xlfn.ISFORMULA(F80)=TRUE</formula>
    </cfRule>
    <cfRule type="containsText" dxfId="753" priority="27" operator="containsText" text="(例)">
      <formula>NOT(ISERROR(SEARCH("(例)",F80)))</formula>
    </cfRule>
  </conditionalFormatting>
  <conditionalFormatting sqref="F88">
    <cfRule type="expression" dxfId="752" priority="14">
      <formula>AND($F$88="●",$F$112="●")</formula>
    </cfRule>
    <cfRule type="expression" dxfId="751" priority="12">
      <formula>AND($F$88="●",$F$100="●")</formula>
    </cfRule>
    <cfRule type="expression" dxfId="750" priority="42">
      <formula>AND($F$88="●",$F$124="●")</formula>
    </cfRule>
    <cfRule type="expression" dxfId="749" priority="44">
      <formula>OR(COUNTIF($F88,"(例)*")=1,$F88="")</formula>
    </cfRule>
  </conditionalFormatting>
  <conditionalFormatting sqref="F94">
    <cfRule type="containsBlanks" dxfId="748" priority="494">
      <formula>LEN(TRIM(F94))=0</formula>
    </cfRule>
  </conditionalFormatting>
  <conditionalFormatting sqref="F98">
    <cfRule type="containsText" dxfId="747" priority="21" stopIfTrue="1" operator="containsText" text="(例)">
      <formula>NOT(ISERROR(SEARCH("(例)",F98)))</formula>
    </cfRule>
  </conditionalFormatting>
  <conditionalFormatting sqref="F100">
    <cfRule type="expression" dxfId="746" priority="40">
      <formula>$F$25=1</formula>
    </cfRule>
    <cfRule type="expression" dxfId="745" priority="11">
      <formula>AND($F$100="●",$F$112="●")</formula>
    </cfRule>
    <cfRule type="expression" dxfId="744" priority="10">
      <formula>AND($F$100="●",$F$88="●")</formula>
    </cfRule>
    <cfRule type="containsText" dxfId="743" priority="41" stopIfTrue="1" operator="containsText" text="(例)">
      <formula>NOT(ISERROR(SEARCH("(例)",F100)))</formula>
    </cfRule>
    <cfRule type="expression" dxfId="742" priority="39">
      <formula>AND($F$100="●",$F$124="●")</formula>
    </cfRule>
  </conditionalFormatting>
  <conditionalFormatting sqref="F110">
    <cfRule type="containsText" dxfId="741" priority="18" stopIfTrue="1" operator="containsText" text="(例)">
      <formula>NOT(ISERROR(SEARCH("(例)",F110)))</formula>
    </cfRule>
  </conditionalFormatting>
  <conditionalFormatting sqref="F112">
    <cfRule type="expression" dxfId="740" priority="22">
      <formula>AND($F$112="●",$F$124="●")</formula>
    </cfRule>
    <cfRule type="expression" dxfId="739" priority="8">
      <formula>AND($F$112="●",$F$88="●")</formula>
    </cfRule>
    <cfRule type="expression" dxfId="738" priority="9">
      <formula>AND($F$112="●",$F$100="●")</formula>
    </cfRule>
  </conditionalFormatting>
  <conditionalFormatting sqref="F122">
    <cfRule type="containsText" dxfId="737" priority="16" stopIfTrue="1" operator="containsText" text="(例)">
      <formula>NOT(ISERROR(SEARCH("(例)",F122)))</formula>
    </cfRule>
  </conditionalFormatting>
  <conditionalFormatting sqref="F124">
    <cfRule type="expression" dxfId="736" priority="6">
      <formula>AND($F$124="●",$F$88="●")</formula>
    </cfRule>
    <cfRule type="expression" dxfId="735" priority="7">
      <formula>AND($F$124="●",$F$100="●")</formula>
    </cfRule>
    <cfRule type="expression" dxfId="734" priority="23">
      <formula>AND($F$124="●",$F$112="●")</formula>
    </cfRule>
  </conditionalFormatting>
  <conditionalFormatting sqref="F140:F141 J140:J141">
    <cfRule type="containsText" dxfId="733" priority="207" stopIfTrue="1" operator="containsText" text="(例)">
      <formula>NOT(ISERROR(SEARCH("(例)",F140)))</formula>
    </cfRule>
  </conditionalFormatting>
  <conditionalFormatting sqref="F153:F154 J153:J154">
    <cfRule type="containsText" dxfId="732" priority="124" stopIfTrue="1" operator="containsText" text="(例)">
      <formula>NOT(ISERROR(SEARCH("(例)",F153)))</formula>
    </cfRule>
  </conditionalFormatting>
  <conditionalFormatting sqref="F166:F167 J166:J167">
    <cfRule type="containsText" dxfId="731" priority="111" stopIfTrue="1" operator="containsText" text="(例)">
      <formula>NOT(ISERROR(SEARCH("(例)",F166)))</formula>
    </cfRule>
  </conditionalFormatting>
  <conditionalFormatting sqref="F182">
    <cfRule type="expression" dxfId="730" priority="918">
      <formula>OR(COUNTIF($F182,"(例)*")=1,$F182="")</formula>
    </cfRule>
    <cfRule type="expression" dxfId="729" priority="915">
      <formula>$F$233="無し"</formula>
    </cfRule>
    <cfRule type="containsText" dxfId="728" priority="916" stopIfTrue="1" operator="containsText" text="(例)">
      <formula>NOT(ISERROR(SEARCH("(例)",F182)))</formula>
    </cfRule>
    <cfRule type="expression" dxfId="727" priority="917">
      <formula>$F$226="無し"</formula>
    </cfRule>
  </conditionalFormatting>
  <conditionalFormatting sqref="F183">
    <cfRule type="expression" dxfId="726" priority="543">
      <formula>OR(COUNTIF($F183,"(例)*")=1,$F183="")</formula>
    </cfRule>
    <cfRule type="containsText" dxfId="725" priority="542" stopIfTrue="1" operator="containsText" text="(例)">
      <formula>NOT(ISERROR(SEARCH("(例)",F183)))</formula>
    </cfRule>
  </conditionalFormatting>
  <conditionalFormatting sqref="F183:F184">
    <cfRule type="expression" dxfId="724" priority="516">
      <formula>$F$182="無し"</formula>
    </cfRule>
  </conditionalFormatting>
  <conditionalFormatting sqref="F184">
    <cfRule type="expression" dxfId="723" priority="921">
      <formula>OR(COUNTIF($F184,"(例)*")=1,$F184="")</formula>
    </cfRule>
  </conditionalFormatting>
  <conditionalFormatting sqref="F197:F205">
    <cfRule type="expression" dxfId="722" priority="24">
      <formula>OR(COUNTIF($F197,"(例)*")=1,$F197="")</formula>
    </cfRule>
    <cfRule type="containsText" dxfId="721" priority="25" stopIfTrue="1" operator="containsText" text="(例)">
      <formula>NOT(ISERROR(SEARCH("(例)",F197)))</formula>
    </cfRule>
  </conditionalFormatting>
  <conditionalFormatting sqref="F208">
    <cfRule type="expression" dxfId="720" priority="103">
      <formula>F12="分譲"</formula>
    </cfRule>
    <cfRule type="containsBlanks" dxfId="719" priority="104">
      <formula>LEN(TRIM(F208))=0</formula>
    </cfRule>
  </conditionalFormatting>
  <conditionalFormatting sqref="F209">
    <cfRule type="containsBlanks" dxfId="718" priority="102">
      <formula>LEN(TRIM(F209))=0</formula>
    </cfRule>
    <cfRule type="expression" dxfId="717" priority="101">
      <formula>F12="分譲"</formula>
    </cfRule>
  </conditionalFormatting>
  <conditionalFormatting sqref="F210">
    <cfRule type="containsText" dxfId="716" priority="58" operator="containsText" text="□">
      <formula>NOT(ISERROR(SEARCH("□",F210)))</formula>
    </cfRule>
  </conditionalFormatting>
  <conditionalFormatting sqref="F12:I12">
    <cfRule type="containsText" dxfId="715" priority="572" operator="containsText" text="（例）">
      <formula>NOT(ISERROR(SEARCH("（例）",F12)))</formula>
    </cfRule>
  </conditionalFormatting>
  <conditionalFormatting sqref="F25:J25">
    <cfRule type="expression" dxfId="714" priority="556">
      <formula>OR(COUNTIF($F25,"(例)*")=1,$F25="")</formula>
    </cfRule>
  </conditionalFormatting>
  <conditionalFormatting sqref="F28:J28 F29:F30 J29:J30 F37">
    <cfRule type="expression" dxfId="713" priority="559">
      <formula>$F$25=1</formula>
    </cfRule>
  </conditionalFormatting>
  <conditionalFormatting sqref="F28:J28 F29:F30 J29:J30 F37:J37">
    <cfRule type="expression" dxfId="712" priority="510">
      <formula>$F$25=1</formula>
    </cfRule>
  </conditionalFormatting>
  <conditionalFormatting sqref="F31:J32 F35:J37 F28:J28 F29:F30 J29:J30 F26:F27">
    <cfRule type="containsBlanks" dxfId="711" priority="513">
      <formula>LEN(TRIM(F26))=0</formula>
    </cfRule>
  </conditionalFormatting>
  <conditionalFormatting sqref="F42:J42 F43:F44 J43:J44">
    <cfRule type="expression" dxfId="710" priority="315">
      <formula>$F$25=1</formula>
    </cfRule>
    <cfRule type="expression" dxfId="709" priority="313">
      <formula>$F$25=1</formula>
    </cfRule>
  </conditionalFormatting>
  <conditionalFormatting sqref="F42:J42 J43:J44 F43:F45 F40:F41">
    <cfRule type="containsText" dxfId="708" priority="316" stopIfTrue="1" operator="containsText" text="(例)">
      <formula>NOT(ISERROR(SEARCH("(例)",F40)))</formula>
    </cfRule>
  </conditionalFormatting>
  <conditionalFormatting sqref="F46:J46">
    <cfRule type="containsText" dxfId="707" priority="466" stopIfTrue="1" operator="containsText" text="(例)">
      <formula>NOT(ISERROR(SEARCH("(例)",F46)))</formula>
    </cfRule>
  </conditionalFormatting>
  <conditionalFormatting sqref="F49:J50">
    <cfRule type="containsText" dxfId="706" priority="256" stopIfTrue="1" operator="containsText" text="(例)">
      <formula>NOT(ISERROR(SEARCH("(例)",F49)))</formula>
    </cfRule>
  </conditionalFormatting>
  <conditionalFormatting sqref="F51:J51">
    <cfRule type="expression" dxfId="705" priority="430">
      <formula>$F$25=1</formula>
    </cfRule>
  </conditionalFormatting>
  <conditionalFormatting sqref="F56:J56 F57:F58 J57:J58">
    <cfRule type="expression" dxfId="704" priority="311">
      <formula>$F$25=1</formula>
    </cfRule>
    <cfRule type="expression" dxfId="703" priority="309">
      <formula>$F$25=1</formula>
    </cfRule>
  </conditionalFormatting>
  <conditionalFormatting sqref="F56:J56 J57:J58 F57:F59 F54:F55">
    <cfRule type="containsText" dxfId="702" priority="312" stopIfTrue="1" operator="containsText" text="(例)">
      <formula>NOT(ISERROR(SEARCH("(例)",F54)))</formula>
    </cfRule>
  </conditionalFormatting>
  <conditionalFormatting sqref="F60:J60">
    <cfRule type="containsText" dxfId="701" priority="464" stopIfTrue="1" operator="containsText" text="(例)">
      <formula>NOT(ISERROR(SEARCH("(例)",F60)))</formula>
    </cfRule>
  </conditionalFormatting>
  <conditionalFormatting sqref="F63:J64">
    <cfRule type="containsText" dxfId="700" priority="52" stopIfTrue="1" operator="containsText" text="(例)">
      <formula>NOT(ISERROR(SEARCH("(例)",F63)))</formula>
    </cfRule>
  </conditionalFormatting>
  <conditionalFormatting sqref="F65:J65">
    <cfRule type="expression" dxfId="699" priority="426">
      <formula>$F$25=1</formula>
    </cfRule>
  </conditionalFormatting>
  <conditionalFormatting sqref="F70:J70 F71:F72 J71:J72">
    <cfRule type="expression" dxfId="698" priority="305">
      <formula>$F$25=1</formula>
    </cfRule>
    <cfRule type="expression" dxfId="697" priority="307">
      <formula>$F$25=1</formula>
    </cfRule>
  </conditionalFormatting>
  <conditionalFormatting sqref="F70:J70 J71:J72 F71:F73 F68:F69">
    <cfRule type="containsText" dxfId="696" priority="308" stopIfTrue="1" operator="containsText" text="(例)">
      <formula>NOT(ISERROR(SEARCH("(例)",F68)))</formula>
    </cfRule>
  </conditionalFormatting>
  <conditionalFormatting sqref="F74:J74">
    <cfRule type="containsText" dxfId="695" priority="462" stopIfTrue="1" operator="containsText" text="(例)">
      <formula>NOT(ISERROR(SEARCH("(例)",F74)))</formula>
    </cfRule>
  </conditionalFormatting>
  <conditionalFormatting sqref="F77:J78">
    <cfRule type="containsText" dxfId="694" priority="51" stopIfTrue="1" operator="containsText" text="(例)">
      <formula>NOT(ISERROR(SEARCH("(例)",F77)))</formula>
    </cfRule>
  </conditionalFormatting>
  <conditionalFormatting sqref="F79:J79">
    <cfRule type="expression" dxfId="693" priority="422">
      <formula>$F$25=1</formula>
    </cfRule>
  </conditionalFormatting>
  <conditionalFormatting sqref="F98:J98">
    <cfRule type="containsBlanks" dxfId="692" priority="20">
      <formula>LEN(TRIM(F98))=0</formula>
    </cfRule>
    <cfRule type="expression" dxfId="691" priority="19">
      <formula>$F$25=1</formula>
    </cfRule>
  </conditionalFormatting>
  <conditionalFormatting sqref="F101:J102 F103:F104 J103:J104">
    <cfRule type="containsText" dxfId="690" priority="304" stopIfTrue="1" operator="containsText" text="(例)">
      <formula>NOT(ISERROR(SEARCH("(例)",F101)))</formula>
    </cfRule>
    <cfRule type="expression" dxfId="689" priority="302">
      <formula>$F$25=1</formula>
    </cfRule>
  </conditionalFormatting>
  <conditionalFormatting sqref="F105:J105">
    <cfRule type="containsText" dxfId="688" priority="394" stopIfTrue="1" operator="containsText" text="(例)">
      <formula>NOT(ISERROR(SEARCH("(例)",F105)))</formula>
    </cfRule>
    <cfRule type="expression" dxfId="687" priority="392">
      <formula>$F$25=1</formula>
    </cfRule>
  </conditionalFormatting>
  <conditionalFormatting sqref="F110:J110">
    <cfRule type="expression" dxfId="686" priority="17">
      <formula>$F$25=1</formula>
    </cfRule>
  </conditionalFormatting>
  <conditionalFormatting sqref="F113:J114 F115:F116 J115:J116">
    <cfRule type="containsText" dxfId="685" priority="301" stopIfTrue="1" operator="containsText" text="(例)">
      <formula>NOT(ISERROR(SEARCH("(例)",F113)))</formula>
    </cfRule>
    <cfRule type="expression" dxfId="684" priority="299">
      <formula>$F$25=1</formula>
    </cfRule>
  </conditionalFormatting>
  <conditionalFormatting sqref="F117:J117">
    <cfRule type="expression" dxfId="683" priority="389">
      <formula>$F$25=1</formula>
    </cfRule>
    <cfRule type="containsText" dxfId="682" priority="391" stopIfTrue="1" operator="containsText" text="(例)">
      <formula>NOT(ISERROR(SEARCH("(例)",F117)))</formula>
    </cfRule>
  </conditionalFormatting>
  <conditionalFormatting sqref="F122:J122">
    <cfRule type="expression" dxfId="681" priority="15">
      <formula>$F$25=1</formula>
    </cfRule>
  </conditionalFormatting>
  <conditionalFormatting sqref="F125:J126 F127:F128 J127:J128">
    <cfRule type="expression" dxfId="680" priority="296">
      <formula>$F$25=1</formula>
    </cfRule>
    <cfRule type="containsText" dxfId="679" priority="298" stopIfTrue="1" operator="containsText" text="(例)">
      <formula>NOT(ISERROR(SEARCH("(例)",F125)))</formula>
    </cfRule>
  </conditionalFormatting>
  <conditionalFormatting sqref="F129:J129">
    <cfRule type="expression" dxfId="678" priority="386">
      <formula>$F$25=1</formula>
    </cfRule>
    <cfRule type="containsText" dxfId="677" priority="388" stopIfTrue="1" operator="containsText" text="(例)">
      <formula>NOT(ISERROR(SEARCH("(例)",F129)))</formula>
    </cfRule>
  </conditionalFormatting>
  <conditionalFormatting sqref="F137:J139">
    <cfRule type="containsText" dxfId="676" priority="204" stopIfTrue="1" operator="containsText" text="(例)">
      <formula>NOT(ISERROR(SEARCH("(例)",F137)))</formula>
    </cfRule>
  </conditionalFormatting>
  <conditionalFormatting sqref="F150:J152">
    <cfRule type="containsText" dxfId="675" priority="123" stopIfTrue="1" operator="containsText" text="(例)">
      <formula>NOT(ISERROR(SEARCH("(例)",F150)))</formula>
    </cfRule>
  </conditionalFormatting>
  <conditionalFormatting sqref="F163:J165">
    <cfRule type="containsText" dxfId="674" priority="110" stopIfTrue="1" operator="containsText" text="(例)">
      <formula>NOT(ISERROR(SEARCH("(例)",F163)))</formula>
    </cfRule>
  </conditionalFormatting>
  <conditionalFormatting sqref="F177:J177 F89:J90 F91:F92 J91:J92 F93:J93 F96:J97 F83:J85 F176 F187:J194">
    <cfRule type="expression" dxfId="673" priority="878">
      <formula>OR(COUNTIF($F83,"(例)*")=1,$F83="")</formula>
    </cfRule>
  </conditionalFormatting>
  <conditionalFormatting sqref="F177:J179">
    <cfRule type="expression" dxfId="672" priority="856">
      <formula>$F$176="無し"</formula>
    </cfRule>
  </conditionalFormatting>
  <conditionalFormatting sqref="F184:J184">
    <cfRule type="containsText" dxfId="671" priority="547" stopIfTrue="1" operator="containsText" text="(例)">
      <formula>NOT(ISERROR(SEARCH("(例)",F184)))</formula>
    </cfRule>
  </conditionalFormatting>
  <conditionalFormatting sqref="F51:K51">
    <cfRule type="containsText" dxfId="670" priority="433" stopIfTrue="1" operator="containsText" text="(例)">
      <formula>NOT(ISERROR(SEARCH("(例)",F51)))</formula>
    </cfRule>
  </conditionalFormatting>
  <conditionalFormatting sqref="F65:K65">
    <cfRule type="containsText" dxfId="669" priority="429" stopIfTrue="1" operator="containsText" text="(例)">
      <formula>NOT(ISERROR(SEARCH("(例)",F65)))</formula>
    </cfRule>
  </conditionalFormatting>
  <conditionalFormatting sqref="F79:K79">
    <cfRule type="containsText" dxfId="668" priority="425" stopIfTrue="1" operator="containsText" text="(例)">
      <formula>NOT(ISERROR(SEARCH("(例)",F79)))</formula>
    </cfRule>
  </conditionalFormatting>
  <conditionalFormatting sqref="G182:J182">
    <cfRule type="expression" dxfId="667" priority="552">
      <formula>$F$226="無し"</formula>
    </cfRule>
    <cfRule type="containsText" dxfId="666" priority="553" stopIfTrue="1" operator="containsText" text="(例)">
      <formula>NOT(ISERROR(SEARCH("(例)",G182)))</formula>
    </cfRule>
  </conditionalFormatting>
  <conditionalFormatting sqref="G184:J184">
    <cfRule type="expression" dxfId="665" priority="546">
      <formula>$F$304="無し"</formula>
    </cfRule>
  </conditionalFormatting>
  <conditionalFormatting sqref="H33">
    <cfRule type="containsText" dxfId="664" priority="333" stopIfTrue="1" operator="containsText" text="(例)">
      <formula>NOT(ISERROR(SEARCH("(例)",H33)))</formula>
    </cfRule>
    <cfRule type="containsBlanks" dxfId="663" priority="332">
      <formula>LEN(TRIM(H33))=0</formula>
    </cfRule>
  </conditionalFormatting>
  <conditionalFormatting sqref="H47">
    <cfRule type="containsText" dxfId="662" priority="454" stopIfTrue="1" operator="containsText" text="(例)">
      <formula>NOT(ISERROR(SEARCH("(例)",H47)))</formula>
    </cfRule>
  </conditionalFormatting>
  <conditionalFormatting sqref="H61">
    <cfRule type="containsText" dxfId="661" priority="337" stopIfTrue="1" operator="containsText" text="(例)">
      <formula>NOT(ISERROR(SEARCH("(例)",H61)))</formula>
    </cfRule>
  </conditionalFormatting>
  <conditionalFormatting sqref="H75">
    <cfRule type="containsText" dxfId="660" priority="335" stopIfTrue="1" operator="containsText" text="(例)">
      <formula>NOT(ISERROR(SEARCH("(例)",H75)))</formula>
    </cfRule>
  </conditionalFormatting>
  <conditionalFormatting sqref="H94">
    <cfRule type="containsBlanks" dxfId="659" priority="488">
      <formula>LEN(TRIM(H94))=0</formula>
    </cfRule>
  </conditionalFormatting>
  <conditionalFormatting sqref="H106">
    <cfRule type="containsText" dxfId="658" priority="286" stopIfTrue="1" operator="containsText" text="(例)">
      <formula>NOT(ISERROR(SEARCH("(例)",H106)))</formula>
    </cfRule>
  </conditionalFormatting>
  <conditionalFormatting sqref="H118">
    <cfRule type="containsText" dxfId="657" priority="283" stopIfTrue="1" operator="containsText" text="(例)">
      <formula>NOT(ISERROR(SEARCH("(例)",H118)))</formula>
    </cfRule>
  </conditionalFormatting>
  <conditionalFormatting sqref="H130">
    <cfRule type="containsText" dxfId="656" priority="280" stopIfTrue="1" operator="containsText" text="(例)">
      <formula>NOT(ISERROR(SEARCH("(例)",H130)))</formula>
    </cfRule>
  </conditionalFormatting>
  <conditionalFormatting sqref="H143">
    <cfRule type="containsText" dxfId="655" priority="220" stopIfTrue="1" operator="containsText" text="(例)">
      <formula>NOT(ISERROR(SEARCH("(例)",H143)))</formula>
    </cfRule>
  </conditionalFormatting>
  <conditionalFormatting sqref="H156">
    <cfRule type="containsText" dxfId="654" priority="128" stopIfTrue="1" operator="containsText" text="(例)">
      <formula>NOT(ISERROR(SEARCH("(例)",H156)))</formula>
    </cfRule>
  </conditionalFormatting>
  <conditionalFormatting sqref="H169">
    <cfRule type="containsText" dxfId="653" priority="115" stopIfTrue="1" operator="containsText" text="(例)">
      <formula>NOT(ISERROR(SEARCH("(例)",H169)))</formula>
    </cfRule>
  </conditionalFormatting>
  <conditionalFormatting sqref="J11:J15">
    <cfRule type="containsText" dxfId="652" priority="591" stopIfTrue="1" operator="containsText" text="(例)">
      <formula>NOT(ISERROR(SEARCH("(例)",J11)))</formula>
    </cfRule>
  </conditionalFormatting>
  <conditionalFormatting sqref="J17:J20">
    <cfRule type="containsText" dxfId="651" priority="569" stopIfTrue="1" operator="containsText" text="(例)">
      <formula>NOT(ISERROR(SEARCH("(例)",J17)))</formula>
    </cfRule>
  </conditionalFormatting>
  <conditionalFormatting sqref="J21:J22">
    <cfRule type="expression" dxfId="650" priority="583">
      <formula>$F$12=2</formula>
    </cfRule>
    <cfRule type="containsText" dxfId="649" priority="584" stopIfTrue="1" operator="containsText" text="(例)">
      <formula>NOT(ISERROR(SEARCH("(例)",J21)))</formula>
    </cfRule>
  </conditionalFormatting>
  <conditionalFormatting sqref="J33">
    <cfRule type="containsText" dxfId="648" priority="331" stopIfTrue="1" operator="containsText" text="(例)">
      <formula>NOT(ISERROR(SEARCH("(例)",J33)))</formula>
    </cfRule>
    <cfRule type="containsBlanks" dxfId="647" priority="329">
      <formula>LEN(TRIM(J33))=0</formula>
    </cfRule>
  </conditionalFormatting>
  <conditionalFormatting sqref="J47">
    <cfRule type="containsText" dxfId="646" priority="448" stopIfTrue="1" operator="containsText" text="(例)">
      <formula>NOT(ISERROR(SEARCH("(例)",J47)))</formula>
    </cfRule>
  </conditionalFormatting>
  <conditionalFormatting sqref="J61">
    <cfRule type="containsText" dxfId="645" priority="328" stopIfTrue="1" operator="containsText" text="(例)">
      <formula>NOT(ISERROR(SEARCH("(例)",J61)))</formula>
    </cfRule>
  </conditionalFormatting>
  <conditionalFormatting sqref="J75">
    <cfRule type="containsText" dxfId="644" priority="325" stopIfTrue="1" operator="containsText" text="(例)">
      <formula>NOT(ISERROR(SEARCH("(例)",J75)))</formula>
    </cfRule>
  </conditionalFormatting>
  <conditionalFormatting sqref="J94">
    <cfRule type="containsBlanks" dxfId="643" priority="5">
      <formula>LEN(TRIM(J94))=0</formula>
    </cfRule>
  </conditionalFormatting>
  <conditionalFormatting sqref="J106">
    <cfRule type="containsText" dxfId="642" priority="277" stopIfTrue="1" operator="containsText" text="(例)">
      <formula>NOT(ISERROR(SEARCH("(例)",J106)))</formula>
    </cfRule>
  </conditionalFormatting>
  <conditionalFormatting sqref="J118">
    <cfRule type="containsText" dxfId="641" priority="273" stopIfTrue="1" operator="containsText" text="(例)">
      <formula>NOT(ISERROR(SEARCH("(例)",J118)))</formula>
    </cfRule>
  </conditionalFormatting>
  <conditionalFormatting sqref="J130">
    <cfRule type="containsText" dxfId="640" priority="269" stopIfTrue="1" operator="containsText" text="(例)">
      <formula>NOT(ISERROR(SEARCH("(例)",J130)))</formula>
    </cfRule>
  </conditionalFormatting>
  <conditionalFormatting sqref="J143">
    <cfRule type="containsText" dxfId="639" priority="217" stopIfTrue="1" operator="containsText" text="(例)">
      <formula>NOT(ISERROR(SEARCH("(例)",J143)))</formula>
    </cfRule>
  </conditionalFormatting>
  <conditionalFormatting sqref="J156">
    <cfRule type="containsText" dxfId="638" priority="127" stopIfTrue="1" operator="containsText" text="(例)">
      <formula>NOT(ISERROR(SEARCH("(例)",J156)))</formula>
    </cfRule>
  </conditionalFormatting>
  <conditionalFormatting sqref="J169">
    <cfRule type="containsText" dxfId="637" priority="114" stopIfTrue="1" operator="containsText" text="(例)">
      <formula>NOT(ISERROR(SEARCH("(例)",J169)))</formula>
    </cfRule>
  </conditionalFormatting>
  <conditionalFormatting sqref="K38">
    <cfRule type="containsText" dxfId="636" priority="155" stopIfTrue="1" operator="containsText" text="(例)">
      <formula>NOT(ISERROR(SEARCH("(例)",K38)))</formula>
    </cfRule>
  </conditionalFormatting>
  <conditionalFormatting sqref="K40:K50">
    <cfRule type="containsText" dxfId="635" priority="173" stopIfTrue="1" operator="containsText" text="(例)">
      <formula>NOT(ISERROR(SEARCH("(例)",K40)))</formula>
    </cfRule>
  </conditionalFormatting>
  <conditionalFormatting sqref="K52">
    <cfRule type="containsText" dxfId="634" priority="148" stopIfTrue="1" operator="containsText" text="(例)">
      <formula>NOT(ISERROR(SEARCH("(例)",K52)))</formula>
    </cfRule>
  </conditionalFormatting>
  <conditionalFormatting sqref="K54:K64">
    <cfRule type="containsText" dxfId="633" priority="172" stopIfTrue="1" operator="containsText" text="(例)">
      <formula>NOT(ISERROR(SEARCH("(例)",K54)))</formula>
    </cfRule>
  </conditionalFormatting>
  <conditionalFormatting sqref="K66">
    <cfRule type="containsText" dxfId="632" priority="141" stopIfTrue="1" operator="containsText" text="(例)">
      <formula>NOT(ISERROR(SEARCH("(例)",K66)))</formula>
    </cfRule>
  </conditionalFormatting>
  <conditionalFormatting sqref="K68:K78">
    <cfRule type="containsText" dxfId="631" priority="171" stopIfTrue="1" operator="containsText" text="(例)">
      <formula>NOT(ISERROR(SEARCH("(例)",K68)))</formula>
    </cfRule>
  </conditionalFormatting>
  <conditionalFormatting sqref="K80">
    <cfRule type="containsText" dxfId="630" priority="134" stopIfTrue="1" operator="containsText" text="(例)">
      <formula>NOT(ISERROR(SEARCH("(例)",K80)))</formula>
    </cfRule>
  </conditionalFormatting>
  <conditionalFormatting sqref="K98">
    <cfRule type="containsText" dxfId="629" priority="50" stopIfTrue="1" operator="containsText" text="(例)">
      <formula>NOT(ISERROR(SEARCH("(例)",K98)))</formula>
    </cfRule>
  </conditionalFormatting>
  <conditionalFormatting sqref="K150:K160 M150:XFD160">
    <cfRule type="containsText" dxfId="628" priority="133" stopIfTrue="1" operator="containsText" text="(例)">
      <formula>NOT(ISERROR(SEARCH("(例)",K150)))</formula>
    </cfRule>
  </conditionalFormatting>
  <conditionalFormatting sqref="K163:K173 M163:XFD173">
    <cfRule type="containsText" dxfId="627" priority="120" stopIfTrue="1" operator="containsText" text="(例)">
      <formula>NOT(ISERROR(SEARCH("(例)",K163)))</formula>
    </cfRule>
  </conditionalFormatting>
  <conditionalFormatting sqref="K197:L205">
    <cfRule type="containsText" dxfId="626" priority="72" stopIfTrue="1" operator="containsText" text="(例)">
      <formula>NOT(ISERROR(SEARCH("(例)",K197)))</formula>
    </cfRule>
  </conditionalFormatting>
  <conditionalFormatting sqref="K11:XFD22">
    <cfRule type="containsText" dxfId="625" priority="100" stopIfTrue="1" operator="containsText" text="(例)">
      <formula>NOT(ISERROR(SEARCH("(例)",K11)))</formula>
    </cfRule>
  </conditionalFormatting>
  <conditionalFormatting sqref="K100:XFD136">
    <cfRule type="containsText" dxfId="624" priority="76" stopIfTrue="1" operator="containsText" text="(例)">
      <formula>NOT(ISERROR(SEARCH("(例)",K100)))</formula>
    </cfRule>
  </conditionalFormatting>
  <conditionalFormatting sqref="K148:XFD149">
    <cfRule type="containsText" dxfId="623" priority="169" stopIfTrue="1" operator="containsText" text="(例)">
      <formula>NOT(ISERROR(SEARCH("(例)",K148)))</formula>
    </cfRule>
  </conditionalFormatting>
  <conditionalFormatting sqref="K161:XFD162">
    <cfRule type="containsText" dxfId="622" priority="109" stopIfTrue="1" operator="containsText" text="(例)">
      <formula>NOT(ISERROR(SEARCH("(例)",K161)))</formula>
    </cfRule>
  </conditionalFormatting>
  <conditionalFormatting sqref="K174:XFD174">
    <cfRule type="containsText" dxfId="621" priority="107" stopIfTrue="1" operator="containsText" text="(例)">
      <formula>NOT(ISERROR(SEARCH("(例)",K174)))</formula>
    </cfRule>
  </conditionalFormatting>
  <conditionalFormatting sqref="K182:XFD184">
    <cfRule type="containsText" dxfId="620" priority="73" stopIfTrue="1" operator="containsText" text="(例)">
      <formula>NOT(ISERROR(SEARCH("(例)",K182)))</formula>
    </cfRule>
  </conditionalFormatting>
  <conditionalFormatting sqref="K208:XFD211">
    <cfRule type="containsText" dxfId="619" priority="69" stopIfTrue="1" operator="containsText" text="(例)">
      <formula>NOT(ISERROR(SEARCH("(例)",K208)))</formula>
    </cfRule>
  </conditionalFormatting>
  <conditionalFormatting sqref="L1">
    <cfRule type="expression" dxfId="618" priority="832">
      <formula>_xlfn.ISFORMULA(L1)=TRUE</formula>
    </cfRule>
  </conditionalFormatting>
  <conditionalFormatting sqref="L142">
    <cfRule type="containsText" dxfId="617" priority="201" stopIfTrue="1" operator="containsText" text="(例)">
      <formula>NOT(ISERROR(SEARCH("(例)",L142)))</formula>
    </cfRule>
  </conditionalFormatting>
  <conditionalFormatting sqref="L155">
    <cfRule type="containsText" dxfId="616" priority="122" stopIfTrue="1" operator="containsText" text="(例)">
      <formula>NOT(ISERROR(SEARCH("(例)",L155)))</formula>
    </cfRule>
  </conditionalFormatting>
  <conditionalFormatting sqref="L168">
    <cfRule type="containsText" dxfId="615" priority="75" stopIfTrue="1" operator="containsText" text="(例)">
      <formula>NOT(ISERROR(SEARCH("(例)",L168)))</formula>
    </cfRule>
  </conditionalFormatting>
  <conditionalFormatting sqref="L171:L172">
    <cfRule type="containsText" dxfId="614" priority="53" stopIfTrue="1" operator="containsText" text="(例)">
      <formula>NOT(ISERROR(SEARCH("(例)",L171)))</formula>
    </cfRule>
  </conditionalFormatting>
  <conditionalFormatting sqref="L25:XFD38">
    <cfRule type="containsText" dxfId="613" priority="97" stopIfTrue="1" operator="containsText" text="(例)">
      <formula>NOT(ISERROR(SEARCH("(例)",L25)))</formula>
    </cfRule>
  </conditionalFormatting>
  <conditionalFormatting sqref="L40:XFD52">
    <cfRule type="containsText" dxfId="612" priority="3" stopIfTrue="1" operator="containsText" text="(例)">
      <formula>NOT(ISERROR(SEARCH("(例)",L40)))</formula>
    </cfRule>
  </conditionalFormatting>
  <conditionalFormatting sqref="L54:XFD66">
    <cfRule type="containsText" dxfId="611" priority="2" stopIfTrue="1" operator="containsText" text="(例)">
      <formula>NOT(ISERROR(SEARCH("(例)",L54)))</formula>
    </cfRule>
  </conditionalFormatting>
  <conditionalFormatting sqref="L68:XFD80">
    <cfRule type="containsText" dxfId="610" priority="1" stopIfTrue="1" operator="containsText" text="(例)">
      <formula>NOT(ISERROR(SEARCH("(例)",L68)))</formula>
    </cfRule>
  </conditionalFormatting>
  <conditionalFormatting sqref="L83:XFD85">
    <cfRule type="containsText" dxfId="609" priority="84" stopIfTrue="1" operator="containsText" text="(例)">
      <formula>NOT(ISERROR(SEARCH("(例)",L83)))</formula>
    </cfRule>
  </conditionalFormatting>
  <conditionalFormatting sqref="L88:XFD98">
    <cfRule type="containsText" dxfId="608" priority="82" stopIfTrue="1" operator="containsText" text="(例)">
      <formula>NOT(ISERROR(SEARCH("(例)",L88)))</formula>
    </cfRule>
  </conditionalFormatting>
  <conditionalFormatting sqref="L176:XFD179">
    <cfRule type="containsText" dxfId="607" priority="74" stopIfTrue="1" operator="containsText" text="(例)">
      <formula>NOT(ISERROR(SEARCH("(例)",L176)))</formula>
    </cfRule>
  </conditionalFormatting>
  <dataValidations xWindow="877" yWindow="561" count="24">
    <dataValidation imeMode="disabled" allowBlank="1" showInputMessage="1" showErrorMessage="1" prompt="キャリアメール_x000a_(携帯メール)は不可" sqref="F78:J78 F173:J173 F160:J161 F147:J148 F36:J36 F50:J50 F64:J64 F134:J134" xr:uid="{FDC7ACE1-CCC5-4D0E-81E7-CAAFB8435455}"/>
    <dataValidation type="list" imeMode="hiragana" allowBlank="1" showInputMessage="1" showErrorMessage="1" sqref="F84:J84" xr:uid="{A3404540-BC60-4E02-BEDB-D9F79955CAD6}">
      <formula1>"登録済,登録申請中"</formula1>
    </dataValidation>
    <dataValidation imeMode="off" allowBlank="1" showInputMessage="1" showErrorMessage="1" prompt="yyyy/m/dで入力" sqref="F73 F45 F59" xr:uid="{BD073235-F32D-472A-B58D-693DBF772163}"/>
    <dataValidation imeMode="hiragana" allowBlank="1" showInputMessage="1" showErrorMessage="1" sqref="F177:J179 G56:I56 F47 G28:I28 J33 F83:J83 J197:J205 G125:I126 H33 F61 F118 J106 F191:J193 F187:J189 G80 F54:F58 H75 F25:F30 G25:I25 J28:J30 H61 J56:J58 F113:F116 H47 J47 G42:I42 F33 F75 F89:F92 J89:J92 G89:I90 J94 F94 H94 H118 J113:J116 F40:F44 J61 G70:I70 F68:F72 J70:J72 F130 H130 F101:F104 J101:J104 G101:I102 F106 H106 G113:I114 J118 J42:J44 J75 F125:F128 J125:J128 J130 F95:J95 F34:J34 F48:J48 F62:J62 F76:J76 F107:J107 F119:J119 F131:J131 G137:I139 F143 H143 F144:J144 J143 J137:J141 F137:F141 J163:J167 G38 G208:G210 G52 G66 G150:I152 F156 H156 F157:J157 J156 J150:J154 F150:F154 F163:F167 G163:I165 F169 H169 F170:J170 J169 F205" xr:uid="{0D3A66B9-6E59-4B24-AFFE-DDA4BACBE77E}"/>
    <dataValidation type="list" imeMode="off" allowBlank="1" showInputMessage="1" showErrorMessage="1" sqref="F13" xr:uid="{77AAF10E-0F85-4A34-99A9-57FD7BB0B607}">
      <formula1>"単年度事業,2年度事業（1年目）,3年度事業（1年目）,4年度事業（1年目）"</formula1>
    </dataValidation>
    <dataValidation type="list" imeMode="off" allowBlank="1" showInputMessage="1" sqref="F85:J85" xr:uid="{814EA18C-BF18-450A-81B0-E10D989A0C91}">
      <formula1>"―"</formula1>
    </dataValidation>
    <dataValidation type="list" allowBlank="1" showInputMessage="1" sqref="F176 F184 F208:F209" xr:uid="{4A9BFA3B-ED53-44F6-853C-E2DF48D005AC}">
      <formula1>"有り,無し"</formula1>
    </dataValidation>
    <dataValidation type="list" allowBlank="1" showInputMessage="1" sqref="F124 F88 F112 F100" xr:uid="{56FEB8A5-5F7A-4EDA-81DB-212D1BF673BE}">
      <formula1>"●,－"</formula1>
    </dataValidation>
    <dataValidation type="list" imeMode="hiragana" allowBlank="1" showInputMessage="1" showErrorMessage="1" sqref="F12:G12" xr:uid="{E8A9427B-BAA6-4780-8B2C-3F1FF1AD6107}">
      <formula1>"分譲,賃貸,社宅等"</formula1>
    </dataValidation>
    <dataValidation imeMode="disabled" allowBlank="1" showInputMessage="1" showErrorMessage="1" prompt="ハイフン（ー）をつけて入力" sqref="F194:J194 F190:J190" xr:uid="{4B6CC578-1F66-4534-82BC-51F3956850DF}"/>
    <dataValidation type="list" allowBlank="1" showInputMessage="1" showErrorMessage="1" sqref="F182" xr:uid="{61F256A3-9E4F-40E1-972B-F9B12C7DA474}">
      <formula1>"有り,無し"</formula1>
    </dataValidation>
    <dataValidation type="date" imeMode="disabled" operator="lessThanOrEqual" allowBlank="1" showInputMessage="1" showErrorMessage="1" sqref="F22 F14:F20 F183:I183" xr:uid="{3D333E8C-9839-413F-9C40-F50EB561C0BB}">
      <formula1>2958465</formula1>
    </dataValidation>
    <dataValidation type="custom" imeMode="disabled" allowBlank="1" showInputMessage="1" showErrorMessage="1" sqref="F117:J117 F32:J32 F105:J105 F46:J46 F60:J60 F93:J93 F74:J74 F129:J129 F142:J142 F155:J155 F168:J168" xr:uid="{72735C53-6713-4F63-9B08-FCD29776F60C}">
      <formula1>INT(F32)&gt;=0</formula1>
    </dataValidation>
    <dataValidation type="textLength" errorStyle="warning" imeMode="disabled" operator="equal" allowBlank="1" showInputMessage="1" showErrorMessage="1" error="13桁になっていません_x000a_ご確認ください" sqref="F65:J65 F51:J51 F37:J37 F79:J79" xr:uid="{0A6463F5-CFCF-461E-823F-4F49A03D3DEA}">
      <formula1>13</formula1>
    </dataValidation>
    <dataValidation imeMode="disabled" allowBlank="1" showInputMessage="1" showErrorMessage="1" prompt="ハイフン（‐）をつけて入力" sqref="F63:J63 F49:J49 F120:J121 F35:J35 F96:J97 F77:J77 F108:J109 F171:J172 F145:J146 F158:J159 F132:J133" xr:uid="{BAF505E8-2CC6-4C01-8A88-EF7303DCDA9D}"/>
    <dataValidation operator="lessThanOrEqual" allowBlank="1" showInputMessage="1" showErrorMessage="1" sqref="F21" xr:uid="{316B550A-5D91-422E-A4A7-F62B15AE2866}"/>
    <dataValidation type="decimal" imeMode="disabled" allowBlank="1" showInputMessage="1" showErrorMessage="1" sqref="F197" xr:uid="{BA73A354-D6BF-4D3B-BD08-7BE79DE9EE72}">
      <formula1>0</formula1>
      <formula2>999999999999999000000</formula2>
    </dataValidation>
    <dataValidation type="decimal" imeMode="disabled" allowBlank="1" showInputMessage="1" showErrorMessage="1" sqref="F198:F204" xr:uid="{73FD5213-D960-486F-B1FB-324A2BA02F0E}">
      <formula1>0</formula1>
      <formula2>9.99999999999999E+22</formula2>
    </dataValidation>
    <dataValidation type="list" imeMode="hiragana" allowBlank="1" showInputMessage="1" showErrorMessage="1" sqref="G143 G33 G47 G61 G75 G94 G106 G118 G130 G156 G169" xr:uid="{F35DE98F-6A9D-4465-9C7E-C9586F29B298}">
      <formula1>"都,道,府,県"</formula1>
    </dataValidation>
    <dataValidation type="list" imeMode="hiragana" allowBlank="1" showInputMessage="1" showErrorMessage="1" sqref="I33 I47 I61 I75 I94 I143 I106 I118 I130 I156 I169" xr:uid="{BB262AA5-A7D6-4BE9-99A6-5917780A4D5C}">
      <formula1>"市,区,町,村"</formula1>
    </dataValidation>
    <dataValidation imeMode="on" allowBlank="1" showInputMessage="1" showErrorMessage="1" sqref="F11:I11" xr:uid="{C58C4E45-0781-4392-AFAD-CE60E1DD23C6}"/>
    <dataValidation type="date" imeMode="off" operator="lessThanOrEqual" allowBlank="1" showInputMessage="1" showErrorMessage="1" prompt="yyyy/m/dで入力" sqref="F31:J31" xr:uid="{8AB965D2-165F-4B4F-B369-5C10BEE82E76}">
      <formula1>2958465</formula1>
    </dataValidation>
    <dataValidation type="list" allowBlank="1" showInputMessage="1" showErrorMessage="1" sqref="F210 F38 F52 F66 F80" xr:uid="{D29E2F3B-A2A7-4B27-9C6B-F57645F26069}">
      <formula1>"□,☑"</formula1>
    </dataValidation>
    <dataValidation imeMode="hiragana" allowBlank="1" showInputMessage="1" showErrorMessage="1" prompt="キャリアメール_x000a_(携帯メール)は不可" sqref="F98:J98 F110:J110 F122:J122" xr:uid="{3089DA5F-9FC1-4E68-A129-72F20D5010B3}"/>
  </dataValidations>
  <printOptions horizontalCentered="1"/>
  <pageMargins left="0.51181102362204722" right="0.11811023622047245" top="0.35433070866141736" bottom="0.35433070866141736" header="0.31496062992125984" footer="0.11811023622047245"/>
  <pageSetup paperSize="9" scale="31" orientation="portrait" r:id="rId1"/>
  <headerFooter scaleWithDoc="0">
    <oddFooter>&amp;R&amp;K01+049R7高層ZEH-M_ver.1</oddFooter>
  </headerFooter>
  <rowBreaks count="3" manualBreakCount="3">
    <brk id="67" max="12" man="1"/>
    <brk id="80" max="12" man="1"/>
    <brk id="206"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29706" r:id="rId4" name="Option Button 10">
              <controlPr defaultSize="0" autoFill="0" autoLine="0" autoPict="0">
                <anchor moveWithCells="1">
                  <from>
                    <xdr:col>7</xdr:col>
                    <xdr:colOff>514350</xdr:colOff>
                    <xdr:row>24</xdr:row>
                    <xdr:rowOff>133350</xdr:rowOff>
                  </from>
                  <to>
                    <xdr:col>9</xdr:col>
                    <xdr:colOff>1016000</xdr:colOff>
                    <xdr:row>24</xdr:row>
                    <xdr:rowOff>355600</xdr:rowOff>
                  </to>
                </anchor>
              </controlPr>
            </control>
          </mc:Choice>
        </mc:AlternateContent>
        <mc:AlternateContent xmlns:mc="http://schemas.openxmlformats.org/markup-compatibility/2006">
          <mc:Choice Requires="x14">
            <control shapeId="29707" r:id="rId5" name="Option Button 11">
              <controlPr defaultSize="0" autoFill="0" autoLine="0" autoPict="0">
                <anchor moveWithCells="1">
                  <from>
                    <xdr:col>5</xdr:col>
                    <xdr:colOff>184150</xdr:colOff>
                    <xdr:row>24</xdr:row>
                    <xdr:rowOff>114300</xdr:rowOff>
                  </from>
                  <to>
                    <xdr:col>5</xdr:col>
                    <xdr:colOff>1390650</xdr:colOff>
                    <xdr:row>24</xdr:row>
                    <xdr:rowOff>336550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B424E-5E13-42C1-BAA3-5D70600C1ED9}">
  <sheetPr>
    <pageSetUpPr fitToPage="1"/>
  </sheetPr>
  <dimension ref="A1:W52"/>
  <sheetViews>
    <sheetView showGridLines="0" view="pageBreakPreview" topLeftCell="A2" zoomScale="55" zoomScaleNormal="60" zoomScaleSheetLayoutView="55" workbookViewId="0"/>
  </sheetViews>
  <sheetFormatPr defaultColWidth="9" defaultRowHeight="21"/>
  <cols>
    <col min="1" max="1" width="2.58203125" style="3" customWidth="1"/>
    <col min="2" max="4" width="4.58203125" style="2" customWidth="1"/>
    <col min="5" max="6" width="8.58203125" style="2" customWidth="1"/>
    <col min="7" max="7" width="15.58203125" style="2" customWidth="1"/>
    <col min="8" max="8" width="10.58203125" style="137" customWidth="1"/>
    <col min="9" max="9" width="15.58203125" style="129" customWidth="1"/>
    <col min="10" max="10" width="4.58203125" style="137" customWidth="1"/>
    <col min="11" max="11" width="10.58203125" style="2" customWidth="1"/>
    <col min="12" max="12" width="4.58203125" style="137" customWidth="1"/>
    <col min="13" max="13" width="15.58203125" style="129" customWidth="1"/>
    <col min="14" max="14" width="4.58203125" style="137" customWidth="1"/>
    <col min="15" max="15" width="10.58203125" style="2" customWidth="1"/>
    <col min="16" max="16" width="4.58203125" style="137" customWidth="1"/>
    <col min="17" max="17" width="15.58203125" style="129" customWidth="1"/>
    <col min="18" max="18" width="4.58203125" style="137" customWidth="1"/>
    <col min="19" max="19" width="48.58203125" style="160" customWidth="1"/>
    <col min="20" max="20" width="9.08203125" style="167" bestFit="1" customWidth="1"/>
    <col min="21" max="21" width="25.58203125" style="2" customWidth="1"/>
    <col min="22" max="16384" width="9" style="2"/>
  </cols>
  <sheetData>
    <row r="1" spans="1:20" s="167" customFormat="1" ht="21" hidden="1" customHeight="1"/>
    <row r="2" spans="1:20">
      <c r="A2" s="240"/>
      <c r="B2" s="2071" t="s">
        <v>1124</v>
      </c>
      <c r="C2" s="2071"/>
      <c r="D2" s="2071"/>
      <c r="E2" s="2071"/>
      <c r="F2" s="2071"/>
      <c r="G2" s="2071"/>
      <c r="H2" s="241"/>
      <c r="I2" s="242"/>
      <c r="J2" s="241"/>
      <c r="K2" s="160"/>
      <c r="L2" s="241"/>
      <c r="M2" s="242"/>
      <c r="N2" s="241"/>
      <c r="O2" s="160"/>
      <c r="P2" s="241"/>
      <c r="Q2" s="242"/>
      <c r="R2" s="241"/>
      <c r="S2" s="157"/>
    </row>
    <row r="3" spans="1:20" s="158" customFormat="1" ht="13">
      <c r="A3" s="159"/>
      <c r="B3" s="159"/>
      <c r="C3" s="159"/>
      <c r="D3" s="159"/>
      <c r="E3" s="159"/>
      <c r="F3" s="159"/>
      <c r="G3" s="159"/>
      <c r="H3" s="243"/>
      <c r="I3" s="244"/>
      <c r="J3" s="243"/>
      <c r="K3" s="159"/>
      <c r="L3" s="243"/>
      <c r="M3" s="244"/>
      <c r="N3" s="243"/>
      <c r="O3" s="159"/>
      <c r="P3" s="243"/>
      <c r="Q3" s="244"/>
      <c r="R3" s="243"/>
      <c r="S3" s="159"/>
      <c r="T3" s="177"/>
    </row>
    <row r="4" spans="1:20" ht="30">
      <c r="A4" s="245"/>
      <c r="B4" s="2072" t="s">
        <v>133</v>
      </c>
      <c r="C4" s="2073"/>
      <c r="D4" s="2073"/>
      <c r="E4" s="2073"/>
      <c r="F4" s="2074"/>
      <c r="G4" s="2075" t="s">
        <v>224</v>
      </c>
      <c r="H4" s="2076"/>
      <c r="I4" s="242"/>
      <c r="J4" s="241"/>
      <c r="K4" s="160"/>
      <c r="L4" s="241"/>
      <c r="M4" s="242"/>
      <c r="N4" s="241"/>
      <c r="O4" s="160"/>
      <c r="P4" s="241"/>
      <c r="Q4" s="242"/>
      <c r="R4" s="241"/>
    </row>
    <row r="5" spans="1:20" s="158" customFormat="1" ht="8.15" customHeight="1">
      <c r="A5" s="159"/>
      <c r="B5" s="246"/>
      <c r="C5" s="246"/>
      <c r="D5" s="246"/>
      <c r="E5" s="246"/>
      <c r="F5" s="159"/>
      <c r="G5" s="159"/>
      <c r="H5" s="243"/>
      <c r="I5" s="244"/>
      <c r="J5" s="243"/>
      <c r="K5" s="159"/>
      <c r="L5" s="243"/>
      <c r="M5" s="244"/>
      <c r="N5" s="243"/>
      <c r="O5" s="159"/>
      <c r="P5" s="243"/>
      <c r="Q5" s="244"/>
      <c r="R5" s="243"/>
      <c r="S5" s="159"/>
      <c r="T5" s="177"/>
    </row>
    <row r="6" spans="1:20" ht="45" customHeight="1">
      <c r="A6" s="245"/>
      <c r="B6" s="2072" t="s">
        <v>134</v>
      </c>
      <c r="C6" s="2073"/>
      <c r="D6" s="2073"/>
      <c r="E6" s="2073"/>
      <c r="F6" s="2074"/>
      <c r="G6" s="2077" t="str">
        <f>全体概要!C7</f>
        <v/>
      </c>
      <c r="H6" s="2078"/>
      <c r="I6" s="2078"/>
      <c r="J6" s="2078"/>
      <c r="K6" s="2078"/>
      <c r="L6" s="2078"/>
      <c r="M6" s="2078"/>
      <c r="N6" s="2078"/>
      <c r="O6" s="2078"/>
      <c r="P6" s="2078"/>
      <c r="Q6" s="2078"/>
      <c r="R6" s="2078"/>
      <c r="S6" s="247" t="s">
        <v>939</v>
      </c>
    </row>
    <row r="7" spans="1:20" s="158" customFormat="1" ht="13">
      <c r="A7" s="159"/>
      <c r="B7" s="159"/>
      <c r="C7" s="159"/>
      <c r="D7" s="159"/>
      <c r="E7" s="159"/>
      <c r="F7" s="159"/>
      <c r="G7" s="159"/>
      <c r="H7" s="243"/>
      <c r="I7" s="244"/>
      <c r="J7" s="243"/>
      <c r="K7" s="159"/>
      <c r="L7" s="243"/>
      <c r="M7" s="244"/>
      <c r="N7" s="243"/>
      <c r="O7" s="159"/>
      <c r="P7" s="243"/>
      <c r="Q7" s="244"/>
      <c r="R7" s="243"/>
      <c r="S7" s="159"/>
      <c r="T7" s="177"/>
    </row>
    <row r="8" spans="1:20" ht="21" customHeight="1">
      <c r="A8" s="240"/>
      <c r="B8" s="2058" t="s">
        <v>155</v>
      </c>
      <c r="C8" s="2059"/>
      <c r="D8" s="2026" t="s">
        <v>135</v>
      </c>
      <c r="E8" s="2027"/>
      <c r="F8" s="2027"/>
      <c r="G8" s="2027"/>
      <c r="H8" s="2027"/>
      <c r="I8" s="2027"/>
      <c r="J8" s="2027"/>
      <c r="K8" s="2027"/>
      <c r="L8" s="2027"/>
      <c r="M8" s="2027"/>
      <c r="N8" s="2027"/>
      <c r="O8" s="2027"/>
      <c r="P8" s="2028"/>
      <c r="Q8" s="2027" t="s">
        <v>136</v>
      </c>
      <c r="R8" s="2027"/>
      <c r="S8" s="476" t="s">
        <v>137</v>
      </c>
    </row>
    <row r="9" spans="1:20" ht="28.5" customHeight="1" thickBot="1">
      <c r="A9" s="248"/>
      <c r="B9" s="2060"/>
      <c r="C9" s="2061"/>
      <c r="D9" s="1993" t="s">
        <v>809</v>
      </c>
      <c r="E9" s="1994"/>
      <c r="F9" s="1994"/>
      <c r="G9" s="1994"/>
      <c r="H9" s="1994"/>
      <c r="I9" s="1994"/>
      <c r="J9" s="1994"/>
      <c r="K9" s="1994"/>
      <c r="L9" s="1994"/>
      <c r="M9" s="1994"/>
      <c r="N9" s="477"/>
      <c r="O9" s="509">
        <f>全体概要!I15</f>
        <v>0</v>
      </c>
      <c r="P9" s="478" t="s">
        <v>221</v>
      </c>
      <c r="Q9" s="479">
        <f>IF(O9=0,0,200000+(2000*O9))</f>
        <v>0</v>
      </c>
      <c r="R9" s="478" t="s">
        <v>95</v>
      </c>
      <c r="S9" s="1107" t="s">
        <v>223</v>
      </c>
    </row>
    <row r="10" spans="1:20" ht="28.5" thickTop="1">
      <c r="A10" s="248"/>
      <c r="B10" s="2062"/>
      <c r="C10" s="2063"/>
      <c r="D10" s="1991" t="s">
        <v>222</v>
      </c>
      <c r="E10" s="1992"/>
      <c r="F10" s="1992"/>
      <c r="G10" s="1992"/>
      <c r="H10" s="1992"/>
      <c r="I10" s="1992"/>
      <c r="J10" s="1992"/>
      <c r="K10" s="1992"/>
      <c r="L10" s="1992"/>
      <c r="M10" s="1992"/>
      <c r="N10" s="1992"/>
      <c r="O10" s="1992"/>
      <c r="P10" s="483" t="s">
        <v>255</v>
      </c>
      <c r="Q10" s="484">
        <f>Q9</f>
        <v>0</v>
      </c>
      <c r="R10" s="485" t="s">
        <v>95</v>
      </c>
      <c r="S10" s="486"/>
    </row>
    <row r="11" spans="1:20" ht="108" customHeight="1" thickBot="1">
      <c r="A11" s="248"/>
      <c r="B11" s="487" t="s">
        <v>261</v>
      </c>
      <c r="C11" s="2080" t="s">
        <v>138</v>
      </c>
      <c r="D11" s="2038" t="s">
        <v>139</v>
      </c>
      <c r="E11" s="2039"/>
      <c r="F11" s="2039"/>
      <c r="G11" s="2039"/>
      <c r="H11" s="488" t="s">
        <v>254</v>
      </c>
      <c r="I11" s="2045"/>
      <c r="J11" s="2046"/>
      <c r="K11" s="2046"/>
      <c r="L11" s="2046"/>
      <c r="M11" s="2046"/>
      <c r="N11" s="2046"/>
      <c r="O11" s="2046"/>
      <c r="P11" s="2047"/>
      <c r="Q11" s="481">
        <f>SUMIF(住戸情報入力!O:O,G4,住戸情報入力!N:N)</f>
        <v>0</v>
      </c>
      <c r="R11" s="480" t="s">
        <v>95</v>
      </c>
      <c r="S11" s="489" t="s">
        <v>1193</v>
      </c>
    </row>
    <row r="12" spans="1:20" ht="28.5" customHeight="1" thickTop="1">
      <c r="A12" s="248"/>
      <c r="B12" s="2082" t="s">
        <v>140</v>
      </c>
      <c r="C12" s="2022"/>
      <c r="D12" s="2040" t="s">
        <v>141</v>
      </c>
      <c r="E12" s="2043"/>
      <c r="F12" s="2044"/>
      <c r="G12" s="2044"/>
      <c r="H12" s="2044"/>
      <c r="I12" s="2065" t="s">
        <v>594</v>
      </c>
      <c r="J12" s="2066"/>
      <c r="K12" s="2066"/>
      <c r="L12" s="2067"/>
      <c r="M12" s="2068" t="s">
        <v>595</v>
      </c>
      <c r="N12" s="2069"/>
      <c r="O12" s="2069"/>
      <c r="P12" s="2070"/>
      <c r="Q12" s="646"/>
      <c r="R12" s="647"/>
      <c r="S12" s="2064" t="s">
        <v>1193</v>
      </c>
    </row>
    <row r="13" spans="1:20" ht="28.5" customHeight="1">
      <c r="A13" s="248"/>
      <c r="B13" s="2083"/>
      <c r="C13" s="2022"/>
      <c r="D13" s="2040"/>
      <c r="E13" s="637" t="s">
        <v>592</v>
      </c>
      <c r="F13" s="638"/>
      <c r="G13" s="638"/>
      <c r="H13" s="638"/>
      <c r="I13" s="490">
        <v>150000</v>
      </c>
      <c r="J13" s="491" t="s">
        <v>593</v>
      </c>
      <c r="K13" s="492">
        <f>SUMIFS(住戸情報入力!Q:Q,住戸情報入力!P:P,E13,住戸情報入力!R:R,$G$4)+SUMIFS(住戸情報入力!T:T,住戸情報入力!S:S,E13,住戸情報入力!U:U,$G$4)</f>
        <v>0</v>
      </c>
      <c r="L13" s="495" t="s">
        <v>142</v>
      </c>
      <c r="M13" s="699">
        <v>120000</v>
      </c>
      <c r="N13" s="700" t="s">
        <v>593</v>
      </c>
      <c r="O13" s="492">
        <f>SUMIFS(住戸情報入力!W:W,住戸情報入力!V:V,E13,住戸情報入力!X:X,$G$4)+SUMIFS(住戸情報入力!Z:Z,住戸情報入力!Y:Y,E13,住戸情報入力!AA:AA,$G$4)</f>
        <v>0</v>
      </c>
      <c r="P13" s="495" t="s">
        <v>142</v>
      </c>
      <c r="Q13" s="497">
        <f>I13*K13+M13*O13</f>
        <v>0</v>
      </c>
      <c r="R13" s="495" t="s">
        <v>95</v>
      </c>
      <c r="S13" s="1989"/>
    </row>
    <row r="14" spans="1:20" ht="28">
      <c r="A14" s="248"/>
      <c r="B14" s="2083"/>
      <c r="C14" s="2022"/>
      <c r="D14" s="2041"/>
      <c r="E14" s="2032" t="s">
        <v>309</v>
      </c>
      <c r="F14" s="2033"/>
      <c r="G14" s="2033"/>
      <c r="H14" s="2033"/>
      <c r="I14" s="494">
        <v>160000</v>
      </c>
      <c r="J14" s="495" t="s">
        <v>95</v>
      </c>
      <c r="K14" s="496">
        <f>SUMIFS(住戸情報入力!Q:Q,住戸情報入力!P:P,E14,住戸情報入力!R:R,$G$4)+SUMIFS(住戸情報入力!T:T,住戸情報入力!S:S,E14,住戸情報入力!U:U,$G$4)</f>
        <v>0</v>
      </c>
      <c r="L14" s="495" t="s">
        <v>142</v>
      </c>
      <c r="M14" s="701">
        <v>130000</v>
      </c>
      <c r="N14" s="702" t="s">
        <v>95</v>
      </c>
      <c r="O14" s="496">
        <f>SUMIFS(住戸情報入力!W:W,住戸情報入力!V:V,E14,住戸情報入力!X:X,$G$4)+SUMIFS(住戸情報入力!Z:Z,住戸情報入力!Y:Y,E14,住戸情報入力!AA:AA,$G$4)</f>
        <v>0</v>
      </c>
      <c r="P14" s="495" t="s">
        <v>142</v>
      </c>
      <c r="Q14" s="497">
        <f t="shared" ref="Q14:Q19" si="0">I14*K14+M14*O14</f>
        <v>0</v>
      </c>
      <c r="R14" s="495" t="s">
        <v>95</v>
      </c>
      <c r="S14" s="1989"/>
    </row>
    <row r="15" spans="1:20" ht="28">
      <c r="A15" s="248"/>
      <c r="B15" s="2083"/>
      <c r="C15" s="2022"/>
      <c r="D15" s="2041"/>
      <c r="E15" s="2032" t="s">
        <v>310</v>
      </c>
      <c r="F15" s="2033"/>
      <c r="G15" s="2033"/>
      <c r="H15" s="2033"/>
      <c r="I15" s="494">
        <v>170000</v>
      </c>
      <c r="J15" s="495" t="s">
        <v>95</v>
      </c>
      <c r="K15" s="496">
        <f>SUMIFS(住戸情報入力!Q:Q,住戸情報入力!P:P,E15,住戸情報入力!R:R,$G$4)+SUMIFS(住戸情報入力!T:T,住戸情報入力!S:S,E15,住戸情報入力!U:U,$G$4)</f>
        <v>0</v>
      </c>
      <c r="L15" s="495" t="s">
        <v>142</v>
      </c>
      <c r="M15" s="701">
        <v>140000</v>
      </c>
      <c r="N15" s="702" t="s">
        <v>95</v>
      </c>
      <c r="O15" s="496">
        <f>SUMIFS(住戸情報入力!W:W,住戸情報入力!V:V,E15,住戸情報入力!X:X,$G$4)+SUMIFS(住戸情報入力!Z:Z,住戸情報入力!Y:Y,E15,住戸情報入力!AA:AA,$G$4)</f>
        <v>0</v>
      </c>
      <c r="P15" s="495" t="s">
        <v>142</v>
      </c>
      <c r="Q15" s="497">
        <f t="shared" si="0"/>
        <v>0</v>
      </c>
      <c r="R15" s="495" t="s">
        <v>95</v>
      </c>
      <c r="S15" s="1989"/>
    </row>
    <row r="16" spans="1:20" ht="28">
      <c r="A16" s="248"/>
      <c r="B16" s="2083"/>
      <c r="C16" s="2022"/>
      <c r="D16" s="2041"/>
      <c r="E16" s="2032" t="s">
        <v>311</v>
      </c>
      <c r="F16" s="2033"/>
      <c r="G16" s="2033"/>
      <c r="H16" s="2033"/>
      <c r="I16" s="494">
        <v>180000</v>
      </c>
      <c r="J16" s="495" t="s">
        <v>95</v>
      </c>
      <c r="K16" s="496">
        <f>SUMIFS(住戸情報入力!Q:Q,住戸情報入力!P:P,E16,住戸情報入力!R:R,$G$4)+SUMIFS(住戸情報入力!T:T,住戸情報入力!S:S,E16,住戸情報入力!U:U,$G$4)</f>
        <v>0</v>
      </c>
      <c r="L16" s="495" t="s">
        <v>142</v>
      </c>
      <c r="M16" s="701">
        <v>150000</v>
      </c>
      <c r="N16" s="702" t="s">
        <v>95</v>
      </c>
      <c r="O16" s="496">
        <f>SUMIFS(住戸情報入力!W:W,住戸情報入力!V:V,E16,住戸情報入力!X:X,$G$4)+SUMIFS(住戸情報入力!Z:Z,住戸情報入力!Y:Y,E16,住戸情報入力!AA:AA,$G$4)</f>
        <v>0</v>
      </c>
      <c r="P16" s="495" t="s">
        <v>142</v>
      </c>
      <c r="Q16" s="497">
        <f t="shared" si="0"/>
        <v>0</v>
      </c>
      <c r="R16" s="495" t="s">
        <v>95</v>
      </c>
      <c r="S16" s="1989"/>
    </row>
    <row r="17" spans="1:23" ht="28">
      <c r="A17" s="248"/>
      <c r="B17" s="2083"/>
      <c r="C17" s="2022"/>
      <c r="D17" s="2041"/>
      <c r="E17" s="2032" t="s">
        <v>312</v>
      </c>
      <c r="F17" s="2033"/>
      <c r="G17" s="2033"/>
      <c r="H17" s="2033"/>
      <c r="I17" s="494">
        <v>190000</v>
      </c>
      <c r="J17" s="495" t="s">
        <v>95</v>
      </c>
      <c r="K17" s="496">
        <f>SUMIFS(住戸情報入力!Q:Q,住戸情報入力!P:P,E17,住戸情報入力!R:R,$G$4)+SUMIFS(住戸情報入力!T:T,住戸情報入力!S:S,E17,住戸情報入力!U:U,$G$4)</f>
        <v>0</v>
      </c>
      <c r="L17" s="495" t="s">
        <v>142</v>
      </c>
      <c r="M17" s="701">
        <v>160000</v>
      </c>
      <c r="N17" s="702" t="s">
        <v>95</v>
      </c>
      <c r="O17" s="496">
        <f>SUMIFS(住戸情報入力!W:W,住戸情報入力!V:V,E17,住戸情報入力!X:X,$G$4)+SUMIFS(住戸情報入力!Z:Z,住戸情報入力!Y:Y,E17,住戸情報入力!AA:AA,$G$4)</f>
        <v>0</v>
      </c>
      <c r="P17" s="495" t="s">
        <v>142</v>
      </c>
      <c r="Q17" s="497">
        <f t="shared" si="0"/>
        <v>0</v>
      </c>
      <c r="R17" s="495" t="s">
        <v>95</v>
      </c>
      <c r="S17" s="1989"/>
    </row>
    <row r="18" spans="1:23" ht="28">
      <c r="A18" s="248"/>
      <c r="B18" s="2083"/>
      <c r="C18" s="2022"/>
      <c r="D18" s="2041"/>
      <c r="E18" s="2032" t="s">
        <v>313</v>
      </c>
      <c r="F18" s="2033"/>
      <c r="G18" s="2033"/>
      <c r="H18" s="2033"/>
      <c r="I18" s="494">
        <v>200000</v>
      </c>
      <c r="J18" s="495" t="s">
        <v>95</v>
      </c>
      <c r="K18" s="496">
        <f>SUMIFS(住戸情報入力!Q:Q,住戸情報入力!P:P,E18,住戸情報入力!R:R,$G$4)+SUMIFS(住戸情報入力!T:T,住戸情報入力!S:S,E18,住戸情報入力!U:U,$G$4)</f>
        <v>0</v>
      </c>
      <c r="L18" s="495" t="s">
        <v>142</v>
      </c>
      <c r="M18" s="701">
        <v>170000</v>
      </c>
      <c r="N18" s="702" t="s">
        <v>95</v>
      </c>
      <c r="O18" s="496">
        <f>SUMIFS(住戸情報入力!W:W,住戸情報入力!V:V,E18,住戸情報入力!X:X,$G$4)+SUMIFS(住戸情報入力!Z:Z,住戸情報入力!Y:Y,E18,住戸情報入力!AA:AA,$G$4)</f>
        <v>0</v>
      </c>
      <c r="P18" s="495" t="s">
        <v>142</v>
      </c>
      <c r="Q18" s="497">
        <f t="shared" si="0"/>
        <v>0</v>
      </c>
      <c r="R18" s="495" t="s">
        <v>95</v>
      </c>
      <c r="S18" s="1989"/>
    </row>
    <row r="19" spans="1:23" ht="28">
      <c r="A19" s="248"/>
      <c r="B19" s="2083"/>
      <c r="C19" s="2022"/>
      <c r="D19" s="2041"/>
      <c r="E19" s="2032" t="s">
        <v>314</v>
      </c>
      <c r="F19" s="2033"/>
      <c r="G19" s="2033"/>
      <c r="H19" s="2033"/>
      <c r="I19" s="494">
        <v>220000</v>
      </c>
      <c r="J19" s="495" t="s">
        <v>95</v>
      </c>
      <c r="K19" s="496">
        <f>SUMIFS(住戸情報入力!Q:Q,住戸情報入力!P:P,E19,住戸情報入力!R:R,$G$4)+SUMIFS(住戸情報入力!T:T,住戸情報入力!S:S,E19,住戸情報入力!U:U,$G$4)</f>
        <v>0</v>
      </c>
      <c r="L19" s="495" t="s">
        <v>142</v>
      </c>
      <c r="M19" s="701">
        <v>190000</v>
      </c>
      <c r="N19" s="702" t="s">
        <v>95</v>
      </c>
      <c r="O19" s="496">
        <f>SUMIFS(住戸情報入力!W:W,住戸情報入力!V:V,E19,住戸情報入力!X:X,$G$4)+SUMIFS(住戸情報入力!Z:Z,住戸情報入力!Y:Y,E19,住戸情報入力!AA:AA,$G$4)</f>
        <v>0</v>
      </c>
      <c r="P19" s="495" t="s">
        <v>142</v>
      </c>
      <c r="Q19" s="497">
        <f t="shared" si="0"/>
        <v>0</v>
      </c>
      <c r="R19" s="495" t="s">
        <v>95</v>
      </c>
      <c r="S19" s="1989"/>
    </row>
    <row r="20" spans="1:23" ht="28.5" thickBot="1">
      <c r="A20" s="248"/>
      <c r="B20" s="2083"/>
      <c r="C20" s="2022"/>
      <c r="D20" s="2042"/>
      <c r="E20" s="2035" t="s">
        <v>315</v>
      </c>
      <c r="F20" s="2036"/>
      <c r="G20" s="2036"/>
      <c r="H20" s="2036"/>
      <c r="I20" s="498">
        <v>240000</v>
      </c>
      <c r="J20" s="499" t="s">
        <v>95</v>
      </c>
      <c r="K20" s="500">
        <f>SUMIFS(住戸情報入力!Q:Q,住戸情報入力!P:P,E20,住戸情報入力!R:R,$G$4)+SUMIFS(住戸情報入力!T:T,住戸情報入力!S:S,E20,住戸情報入力!U:U,$G$4)</f>
        <v>0</v>
      </c>
      <c r="L20" s="499" t="s">
        <v>142</v>
      </c>
      <c r="M20" s="703">
        <v>200000</v>
      </c>
      <c r="N20" s="704" t="s">
        <v>95</v>
      </c>
      <c r="O20" s="500">
        <f>SUMIFS(住戸情報入力!W:W,住戸情報入力!V:V,E20,住戸情報入力!X:X,$G$4)+SUMIFS(住戸情報入力!Z:Z,住戸情報入力!Y:Y,E20,住戸情報入力!AA:AA,$G$4)</f>
        <v>0</v>
      </c>
      <c r="P20" s="499" t="s">
        <v>142</v>
      </c>
      <c r="Q20" s="501">
        <f>I20*K20+M20*O20</f>
        <v>0</v>
      </c>
      <c r="R20" s="499" t="s">
        <v>95</v>
      </c>
      <c r="S20" s="1990"/>
    </row>
    <row r="21" spans="1:23" s="167" customFormat="1" ht="28.5" thickTop="1">
      <c r="A21" s="248"/>
      <c r="B21" s="2083"/>
      <c r="C21" s="2022"/>
      <c r="D21" s="1991" t="s">
        <v>257</v>
      </c>
      <c r="E21" s="1992"/>
      <c r="F21" s="1992"/>
      <c r="G21" s="1992"/>
      <c r="H21" s="1992"/>
      <c r="I21" s="1992"/>
      <c r="J21" s="1992"/>
      <c r="K21" s="1992"/>
      <c r="L21" s="1992"/>
      <c r="M21" s="1992"/>
      <c r="N21" s="1992"/>
      <c r="O21" s="1992"/>
      <c r="P21" s="483" t="s">
        <v>248</v>
      </c>
      <c r="Q21" s="484">
        <f>SUM(Q13:Q20)</f>
        <v>0</v>
      </c>
      <c r="R21" s="485" t="s">
        <v>95</v>
      </c>
      <c r="S21" s="502"/>
      <c r="U21" s="2"/>
      <c r="V21" s="2"/>
      <c r="W21" s="2"/>
    </row>
    <row r="22" spans="1:23" s="167" customFormat="1" ht="27.75" customHeight="1">
      <c r="A22" s="248"/>
      <c r="B22" s="2083"/>
      <c r="C22" s="2022"/>
      <c r="D22" s="2056" t="s">
        <v>322</v>
      </c>
      <c r="E22" s="2029" t="s">
        <v>500</v>
      </c>
      <c r="F22" s="2030"/>
      <c r="G22" s="2030"/>
      <c r="H22" s="2030"/>
      <c r="I22" s="2030"/>
      <c r="J22" s="2030"/>
      <c r="K22" s="2030"/>
      <c r="L22" s="2031"/>
      <c r="M22" s="490">
        <v>340000</v>
      </c>
      <c r="N22" s="491" t="s">
        <v>95</v>
      </c>
      <c r="O22" s="503">
        <f>COUNTIFS(住戸情報入力!AB:AB,E22,住戸情報入力!AC:AC,$G$4)</f>
        <v>0</v>
      </c>
      <c r="P22" s="495" t="s">
        <v>142</v>
      </c>
      <c r="Q22" s="497">
        <f>M22*O22</f>
        <v>0</v>
      </c>
      <c r="R22" s="495" t="s">
        <v>95</v>
      </c>
      <c r="S22" s="1988" t="s">
        <v>1193</v>
      </c>
      <c r="U22" s="2"/>
      <c r="V22" s="2"/>
      <c r="W22" s="2"/>
    </row>
    <row r="23" spans="1:23" s="167" customFormat="1" ht="27.75" customHeight="1">
      <c r="A23" s="248"/>
      <c r="B23" s="2083"/>
      <c r="C23" s="2022"/>
      <c r="D23" s="2057"/>
      <c r="E23" s="2032" t="s">
        <v>501</v>
      </c>
      <c r="F23" s="2033"/>
      <c r="G23" s="2033"/>
      <c r="H23" s="2033"/>
      <c r="I23" s="2033"/>
      <c r="J23" s="2033"/>
      <c r="K23" s="2033"/>
      <c r="L23" s="2034"/>
      <c r="M23" s="494">
        <v>430000</v>
      </c>
      <c r="N23" s="495" t="s">
        <v>95</v>
      </c>
      <c r="O23" s="504">
        <f>COUNTIFS(住戸情報入力!AB:AB,E23,住戸情報入力!AC:AC,$G$4)</f>
        <v>0</v>
      </c>
      <c r="P23" s="495" t="s">
        <v>142</v>
      </c>
      <c r="Q23" s="497">
        <f>M23*O23</f>
        <v>0</v>
      </c>
      <c r="R23" s="495" t="s">
        <v>95</v>
      </c>
      <c r="S23" s="1989"/>
      <c r="U23" s="2"/>
      <c r="V23" s="2"/>
      <c r="W23" s="2"/>
    </row>
    <row r="24" spans="1:23" s="167" customFormat="1" ht="27.75" customHeight="1">
      <c r="A24" s="248"/>
      <c r="B24" s="2083"/>
      <c r="C24" s="2022"/>
      <c r="D24" s="2057"/>
      <c r="E24" s="2032" t="s">
        <v>502</v>
      </c>
      <c r="F24" s="2033"/>
      <c r="G24" s="2033"/>
      <c r="H24" s="2033"/>
      <c r="I24" s="2033"/>
      <c r="J24" s="2033"/>
      <c r="K24" s="2033"/>
      <c r="L24" s="2034"/>
      <c r="M24" s="494">
        <v>480000</v>
      </c>
      <c r="N24" s="495" t="s">
        <v>95</v>
      </c>
      <c r="O24" s="496">
        <f>COUNTIFS(住戸情報入力!AB:AB,E24,住戸情報入力!AC:AC,$G$4)</f>
        <v>0</v>
      </c>
      <c r="P24" s="495" t="s">
        <v>142</v>
      </c>
      <c r="Q24" s="497">
        <f>M24*O24</f>
        <v>0</v>
      </c>
      <c r="R24" s="495" t="s">
        <v>95</v>
      </c>
      <c r="S24" s="1989"/>
      <c r="U24" s="2"/>
      <c r="V24" s="2"/>
      <c r="W24" s="2"/>
    </row>
    <row r="25" spans="1:23" s="167" customFormat="1" ht="27.75" customHeight="1" thickBot="1">
      <c r="A25" s="248"/>
      <c r="B25" s="2083"/>
      <c r="C25" s="2022"/>
      <c r="D25" s="2057"/>
      <c r="E25" s="2035" t="s">
        <v>316</v>
      </c>
      <c r="F25" s="2036"/>
      <c r="G25" s="2036"/>
      <c r="H25" s="2036"/>
      <c r="I25" s="2036"/>
      <c r="J25" s="2036"/>
      <c r="K25" s="2036"/>
      <c r="L25" s="2037"/>
      <c r="M25" s="505">
        <v>670000</v>
      </c>
      <c r="N25" s="499" t="s">
        <v>95</v>
      </c>
      <c r="O25" s="500">
        <f>COUNTIFS(住戸情報入力!AB:AB,E25,住戸情報入力!AC:AC,$G$4)</f>
        <v>0</v>
      </c>
      <c r="P25" s="499" t="s">
        <v>142</v>
      </c>
      <c r="Q25" s="501">
        <f>M25*O25</f>
        <v>0</v>
      </c>
      <c r="R25" s="499" t="s">
        <v>95</v>
      </c>
      <c r="S25" s="1990"/>
      <c r="U25" s="2"/>
      <c r="V25" s="2"/>
      <c r="W25" s="2"/>
    </row>
    <row r="26" spans="1:23" s="167" customFormat="1" ht="27.75" customHeight="1" thickTop="1">
      <c r="A26" s="248"/>
      <c r="B26" s="2083"/>
      <c r="C26" s="2022"/>
      <c r="D26" s="1991" t="s">
        <v>257</v>
      </c>
      <c r="E26" s="1992"/>
      <c r="F26" s="1992"/>
      <c r="G26" s="1992"/>
      <c r="H26" s="1992"/>
      <c r="I26" s="1992"/>
      <c r="J26" s="1992"/>
      <c r="K26" s="1992"/>
      <c r="L26" s="483" t="s">
        <v>249</v>
      </c>
      <c r="M26" s="665"/>
      <c r="N26" s="645"/>
      <c r="O26" s="645"/>
      <c r="P26" s="483" t="s">
        <v>249</v>
      </c>
      <c r="Q26" s="484">
        <f>SUM(Q22:Q25)</f>
        <v>0</v>
      </c>
      <c r="R26" s="485" t="s">
        <v>95</v>
      </c>
      <c r="S26" s="502"/>
      <c r="U26" s="2"/>
      <c r="V26" s="2"/>
      <c r="W26" s="2"/>
    </row>
    <row r="27" spans="1:23" s="167" customFormat="1" ht="28.5" customHeight="1">
      <c r="A27" s="248"/>
      <c r="B27" s="2083"/>
      <c r="C27" s="2022"/>
      <c r="D27" s="2041" t="s">
        <v>143</v>
      </c>
      <c r="E27" s="1993" t="s">
        <v>459</v>
      </c>
      <c r="F27" s="1994"/>
      <c r="G27" s="1994"/>
      <c r="H27" s="1994"/>
      <c r="I27" s="1994"/>
      <c r="J27" s="1994"/>
      <c r="K27" s="1994"/>
      <c r="L27" s="1995"/>
      <c r="M27" s="508">
        <v>100000</v>
      </c>
      <c r="N27" s="478" t="s">
        <v>95</v>
      </c>
      <c r="O27" s="509">
        <f>COUNTIFS(住戸情報入力!AD:AD,E27,住戸情報入力!AE:AE,$G$4)+COUNTIFS(住戸情報入力!AF:AF,E27,住戸情報入力!AG:AG,$G$4)</f>
        <v>0</v>
      </c>
      <c r="P27" s="478" t="s">
        <v>142</v>
      </c>
      <c r="Q27" s="479">
        <f>M27*O27</f>
        <v>0</v>
      </c>
      <c r="R27" s="478" t="s">
        <v>95</v>
      </c>
      <c r="S27" s="1988" t="s">
        <v>1193</v>
      </c>
      <c r="U27" s="2"/>
      <c r="V27" s="2"/>
      <c r="W27" s="2"/>
    </row>
    <row r="28" spans="1:23" s="167" customFormat="1" ht="27.75" customHeight="1">
      <c r="A28" s="248"/>
      <c r="B28" s="2083"/>
      <c r="C28" s="2022"/>
      <c r="D28" s="2041"/>
      <c r="E28" s="1993" t="s">
        <v>755</v>
      </c>
      <c r="F28" s="1994"/>
      <c r="G28" s="1994"/>
      <c r="H28" s="1994"/>
      <c r="I28" s="1994"/>
      <c r="J28" s="1994"/>
      <c r="K28" s="1994"/>
      <c r="L28" s="1995"/>
      <c r="M28" s="510">
        <v>380000</v>
      </c>
      <c r="N28" s="485" t="s">
        <v>95</v>
      </c>
      <c r="O28" s="509">
        <f>COUNTIFS(住戸情報入力!AD:AD,E28,住戸情報入力!AE:AE,$G$4)+COUNTIFS(住戸情報入力!AF:AF,E28,住戸情報入力!AG:AG,$G$4)</f>
        <v>0</v>
      </c>
      <c r="P28" s="485" t="s">
        <v>142</v>
      </c>
      <c r="Q28" s="484">
        <f>M28*O28</f>
        <v>0</v>
      </c>
      <c r="R28" s="485" t="s">
        <v>95</v>
      </c>
      <c r="S28" s="1989"/>
      <c r="U28" s="2"/>
      <c r="V28" s="2"/>
      <c r="W28" s="2"/>
    </row>
    <row r="29" spans="1:23" s="167" customFormat="1" ht="27.75" customHeight="1">
      <c r="A29" s="248"/>
      <c r="B29" s="2083"/>
      <c r="C29" s="2022"/>
      <c r="D29" s="2041"/>
      <c r="E29" s="2002" t="s">
        <v>460</v>
      </c>
      <c r="F29" s="2003"/>
      <c r="G29" s="648"/>
      <c r="H29" s="648"/>
      <c r="I29" s="1996" t="s">
        <v>594</v>
      </c>
      <c r="J29" s="1997"/>
      <c r="K29" s="1997"/>
      <c r="L29" s="1998"/>
      <c r="M29" s="1999" t="s">
        <v>595</v>
      </c>
      <c r="N29" s="2000"/>
      <c r="O29" s="2000"/>
      <c r="P29" s="2001"/>
      <c r="Q29" s="664"/>
      <c r="R29" s="650"/>
      <c r="S29" s="1989"/>
      <c r="U29" s="2"/>
      <c r="V29" s="2"/>
      <c r="W29" s="2"/>
    </row>
    <row r="30" spans="1:23" s="167" customFormat="1" ht="28" customHeight="1">
      <c r="A30" s="248"/>
      <c r="B30" s="2083"/>
      <c r="C30" s="2022"/>
      <c r="D30" s="2041"/>
      <c r="E30" s="2004"/>
      <c r="F30" s="2005"/>
      <c r="G30" s="2032" t="s">
        <v>317</v>
      </c>
      <c r="H30" s="2034"/>
      <c r="I30" s="490">
        <v>460000</v>
      </c>
      <c r="J30" s="491" t="s">
        <v>95</v>
      </c>
      <c r="K30" s="496">
        <f>COUNTIFS(住戸情報入力!AD:AD,"エアコン*"&amp;G30,住戸情報入力!AE:AE,$G$4)</f>
        <v>0</v>
      </c>
      <c r="L30" s="491" t="s">
        <v>142</v>
      </c>
      <c r="M30" s="699">
        <v>430000</v>
      </c>
      <c r="N30" s="491" t="s">
        <v>95</v>
      </c>
      <c r="O30" s="492">
        <f>COUNTIFS(住戸情報入力!AF:AF,"エアコン*"&amp;G30,住戸情報入力!AG:AG,$G$4)</f>
        <v>0</v>
      </c>
      <c r="P30" s="491" t="s">
        <v>142</v>
      </c>
      <c r="Q30" s="493">
        <f>I30*K30+M30*O30</f>
        <v>0</v>
      </c>
      <c r="R30" s="495" t="s">
        <v>95</v>
      </c>
      <c r="S30" s="1989"/>
      <c r="U30" s="2"/>
      <c r="V30" s="2"/>
      <c r="W30" s="2"/>
    </row>
    <row r="31" spans="1:23" s="167" customFormat="1" ht="28.5" thickBot="1">
      <c r="A31" s="248"/>
      <c r="B31" s="2083"/>
      <c r="C31" s="2022"/>
      <c r="D31" s="2042"/>
      <c r="E31" s="2006"/>
      <c r="F31" s="2007"/>
      <c r="G31" s="2036" t="s">
        <v>316</v>
      </c>
      <c r="H31" s="2036"/>
      <c r="I31" s="498">
        <v>530000</v>
      </c>
      <c r="J31" s="499" t="s">
        <v>95</v>
      </c>
      <c r="K31" s="500">
        <f>COUNTIFS(住戸情報入力!AD:AD,"エアコン*"&amp;G31,住戸情報入力!AE:AE,$G$4)</f>
        <v>0</v>
      </c>
      <c r="L31" s="499" t="s">
        <v>142</v>
      </c>
      <c r="M31" s="703">
        <v>500000</v>
      </c>
      <c r="N31" s="499" t="s">
        <v>95</v>
      </c>
      <c r="O31" s="500">
        <f>COUNTIFS(住戸情報入力!AF:AF,"エアコン*"&amp;G31,住戸情報入力!AG:AG,$G$4)</f>
        <v>0</v>
      </c>
      <c r="P31" s="499" t="s">
        <v>142</v>
      </c>
      <c r="Q31" s="501">
        <f>I31*K31+M31*O31</f>
        <v>0</v>
      </c>
      <c r="R31" s="499" t="s">
        <v>95</v>
      </c>
      <c r="S31" s="1990"/>
      <c r="U31" s="2"/>
      <c r="V31" s="2"/>
      <c r="W31" s="2"/>
    </row>
    <row r="32" spans="1:23" s="167" customFormat="1" ht="29" thickTop="1" thickBot="1">
      <c r="A32" s="248"/>
      <c r="B32" s="2083"/>
      <c r="C32" s="2022"/>
      <c r="D32" s="2008" t="s">
        <v>257</v>
      </c>
      <c r="E32" s="2009"/>
      <c r="F32" s="2009"/>
      <c r="G32" s="2009"/>
      <c r="H32" s="2009"/>
      <c r="I32" s="2009"/>
      <c r="J32" s="2009"/>
      <c r="K32" s="2009"/>
      <c r="L32" s="2009"/>
      <c r="M32" s="2009"/>
      <c r="N32" s="2009"/>
      <c r="O32" s="2009"/>
      <c r="P32" s="513" t="s">
        <v>250</v>
      </c>
      <c r="Q32" s="514">
        <f>SUM(Q27:Q31)</f>
        <v>0</v>
      </c>
      <c r="R32" s="515" t="s">
        <v>95</v>
      </c>
      <c r="S32" s="516"/>
      <c r="U32" s="2"/>
      <c r="V32" s="2"/>
      <c r="W32" s="2"/>
    </row>
    <row r="33" spans="1:23" s="167" customFormat="1" ht="27.75" customHeight="1" thickTop="1" thickBot="1">
      <c r="A33" s="248"/>
      <c r="B33" s="2083"/>
      <c r="C33" s="2022"/>
      <c r="D33" s="2010" t="s">
        <v>457</v>
      </c>
      <c r="E33" s="2011"/>
      <c r="F33" s="2011"/>
      <c r="G33" s="2011"/>
      <c r="H33" s="2011"/>
      <c r="I33" s="2011"/>
      <c r="J33" s="2011"/>
      <c r="K33" s="2011"/>
      <c r="L33" s="2011"/>
      <c r="M33" s="2011"/>
      <c r="N33" s="2012"/>
      <c r="O33" s="517" t="s">
        <v>410</v>
      </c>
      <c r="P33" s="518" t="s">
        <v>411</v>
      </c>
      <c r="Q33" s="519">
        <f>65000*SUMIFS(住戸情報入力!AS:AS,住戸情報入力!AR:AR,"2.6ｋＷ未満",住戸情報入力!AT:AT,$G$4)+80000*SUMIFS(住戸情報入力!AS:AS,住戸情報入力!AR:AR,"2.6ｋＷ以上",住戸情報入力!AT:AT,$G$4)</f>
        <v>0</v>
      </c>
      <c r="R33" s="520" t="s">
        <v>95</v>
      </c>
      <c r="S33" s="489" t="s">
        <v>1193</v>
      </c>
      <c r="U33" s="2"/>
      <c r="V33" s="2"/>
      <c r="W33" s="2"/>
    </row>
    <row r="34" spans="1:23" s="167" customFormat="1" ht="27.75" customHeight="1" thickTop="1" thickBot="1">
      <c r="A34" s="248"/>
      <c r="B34" s="2083"/>
      <c r="C34" s="2022"/>
      <c r="D34" s="2010" t="s">
        <v>458</v>
      </c>
      <c r="E34" s="2011"/>
      <c r="F34" s="2011"/>
      <c r="G34" s="2011"/>
      <c r="H34" s="2011"/>
      <c r="I34" s="2011"/>
      <c r="J34" s="2011"/>
      <c r="K34" s="2011"/>
      <c r="L34" s="2011"/>
      <c r="M34" s="2011"/>
      <c r="N34" s="2012"/>
      <c r="O34" s="521" t="s">
        <v>410</v>
      </c>
      <c r="P34" s="522" t="s">
        <v>456</v>
      </c>
      <c r="Q34" s="514">
        <f>SUMIFS(住戸情報入力!AV:AV,住戸情報入力!AW:AW,$G$4)</f>
        <v>0</v>
      </c>
      <c r="R34" s="515" t="s">
        <v>95</v>
      </c>
      <c r="S34" s="489" t="s">
        <v>1193</v>
      </c>
      <c r="U34" s="2"/>
      <c r="V34" s="2"/>
      <c r="W34" s="2"/>
    </row>
    <row r="35" spans="1:23" s="167" customFormat="1" ht="27.75" customHeight="1" thickTop="1">
      <c r="A35" s="248"/>
      <c r="B35" s="2083"/>
      <c r="C35" s="2022"/>
      <c r="D35" s="2021" t="s">
        <v>144</v>
      </c>
      <c r="E35" s="2049" t="s">
        <v>553</v>
      </c>
      <c r="F35" s="2050"/>
      <c r="G35" s="2050"/>
      <c r="H35" s="2050"/>
      <c r="I35" s="656"/>
      <c r="J35" s="660"/>
      <c r="K35" s="657"/>
      <c r="L35" s="663"/>
      <c r="M35" s="656">
        <v>300000</v>
      </c>
      <c r="N35" s="491" t="s">
        <v>95</v>
      </c>
      <c r="O35" s="492">
        <f>COUNTIFS(住戸情報入力!AJ:AJ,E35,住戸情報入力!AK:AK,$G$4)</f>
        <v>0</v>
      </c>
      <c r="P35" s="491" t="s">
        <v>142</v>
      </c>
      <c r="Q35" s="493">
        <f>M35*O35</f>
        <v>0</v>
      </c>
      <c r="R35" s="491" t="s">
        <v>95</v>
      </c>
      <c r="S35" s="2048" t="s">
        <v>1193</v>
      </c>
      <c r="U35" s="2"/>
    </row>
    <row r="36" spans="1:23" s="167" customFormat="1" ht="27.75" customHeight="1">
      <c r="A36" s="248"/>
      <c r="B36" s="2083"/>
      <c r="C36" s="2022"/>
      <c r="D36" s="2022"/>
      <c r="E36" s="2051" t="s">
        <v>554</v>
      </c>
      <c r="F36" s="2052"/>
      <c r="G36" s="2052"/>
      <c r="H36" s="864" t="s">
        <v>323</v>
      </c>
      <c r="I36" s="654"/>
      <c r="J36" s="661"/>
      <c r="K36" s="657"/>
      <c r="L36" s="495"/>
      <c r="M36" s="654">
        <v>140000</v>
      </c>
      <c r="N36" s="495" t="s">
        <v>95</v>
      </c>
      <c r="O36" s="492">
        <f>COUNTIFS(住戸情報入力!AJ:AJ,"ガス潜熱回収型給湯機（エコジョーズ等）20号以下",住戸情報入力!AK:AK,$G$4)</f>
        <v>0</v>
      </c>
      <c r="P36" s="495" t="s">
        <v>142</v>
      </c>
      <c r="Q36" s="497">
        <f t="shared" ref="Q36:Q41" si="1">M36*O36</f>
        <v>0</v>
      </c>
      <c r="R36" s="495" t="s">
        <v>95</v>
      </c>
      <c r="S36" s="2048"/>
      <c r="U36" s="2"/>
    </row>
    <row r="37" spans="1:23" s="167" customFormat="1" ht="27.75" customHeight="1">
      <c r="A37" s="248"/>
      <c r="B37" s="2083"/>
      <c r="C37" s="2022"/>
      <c r="D37" s="2022"/>
      <c r="E37" s="2049"/>
      <c r="F37" s="2050"/>
      <c r="G37" s="2050"/>
      <c r="H37" s="864" t="s">
        <v>324</v>
      </c>
      <c r="I37" s="654"/>
      <c r="J37" s="661"/>
      <c r="K37" s="657"/>
      <c r="L37" s="495"/>
      <c r="M37" s="654">
        <v>160000</v>
      </c>
      <c r="N37" s="495" t="s">
        <v>95</v>
      </c>
      <c r="O37" s="492">
        <f>COUNTIFS(住戸情報入力!AJ:AJ,"ガス潜熱回収型給湯機（エコジョーズ等）24号",住戸情報入力!AK:AK,$G$4)</f>
        <v>0</v>
      </c>
      <c r="P37" s="495" t="s">
        <v>142</v>
      </c>
      <c r="Q37" s="497">
        <f t="shared" si="1"/>
        <v>0</v>
      </c>
      <c r="R37" s="495" t="s">
        <v>95</v>
      </c>
      <c r="S37" s="2048"/>
      <c r="U37" s="2"/>
      <c r="V37" s="2"/>
      <c r="W37" s="2"/>
    </row>
    <row r="38" spans="1:23" s="167" customFormat="1" ht="28">
      <c r="A38" s="248"/>
      <c r="B38" s="2083"/>
      <c r="C38" s="2022"/>
      <c r="D38" s="2022"/>
      <c r="E38" s="2032" t="s">
        <v>145</v>
      </c>
      <c r="F38" s="2033"/>
      <c r="G38" s="2033"/>
      <c r="H38" s="2033"/>
      <c r="I38" s="654"/>
      <c r="J38" s="661"/>
      <c r="K38" s="658"/>
      <c r="L38" s="495"/>
      <c r="M38" s="654">
        <v>400000</v>
      </c>
      <c r="N38" s="495" t="s">
        <v>95</v>
      </c>
      <c r="O38" s="496">
        <f>COUNTIFS(住戸情報入力!AJ:AJ,E38,住戸情報入力!AK:AK,$G$4)</f>
        <v>0</v>
      </c>
      <c r="P38" s="495" t="s">
        <v>142</v>
      </c>
      <c r="Q38" s="497">
        <f t="shared" si="1"/>
        <v>0</v>
      </c>
      <c r="R38" s="495" t="s">
        <v>95</v>
      </c>
      <c r="S38" s="2048"/>
      <c r="U38" s="2"/>
      <c r="V38" s="2"/>
      <c r="W38" s="2"/>
    </row>
    <row r="39" spans="1:23" s="167" customFormat="1" ht="28">
      <c r="A39" s="248"/>
      <c r="B39" s="2083"/>
      <c r="C39" s="2022"/>
      <c r="D39" s="2022"/>
      <c r="E39" s="2032" t="s">
        <v>496</v>
      </c>
      <c r="F39" s="2033"/>
      <c r="G39" s="2033"/>
      <c r="H39" s="2033"/>
      <c r="I39" s="654"/>
      <c r="J39" s="661"/>
      <c r="K39" s="658"/>
      <c r="L39" s="495"/>
      <c r="M39" s="654">
        <v>1000000</v>
      </c>
      <c r="N39" s="495" t="s">
        <v>95</v>
      </c>
      <c r="O39" s="496">
        <f>COUNTIFS(住戸情報入力!AJ:AJ,E39,住戸情報入力!AK:AK,$G$4)</f>
        <v>0</v>
      </c>
      <c r="P39" s="495" t="s">
        <v>142</v>
      </c>
      <c r="Q39" s="497">
        <f t="shared" si="1"/>
        <v>0</v>
      </c>
      <c r="R39" s="495" t="s">
        <v>95</v>
      </c>
      <c r="S39" s="2048"/>
      <c r="U39" s="2"/>
      <c r="V39" s="2"/>
      <c r="W39" s="2"/>
    </row>
    <row r="40" spans="1:23" s="167" customFormat="1" ht="28">
      <c r="A40" s="248"/>
      <c r="B40" s="2083"/>
      <c r="C40" s="2022"/>
      <c r="D40" s="2022"/>
      <c r="E40" s="2032" t="s">
        <v>497</v>
      </c>
      <c r="F40" s="2033"/>
      <c r="G40" s="2033"/>
      <c r="H40" s="2033"/>
      <c r="I40" s="654"/>
      <c r="J40" s="661"/>
      <c r="K40" s="658"/>
      <c r="L40" s="495"/>
      <c r="M40" s="654">
        <v>1230000</v>
      </c>
      <c r="N40" s="495" t="s">
        <v>95</v>
      </c>
      <c r="O40" s="496">
        <f>COUNTIFS(住戸情報入力!AJ:AJ,E40,住戸情報入力!AK:AK,$G$4)</f>
        <v>0</v>
      </c>
      <c r="P40" s="495" t="s">
        <v>142</v>
      </c>
      <c r="Q40" s="497">
        <f t="shared" si="1"/>
        <v>0</v>
      </c>
      <c r="R40" s="495" t="s">
        <v>95</v>
      </c>
      <c r="S40" s="2048"/>
      <c r="U40" s="2"/>
      <c r="V40" s="2"/>
      <c r="W40" s="2"/>
    </row>
    <row r="41" spans="1:23" s="167" customFormat="1" ht="28">
      <c r="A41" s="248"/>
      <c r="B41" s="2083"/>
      <c r="C41" s="2022"/>
      <c r="D41" s="2023"/>
      <c r="E41" s="2085" t="s">
        <v>498</v>
      </c>
      <c r="F41" s="2086"/>
      <c r="G41" s="2086"/>
      <c r="H41" s="2086"/>
      <c r="I41" s="655"/>
      <c r="J41" s="662"/>
      <c r="K41" s="659"/>
      <c r="L41" s="523"/>
      <c r="M41" s="655">
        <v>990000</v>
      </c>
      <c r="N41" s="523" t="s">
        <v>95</v>
      </c>
      <c r="O41" s="524">
        <f>COUNTIFS(住戸情報入力!AJ:AJ,E41,住戸情報入力!AK:AK,$G$4)</f>
        <v>0</v>
      </c>
      <c r="P41" s="523" t="s">
        <v>142</v>
      </c>
      <c r="Q41" s="525">
        <f t="shared" si="1"/>
        <v>0</v>
      </c>
      <c r="R41" s="523" t="s">
        <v>95</v>
      </c>
      <c r="S41" s="2048"/>
      <c r="U41" s="2"/>
      <c r="V41" s="2"/>
      <c r="W41" s="2"/>
    </row>
    <row r="42" spans="1:23" s="167" customFormat="1" ht="27.75" customHeight="1">
      <c r="A42" s="248"/>
      <c r="B42" s="2083"/>
      <c r="C42" s="2022"/>
      <c r="D42" s="2019" t="s">
        <v>257</v>
      </c>
      <c r="E42" s="2020"/>
      <c r="F42" s="2020"/>
      <c r="G42" s="2020"/>
      <c r="H42" s="2020"/>
      <c r="I42" s="2020"/>
      <c r="J42" s="2020"/>
      <c r="K42" s="2020"/>
      <c r="L42" s="2020"/>
      <c r="M42" s="2020"/>
      <c r="N42" s="2020"/>
      <c r="O42" s="2020"/>
      <c r="P42" s="483" t="s">
        <v>256</v>
      </c>
      <c r="Q42" s="484">
        <f>SUM(Q35:Q41)</f>
        <v>0</v>
      </c>
      <c r="R42" s="485" t="s">
        <v>95</v>
      </c>
      <c r="S42" s="486"/>
      <c r="U42" s="2"/>
      <c r="V42" s="2"/>
      <c r="W42" s="2"/>
    </row>
    <row r="43" spans="1:23" s="167" customFormat="1" ht="27.75" customHeight="1">
      <c r="A43" s="248"/>
      <c r="B43" s="2083"/>
      <c r="C43" s="2022"/>
      <c r="D43" s="2013" t="s">
        <v>562</v>
      </c>
      <c r="E43" s="2014"/>
      <c r="F43" s="2014"/>
      <c r="G43" s="2014"/>
      <c r="H43" s="2014"/>
      <c r="I43" s="2014"/>
      <c r="J43" s="2014"/>
      <c r="K43" s="2014"/>
      <c r="L43" s="2014"/>
      <c r="M43" s="2014"/>
      <c r="N43" s="2014"/>
      <c r="O43" s="2014"/>
      <c r="P43" s="2015"/>
      <c r="Q43" s="526">
        <f>80000*COUNTIFS(住戸情報入力!AH:AH,"ダクト式第三種換気",住戸情報入力!AI:AI,$G$4)+120000*COUNTIFS(住戸情報入力!AH:AH,"ダクト式第一種換気",住戸情報入力!AI:AI,$G$4)+160000*COUNTIFS(住戸情報入力!AH:AH,"ダクト式第一種換気（熱交換有り）",住戸情報入力!AI:AI,$G$4)</f>
        <v>0</v>
      </c>
      <c r="R43" s="527" t="s">
        <v>95</v>
      </c>
      <c r="S43" s="2053" t="s">
        <v>1166</v>
      </c>
      <c r="U43" s="2"/>
      <c r="V43" s="2"/>
      <c r="W43" s="2"/>
    </row>
    <row r="44" spans="1:23" s="167" customFormat="1" ht="28">
      <c r="A44" s="248"/>
      <c r="B44" s="2083"/>
      <c r="C44" s="2022"/>
      <c r="D44" s="2013" t="s">
        <v>563</v>
      </c>
      <c r="E44" s="2014"/>
      <c r="F44" s="2014"/>
      <c r="G44" s="2014"/>
      <c r="H44" s="2014"/>
      <c r="I44" s="2014"/>
      <c r="J44" s="2014"/>
      <c r="K44" s="2014"/>
      <c r="L44" s="2015"/>
      <c r="M44" s="494">
        <v>8000</v>
      </c>
      <c r="N44" s="495" t="s">
        <v>95</v>
      </c>
      <c r="O44" s="492">
        <f>SUMIFS(住戸情報入力!AL:AL,住戸情報入力!AM:AM,$G$4)</f>
        <v>0</v>
      </c>
      <c r="P44" s="495" t="s">
        <v>142</v>
      </c>
      <c r="Q44" s="526">
        <f>M44*O44</f>
        <v>0</v>
      </c>
      <c r="R44" s="528" t="s">
        <v>95</v>
      </c>
      <c r="S44" s="2054"/>
      <c r="U44" s="2"/>
      <c r="V44" s="2"/>
      <c r="W44" s="2"/>
    </row>
    <row r="45" spans="1:23" s="167" customFormat="1" ht="27.75" customHeight="1">
      <c r="A45" s="248"/>
      <c r="B45" s="2083"/>
      <c r="C45" s="2022"/>
      <c r="D45" s="2029" t="s">
        <v>756</v>
      </c>
      <c r="E45" s="2030"/>
      <c r="F45" s="2030"/>
      <c r="G45" s="2030"/>
      <c r="H45" s="2030"/>
      <c r="I45" s="2030"/>
      <c r="J45" s="2030"/>
      <c r="K45" s="2030"/>
      <c r="L45" s="2031"/>
      <c r="M45" s="511">
        <v>100000</v>
      </c>
      <c r="N45" s="527" t="s">
        <v>95</v>
      </c>
      <c r="O45" s="512">
        <f>COUNTIFS(住戸情報入力!AN:AN,"有り",住戸情報入力!AO:AO,$G$4)</f>
        <v>0</v>
      </c>
      <c r="P45" s="527" t="s">
        <v>142</v>
      </c>
      <c r="Q45" s="529">
        <f>M45*O45</f>
        <v>0</v>
      </c>
      <c r="R45" s="527" t="s">
        <v>95</v>
      </c>
      <c r="S45" s="2054"/>
      <c r="U45" s="2"/>
      <c r="V45" s="2"/>
      <c r="W45" s="2"/>
    </row>
    <row r="46" spans="1:23" s="167" customFormat="1" ht="27.75" customHeight="1" thickBot="1">
      <c r="A46" s="248"/>
      <c r="B46" s="2083"/>
      <c r="C46" s="2022"/>
      <c r="D46" s="2085" t="s">
        <v>757</v>
      </c>
      <c r="E46" s="2086"/>
      <c r="F46" s="2086"/>
      <c r="G46" s="2086"/>
      <c r="H46" s="2086"/>
      <c r="I46" s="2086"/>
      <c r="J46" s="2086"/>
      <c r="K46" s="2086"/>
      <c r="L46" s="2087"/>
      <c r="M46" s="530">
        <v>115000</v>
      </c>
      <c r="N46" s="485" t="s">
        <v>95</v>
      </c>
      <c r="O46" s="492">
        <f>COUNTIFS(住戸情報入力!AN:AN,"有り（ガス計測含む）",住戸情報入力!AO:AO,$G$4)</f>
        <v>0</v>
      </c>
      <c r="P46" s="499" t="s">
        <v>142</v>
      </c>
      <c r="Q46" s="925">
        <f>M46*O46</f>
        <v>0</v>
      </c>
      <c r="R46" s="499" t="s">
        <v>95</v>
      </c>
      <c r="S46" s="2055"/>
      <c r="U46" s="2"/>
      <c r="V46" s="2"/>
      <c r="W46" s="2"/>
    </row>
    <row r="47" spans="1:23" s="167" customFormat="1" ht="27.75" hidden="1" customHeight="1" thickTop="1" thickBot="1">
      <c r="A47" s="248"/>
      <c r="B47" s="2083"/>
      <c r="C47" s="2022"/>
      <c r="D47" s="2038" t="s">
        <v>243</v>
      </c>
      <c r="E47" s="2039"/>
      <c r="F47" s="2039"/>
      <c r="G47" s="2039"/>
      <c r="H47" s="2039"/>
      <c r="I47" s="2039"/>
      <c r="J47" s="2039"/>
      <c r="K47" s="2039"/>
      <c r="L47" s="2079"/>
      <c r="M47" s="2016"/>
      <c r="N47" s="2017"/>
      <c r="O47" s="2017"/>
      <c r="P47" s="2018"/>
      <c r="Q47" s="922">
        <f>SUMIFS(住戸情報入力!AP:AP,住戸情報入力!AQ:AQ,$G$4)</f>
        <v>0</v>
      </c>
      <c r="R47" s="534" t="s">
        <v>95</v>
      </c>
      <c r="S47" s="482"/>
      <c r="U47" s="2"/>
      <c r="V47" s="2"/>
      <c r="W47" s="2"/>
    </row>
    <row r="48" spans="1:23" s="167" customFormat="1" ht="27.75" customHeight="1" thickTop="1" thickBot="1">
      <c r="A48" s="248"/>
      <c r="B48" s="2083"/>
      <c r="C48" s="2081"/>
      <c r="D48" s="2008" t="s">
        <v>257</v>
      </c>
      <c r="E48" s="2009"/>
      <c r="F48" s="2009"/>
      <c r="G48" s="2009"/>
      <c r="H48" s="2009"/>
      <c r="I48" s="2009"/>
      <c r="J48" s="2009"/>
      <c r="K48" s="2009"/>
      <c r="L48" s="2009"/>
      <c r="M48" s="2009"/>
      <c r="N48" s="2009"/>
      <c r="O48" s="2009"/>
      <c r="P48" s="532" t="s">
        <v>263</v>
      </c>
      <c r="Q48" s="533">
        <f>SUM(Q43:Q46)</f>
        <v>0</v>
      </c>
      <c r="R48" s="534" t="s">
        <v>95</v>
      </c>
      <c r="S48" s="924"/>
      <c r="U48" s="2"/>
      <c r="V48" s="2"/>
      <c r="W48" s="2"/>
    </row>
    <row r="49" spans="1:23" s="167" customFormat="1" ht="27.75" customHeight="1" thickTop="1">
      <c r="A49" s="248"/>
      <c r="B49" s="2084"/>
      <c r="C49" s="1991" t="s">
        <v>262</v>
      </c>
      <c r="D49" s="1992"/>
      <c r="E49" s="1992"/>
      <c r="F49" s="1992"/>
      <c r="G49" s="1992"/>
      <c r="H49" s="1992"/>
      <c r="I49" s="1992"/>
      <c r="J49" s="1992"/>
      <c r="K49" s="1992"/>
      <c r="L49" s="1992"/>
      <c r="M49" s="1992"/>
      <c r="N49" s="1992"/>
      <c r="O49" s="1992"/>
      <c r="P49" s="483" t="s">
        <v>325</v>
      </c>
      <c r="Q49" s="484">
        <f>SUM(Q11,Q21,Q26,Q32,Q33,Q34,Q42,Q48)</f>
        <v>0</v>
      </c>
      <c r="R49" s="485" t="s">
        <v>95</v>
      </c>
      <c r="S49" s="486" t="s">
        <v>326</v>
      </c>
      <c r="U49" s="2"/>
      <c r="V49" s="2"/>
      <c r="W49" s="2"/>
    </row>
    <row r="50" spans="1:23" s="167" customFormat="1" ht="27.75" customHeight="1" thickBot="1">
      <c r="A50" s="248"/>
      <c r="B50" s="2024" t="s">
        <v>245</v>
      </c>
      <c r="C50" s="2088" t="s">
        <v>319</v>
      </c>
      <c r="D50" s="2038" t="s">
        <v>244</v>
      </c>
      <c r="E50" s="2039"/>
      <c r="F50" s="2039"/>
      <c r="G50" s="2039"/>
      <c r="H50" s="2039"/>
      <c r="I50" s="2039"/>
      <c r="J50" s="2039"/>
      <c r="K50" s="2039"/>
      <c r="L50" s="2039"/>
      <c r="M50" s="2039"/>
      <c r="N50" s="2039"/>
      <c r="O50" s="2039"/>
      <c r="P50" s="2079"/>
      <c r="Q50" s="536">
        <f>共用部定額単価算出シート!E51</f>
        <v>0</v>
      </c>
      <c r="R50" s="480" t="s">
        <v>95</v>
      </c>
      <c r="S50" s="482"/>
      <c r="U50" s="2"/>
      <c r="V50" s="2"/>
      <c r="W50" s="2"/>
    </row>
    <row r="51" spans="1:23" s="167" customFormat="1" ht="27.75" customHeight="1" thickTop="1" thickBot="1">
      <c r="A51" s="248"/>
      <c r="B51" s="2025"/>
      <c r="C51" s="2089"/>
      <c r="D51" s="2008" t="s">
        <v>257</v>
      </c>
      <c r="E51" s="2009"/>
      <c r="F51" s="2009"/>
      <c r="G51" s="2009"/>
      <c r="H51" s="2009"/>
      <c r="I51" s="2009"/>
      <c r="J51" s="2009"/>
      <c r="K51" s="2009"/>
      <c r="L51" s="2009"/>
      <c r="M51" s="2009"/>
      <c r="N51" s="2009"/>
      <c r="O51" s="2009"/>
      <c r="P51" s="537" t="s">
        <v>327</v>
      </c>
      <c r="Q51" s="533">
        <f>SUM(Q50:Q50)</f>
        <v>0</v>
      </c>
      <c r="R51" s="534" t="s">
        <v>95</v>
      </c>
      <c r="S51" s="535"/>
      <c r="U51" s="2"/>
      <c r="V51" s="2"/>
      <c r="W51" s="2"/>
    </row>
    <row r="52" spans="1:23" s="167" customFormat="1" ht="27.75" customHeight="1" thickTop="1">
      <c r="A52" s="160"/>
      <c r="B52" s="1991" t="s">
        <v>418</v>
      </c>
      <c r="C52" s="1992"/>
      <c r="D52" s="1992"/>
      <c r="E52" s="1992"/>
      <c r="F52" s="1992"/>
      <c r="G52" s="1992"/>
      <c r="H52" s="1992"/>
      <c r="I52" s="1992"/>
      <c r="J52" s="1992"/>
      <c r="K52" s="1992"/>
      <c r="L52" s="1992"/>
      <c r="M52" s="1992"/>
      <c r="N52" s="1992"/>
      <c r="O52" s="1992"/>
      <c r="P52" s="538" t="s">
        <v>1182</v>
      </c>
      <c r="Q52" s="539">
        <f>Q49+Q51</f>
        <v>0</v>
      </c>
      <c r="R52" s="520" t="s">
        <v>95</v>
      </c>
      <c r="S52" s="540" t="s">
        <v>1183</v>
      </c>
      <c r="U52" s="2"/>
      <c r="V52" s="2"/>
      <c r="W52" s="2"/>
    </row>
  </sheetData>
  <sheetProtection algorithmName="SHA-512" hashValue="HQSko7W4ezBBr9wWur3EOLM0fNEX7ZOnYktqpri1hEa1XZwj4UhgGOGW6JiTZHPjYuM+k5jUD2gbxyQFATMflA==" saltValue="BiuJwL7oGGUUKIvUTphtXA==" spinCount="100000" sheet="1" formatCells="0" formatRows="0" insertRows="0" deleteRows="0" selectLockedCells="1" autoFilter="0" pivotTables="0"/>
  <mergeCells count="69">
    <mergeCell ref="D50:P50"/>
    <mergeCell ref="D51:O51"/>
    <mergeCell ref="C11:C48"/>
    <mergeCell ref="B12:B49"/>
    <mergeCell ref="D45:L45"/>
    <mergeCell ref="D46:L46"/>
    <mergeCell ref="D47:L47"/>
    <mergeCell ref="D48:O48"/>
    <mergeCell ref="C49:O49"/>
    <mergeCell ref="G30:H30"/>
    <mergeCell ref="G31:H31"/>
    <mergeCell ref="E41:H41"/>
    <mergeCell ref="C50:C51"/>
    <mergeCell ref="B2:G2"/>
    <mergeCell ref="B4:F4"/>
    <mergeCell ref="G4:H4"/>
    <mergeCell ref="B6:F6"/>
    <mergeCell ref="G6:R6"/>
    <mergeCell ref="S22:S25"/>
    <mergeCell ref="D22:D25"/>
    <mergeCell ref="B8:C10"/>
    <mergeCell ref="E38:H38"/>
    <mergeCell ref="E39:H39"/>
    <mergeCell ref="D27:D31"/>
    <mergeCell ref="S12:S20"/>
    <mergeCell ref="E14:H14"/>
    <mergeCell ref="E15:H15"/>
    <mergeCell ref="E16:H16"/>
    <mergeCell ref="E17:H17"/>
    <mergeCell ref="E18:H18"/>
    <mergeCell ref="I12:L12"/>
    <mergeCell ref="M12:P12"/>
    <mergeCell ref="Q8:R8"/>
    <mergeCell ref="D26:K26"/>
    <mergeCell ref="S35:S41"/>
    <mergeCell ref="E40:H40"/>
    <mergeCell ref="E35:H35"/>
    <mergeCell ref="E36:G37"/>
    <mergeCell ref="S43:S46"/>
    <mergeCell ref="D8:P8"/>
    <mergeCell ref="E22:L22"/>
    <mergeCell ref="E23:L23"/>
    <mergeCell ref="E24:L24"/>
    <mergeCell ref="E25:L25"/>
    <mergeCell ref="D11:G11"/>
    <mergeCell ref="D12:D20"/>
    <mergeCell ref="E12:H12"/>
    <mergeCell ref="E19:H19"/>
    <mergeCell ref="E20:H20"/>
    <mergeCell ref="D10:O10"/>
    <mergeCell ref="D9:M9"/>
    <mergeCell ref="I11:P11"/>
    <mergeCell ref="D21:O21"/>
    <mergeCell ref="S27:S31"/>
    <mergeCell ref="B52:O52"/>
    <mergeCell ref="E27:L27"/>
    <mergeCell ref="E28:L28"/>
    <mergeCell ref="I29:L29"/>
    <mergeCell ref="M29:P29"/>
    <mergeCell ref="E29:F31"/>
    <mergeCell ref="D32:O32"/>
    <mergeCell ref="D33:N33"/>
    <mergeCell ref="D34:N34"/>
    <mergeCell ref="D43:P43"/>
    <mergeCell ref="M47:P47"/>
    <mergeCell ref="D42:O42"/>
    <mergeCell ref="D44:L44"/>
    <mergeCell ref="D35:D41"/>
    <mergeCell ref="B50:B51"/>
  </mergeCells>
  <phoneticPr fontId="21"/>
  <conditionalFormatting sqref="A1:L3 Q1:XFD8 A4:G4 I4:L4 A5:L7 A8:B8 U9:XFD9 A11:I11 A12:B13 D21 D27:E27 E28:E29 G30:L31 E38:L41">
    <cfRule type="expression" dxfId="392" priority="99">
      <formula>_xlfn.ISFORMULA(A1)=TRUE</formula>
    </cfRule>
  </conditionalFormatting>
  <conditionalFormatting sqref="B50:C50 B51">
    <cfRule type="expression" dxfId="391" priority="82">
      <formula>_xlfn.ISFORMULA(B50)=TRUE</formula>
    </cfRule>
  </conditionalFormatting>
  <conditionalFormatting sqref="C49">
    <cfRule type="expression" dxfId="390" priority="80">
      <formula>_xlfn.ISFORMULA(C49)=TRUE</formula>
    </cfRule>
  </conditionalFormatting>
  <conditionalFormatting sqref="D8:D10 A9:A10 T10:XFD44 A14:A51">
    <cfRule type="expression" dxfId="389" priority="58">
      <formula>_xlfn.ISFORMULA(A8)=TRUE</formula>
    </cfRule>
  </conditionalFormatting>
  <conditionalFormatting sqref="D42:D48 T45:AA45 AC45:XFD45">
    <cfRule type="expression" dxfId="388" priority="84">
      <formula>_xlfn.ISFORMULA(D42)=TRUE</formula>
    </cfRule>
  </conditionalFormatting>
  <conditionalFormatting sqref="D50:D51 A52:B52">
    <cfRule type="expression" dxfId="387" priority="83">
      <formula>_xlfn.ISFORMULA(A50)=TRUE</formula>
    </cfRule>
  </conditionalFormatting>
  <conditionalFormatting sqref="D22:E22 E23:E25 D26:L26">
    <cfRule type="expression" dxfId="386" priority="96">
      <formula>_xlfn.ISFORMULA(D22)=TRUE</formula>
    </cfRule>
  </conditionalFormatting>
  <conditionalFormatting sqref="D12:I12">
    <cfRule type="expression" dxfId="385" priority="10">
      <formula>_xlfn.ISFORMULA(D12)=TRUE</formula>
    </cfRule>
  </conditionalFormatting>
  <conditionalFormatting sqref="D13:P20">
    <cfRule type="expression" dxfId="384" priority="15">
      <formula>_xlfn.ISFORMULA(D13)=TRUE</formula>
    </cfRule>
  </conditionalFormatting>
  <conditionalFormatting sqref="E35:L35 E36 H36:L37">
    <cfRule type="expression" dxfId="383" priority="90">
      <formula>_xlfn.ISFORMULA(E35)=TRUE</formula>
    </cfRule>
  </conditionalFormatting>
  <conditionalFormatting sqref="I29">
    <cfRule type="expression" dxfId="382" priority="12">
      <formula>_xlfn.ISFORMULA(I29)=TRUE</formula>
    </cfRule>
  </conditionalFormatting>
  <conditionalFormatting sqref="M12">
    <cfRule type="expression" dxfId="381" priority="11">
      <formula>_xlfn.ISFORMULA(M12)=TRUE</formula>
    </cfRule>
  </conditionalFormatting>
  <conditionalFormatting sqref="M29:M31">
    <cfRule type="expression" dxfId="380" priority="13">
      <formula>_xlfn.ISFORMULA(M29)=TRUE</formula>
    </cfRule>
  </conditionalFormatting>
  <conditionalFormatting sqref="M22:O25">
    <cfRule type="expression" dxfId="379" priority="25">
      <formula>_xlfn.ISFORMULA(M22)=TRUE</formula>
    </cfRule>
  </conditionalFormatting>
  <conditionalFormatting sqref="M1:P7 N30:P31 A53:XFD1048576">
    <cfRule type="expression" dxfId="378" priority="40">
      <formula>_xlfn.ISFORMULA(A1)=TRUE</formula>
    </cfRule>
  </conditionalFormatting>
  <conditionalFormatting sqref="M26:P28">
    <cfRule type="expression" dxfId="377" priority="24">
      <formula>_xlfn.ISFORMULA(M26)=TRUE</formula>
    </cfRule>
  </conditionalFormatting>
  <conditionalFormatting sqref="M35:P41">
    <cfRule type="expression" dxfId="376" priority="36">
      <formula>_xlfn.ISFORMULA(M35)=TRUE</formula>
    </cfRule>
  </conditionalFormatting>
  <conditionalFormatting sqref="M44:P47">
    <cfRule type="expression" dxfId="375" priority="20">
      <formula>_xlfn.ISFORMULA(M44)=TRUE</formula>
    </cfRule>
  </conditionalFormatting>
  <conditionalFormatting sqref="N9:R9">
    <cfRule type="expression" dxfId="374" priority="17">
      <formula>_xlfn.ISFORMULA(N9)=TRUE</formula>
    </cfRule>
  </conditionalFormatting>
  <conditionalFormatting sqref="O33:P34">
    <cfRule type="expression" dxfId="373" priority="29">
      <formula>_xlfn.ISFORMULA(O33)=TRUE</formula>
    </cfRule>
  </conditionalFormatting>
  <conditionalFormatting sqref="P10">
    <cfRule type="expression" dxfId="372" priority="19">
      <formula>_xlfn.ISFORMULA(P10)=TRUE</formula>
    </cfRule>
  </conditionalFormatting>
  <conditionalFormatting sqref="P21:P25">
    <cfRule type="expression" dxfId="371" priority="39">
      <formula>_xlfn.ISFORMULA(P21)=TRUE</formula>
    </cfRule>
  </conditionalFormatting>
  <conditionalFormatting sqref="P32">
    <cfRule type="expression" dxfId="370" priority="37">
      <formula>_xlfn.ISFORMULA(P32)=TRUE</formula>
    </cfRule>
  </conditionalFormatting>
  <conditionalFormatting sqref="P42">
    <cfRule type="expression" dxfId="369" priority="35">
      <formula>_xlfn.ISFORMULA(P42)=TRUE</formula>
    </cfRule>
  </conditionalFormatting>
  <conditionalFormatting sqref="Q47">
    <cfRule type="containsBlanks" dxfId="368" priority="79">
      <formula>LEN(TRIM(Q47))=0</formula>
    </cfRule>
  </conditionalFormatting>
  <conditionalFormatting sqref="Q10:R47 D28:D35">
    <cfRule type="expression" dxfId="367" priority="57">
      <formula>_xlfn.ISFORMULA(D10)=TRUE</formula>
    </cfRule>
  </conditionalFormatting>
  <conditionalFormatting sqref="Q50:R52">
    <cfRule type="expression" dxfId="366" priority="77">
      <formula>_xlfn.ISFORMULA(Q50)=TRUE</formula>
    </cfRule>
  </conditionalFormatting>
  <conditionalFormatting sqref="S9:S35">
    <cfRule type="expression" dxfId="365" priority="1">
      <formula>_xlfn.ISFORMULA(S9)=TRUE</formula>
    </cfRule>
  </conditionalFormatting>
  <conditionalFormatting sqref="S42:S43">
    <cfRule type="expression" dxfId="364" priority="6">
      <formula>_xlfn.ISFORMULA(S42)=TRUE</formula>
    </cfRule>
  </conditionalFormatting>
  <conditionalFormatting sqref="S47:S52">
    <cfRule type="expression" dxfId="363" priority="3">
      <formula>_xlfn.ISFORMULA(S47)=TRUE</formula>
    </cfRule>
  </conditionalFormatting>
  <conditionalFormatting sqref="T9">
    <cfRule type="containsText" dxfId="362" priority="97" operator="containsText" text="(例)">
      <formula>NOT(ISERROR(SEARCH("(例)",T9)))</formula>
    </cfRule>
  </conditionalFormatting>
  <conditionalFormatting sqref="T46:XFD52 P48:R49 P51:P52">
    <cfRule type="expression" dxfId="361" priority="33">
      <formula>_xlfn.ISFORMULA(P46)=TRUE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&amp;R&amp;K01+049R7高層ZEH-M_ver.1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4368-A436-4182-9EAF-47E68E2E3B9A}">
  <sheetPr>
    <pageSetUpPr fitToPage="1"/>
  </sheetPr>
  <dimension ref="A1:W52"/>
  <sheetViews>
    <sheetView showGridLines="0" view="pageBreakPreview" topLeftCell="A2" zoomScale="55" zoomScaleNormal="60" zoomScaleSheetLayoutView="55" workbookViewId="0">
      <selection sqref="A1:XFD1"/>
    </sheetView>
  </sheetViews>
  <sheetFormatPr defaultColWidth="9" defaultRowHeight="21"/>
  <cols>
    <col min="1" max="1" width="2.58203125" style="3" customWidth="1"/>
    <col min="2" max="4" width="4.58203125" style="2" customWidth="1"/>
    <col min="5" max="6" width="8.58203125" style="2" customWidth="1"/>
    <col min="7" max="7" width="15.58203125" style="2" customWidth="1"/>
    <col min="8" max="8" width="10.58203125" style="137" customWidth="1"/>
    <col min="9" max="9" width="15.58203125" style="129" customWidth="1"/>
    <col min="10" max="10" width="4.58203125" style="137" customWidth="1"/>
    <col min="11" max="11" width="10.58203125" style="2" customWidth="1"/>
    <col min="12" max="12" width="4.58203125" style="137" customWidth="1"/>
    <col min="13" max="13" width="15.58203125" style="129" customWidth="1"/>
    <col min="14" max="14" width="4.58203125" style="137" customWidth="1"/>
    <col min="15" max="15" width="10.58203125" style="2" customWidth="1"/>
    <col min="16" max="16" width="4.58203125" style="137" customWidth="1"/>
    <col min="17" max="17" width="15.58203125" style="129" customWidth="1"/>
    <col min="18" max="18" width="4.58203125" style="137" customWidth="1"/>
    <col min="19" max="19" width="48.58203125" style="160" customWidth="1"/>
    <col min="20" max="20" width="9.08203125" style="167" bestFit="1" customWidth="1"/>
    <col min="21" max="21" width="25.58203125" style="2" customWidth="1"/>
    <col min="22" max="16384" width="9" style="2"/>
  </cols>
  <sheetData>
    <row r="1" spans="1:20" s="167" customFormat="1" ht="21" hidden="1" customHeight="1"/>
    <row r="2" spans="1:20">
      <c r="A2" s="240"/>
      <c r="B2" s="2071" t="s">
        <v>1125</v>
      </c>
      <c r="C2" s="2071"/>
      <c r="D2" s="2071"/>
      <c r="E2" s="2071"/>
      <c r="F2" s="2071"/>
      <c r="G2" s="2071"/>
      <c r="H2" s="241"/>
      <c r="I2" s="242"/>
      <c r="J2" s="241"/>
      <c r="K2" s="160"/>
      <c r="L2" s="241"/>
      <c r="M2" s="242"/>
      <c r="N2" s="241"/>
      <c r="O2" s="160"/>
      <c r="P2" s="241"/>
      <c r="Q2" s="242"/>
      <c r="R2" s="241"/>
      <c r="S2" s="157"/>
    </row>
    <row r="3" spans="1:20" s="158" customFormat="1" ht="13">
      <c r="A3" s="159"/>
      <c r="B3" s="159"/>
      <c r="C3" s="159"/>
      <c r="D3" s="159"/>
      <c r="E3" s="159"/>
      <c r="F3" s="159"/>
      <c r="G3" s="159"/>
      <c r="H3" s="243"/>
      <c r="I3" s="244"/>
      <c r="J3" s="243"/>
      <c r="K3" s="159"/>
      <c r="L3" s="243"/>
      <c r="M3" s="244"/>
      <c r="N3" s="243"/>
      <c r="O3" s="159"/>
      <c r="P3" s="243"/>
      <c r="Q3" s="244"/>
      <c r="R3" s="243"/>
      <c r="S3" s="159"/>
      <c r="T3" s="177"/>
    </row>
    <row r="4" spans="1:20" ht="30">
      <c r="A4" s="245"/>
      <c r="B4" s="2072" t="s">
        <v>133</v>
      </c>
      <c r="C4" s="2073"/>
      <c r="D4" s="2073"/>
      <c r="E4" s="2073"/>
      <c r="F4" s="2074"/>
      <c r="G4" s="2075" t="s">
        <v>227</v>
      </c>
      <c r="H4" s="2076"/>
      <c r="I4" s="242"/>
      <c r="J4" s="241"/>
      <c r="K4" s="160"/>
      <c r="L4" s="241"/>
      <c r="M4" s="242"/>
      <c r="N4" s="241"/>
      <c r="O4" s="160"/>
      <c r="P4" s="241"/>
      <c r="Q4" s="242"/>
      <c r="R4" s="241"/>
    </row>
    <row r="5" spans="1:20" s="158" customFormat="1" ht="8.15" customHeight="1">
      <c r="A5" s="159"/>
      <c r="B5" s="246"/>
      <c r="C5" s="246"/>
      <c r="D5" s="246"/>
      <c r="E5" s="246"/>
      <c r="F5" s="159"/>
      <c r="G5" s="159"/>
      <c r="H5" s="243"/>
      <c r="I5" s="244"/>
      <c r="J5" s="243"/>
      <c r="K5" s="159"/>
      <c r="L5" s="243"/>
      <c r="M5" s="244"/>
      <c r="N5" s="243"/>
      <c r="O5" s="159"/>
      <c r="P5" s="243"/>
      <c r="Q5" s="244"/>
      <c r="R5" s="243"/>
      <c r="S5" s="159"/>
      <c r="T5" s="177"/>
    </row>
    <row r="6" spans="1:20" ht="45" customHeight="1">
      <c r="A6" s="245"/>
      <c r="B6" s="2072" t="s">
        <v>134</v>
      </c>
      <c r="C6" s="2073"/>
      <c r="D6" s="2073"/>
      <c r="E6" s="2073"/>
      <c r="F6" s="2074"/>
      <c r="G6" s="2077" t="str">
        <f>全体概要!C7</f>
        <v/>
      </c>
      <c r="H6" s="2078"/>
      <c r="I6" s="2078"/>
      <c r="J6" s="2078"/>
      <c r="K6" s="2078"/>
      <c r="L6" s="2078"/>
      <c r="M6" s="2078"/>
      <c r="N6" s="2078"/>
      <c r="O6" s="2078"/>
      <c r="P6" s="2078"/>
      <c r="Q6" s="2078"/>
      <c r="R6" s="2078"/>
      <c r="S6" s="247" t="s">
        <v>939</v>
      </c>
    </row>
    <row r="7" spans="1:20" s="158" customFormat="1" ht="13">
      <c r="A7" s="159"/>
      <c r="B7" s="159"/>
      <c r="C7" s="159"/>
      <c r="D7" s="159"/>
      <c r="E7" s="159"/>
      <c r="F7" s="159"/>
      <c r="G7" s="159"/>
      <c r="H7" s="243"/>
      <c r="I7" s="244"/>
      <c r="J7" s="243"/>
      <c r="K7" s="159"/>
      <c r="L7" s="243"/>
      <c r="M7" s="244"/>
      <c r="N7" s="243"/>
      <c r="O7" s="159"/>
      <c r="P7" s="243"/>
      <c r="Q7" s="244"/>
      <c r="R7" s="243"/>
      <c r="S7" s="159"/>
      <c r="T7" s="177"/>
    </row>
    <row r="8" spans="1:20" ht="21" customHeight="1">
      <c r="A8" s="240"/>
      <c r="B8" s="2058" t="s">
        <v>155</v>
      </c>
      <c r="C8" s="2059"/>
      <c r="D8" s="2026" t="s">
        <v>135</v>
      </c>
      <c r="E8" s="2027"/>
      <c r="F8" s="2027"/>
      <c r="G8" s="2027"/>
      <c r="H8" s="2027"/>
      <c r="I8" s="2027"/>
      <c r="J8" s="2027"/>
      <c r="K8" s="2027"/>
      <c r="L8" s="2027"/>
      <c r="M8" s="2027"/>
      <c r="N8" s="2027"/>
      <c r="O8" s="2027"/>
      <c r="P8" s="2028"/>
      <c r="Q8" s="2027" t="s">
        <v>136</v>
      </c>
      <c r="R8" s="2027"/>
      <c r="S8" s="476" t="s">
        <v>137</v>
      </c>
    </row>
    <row r="9" spans="1:20" ht="28.5" customHeight="1" thickBot="1">
      <c r="A9" s="248"/>
      <c r="B9" s="2060"/>
      <c r="C9" s="2061"/>
      <c r="D9" s="1993" t="s">
        <v>809</v>
      </c>
      <c r="E9" s="1994"/>
      <c r="F9" s="1994"/>
      <c r="G9" s="1994"/>
      <c r="H9" s="1994"/>
      <c r="I9" s="1994"/>
      <c r="J9" s="1994"/>
      <c r="K9" s="1994"/>
      <c r="L9" s="1994"/>
      <c r="M9" s="1994"/>
      <c r="N9" s="488"/>
      <c r="O9" s="2090"/>
      <c r="P9" s="2091"/>
      <c r="Q9" s="2092"/>
      <c r="R9" s="2093"/>
      <c r="S9" s="1107"/>
    </row>
    <row r="10" spans="1:20" ht="28.5" thickTop="1">
      <c r="A10" s="248"/>
      <c r="B10" s="2062"/>
      <c r="C10" s="2063"/>
      <c r="D10" s="1991" t="s">
        <v>222</v>
      </c>
      <c r="E10" s="1992"/>
      <c r="F10" s="1992"/>
      <c r="G10" s="1992"/>
      <c r="H10" s="1992"/>
      <c r="I10" s="1992"/>
      <c r="J10" s="1992"/>
      <c r="K10" s="1992"/>
      <c r="L10" s="1992"/>
      <c r="M10" s="1992"/>
      <c r="N10" s="1992"/>
      <c r="O10" s="1992"/>
      <c r="P10" s="538" t="s">
        <v>255</v>
      </c>
      <c r="Q10" s="484">
        <v>0</v>
      </c>
      <c r="R10" s="485" t="s">
        <v>95</v>
      </c>
      <c r="S10" s="486"/>
    </row>
    <row r="11" spans="1:20" ht="108" customHeight="1" thickBot="1">
      <c r="A11" s="248"/>
      <c r="B11" s="487" t="s">
        <v>261</v>
      </c>
      <c r="C11" s="2080" t="s">
        <v>138</v>
      </c>
      <c r="D11" s="2038" t="s">
        <v>139</v>
      </c>
      <c r="E11" s="2039"/>
      <c r="F11" s="2039"/>
      <c r="G11" s="2039"/>
      <c r="H11" s="488" t="s">
        <v>254</v>
      </c>
      <c r="I11" s="2045"/>
      <c r="J11" s="2046"/>
      <c r="K11" s="2046"/>
      <c r="L11" s="2046"/>
      <c r="M11" s="2046"/>
      <c r="N11" s="2046"/>
      <c r="O11" s="2046"/>
      <c r="P11" s="2047"/>
      <c r="Q11" s="481">
        <f>SUMIF(住戸情報入力!O:O,G4,住戸情報入力!N:N)</f>
        <v>0</v>
      </c>
      <c r="R11" s="480" t="s">
        <v>95</v>
      </c>
      <c r="S11" s="489" t="s">
        <v>1193</v>
      </c>
    </row>
    <row r="12" spans="1:20" ht="28.5" customHeight="1" thickTop="1">
      <c r="A12" s="248"/>
      <c r="B12" s="2082" t="s">
        <v>140</v>
      </c>
      <c r="C12" s="2022"/>
      <c r="D12" s="2040" t="s">
        <v>141</v>
      </c>
      <c r="E12" s="2043"/>
      <c r="F12" s="2044"/>
      <c r="G12" s="2044"/>
      <c r="H12" s="2044"/>
      <c r="I12" s="2065" t="s">
        <v>594</v>
      </c>
      <c r="J12" s="2066"/>
      <c r="K12" s="2066"/>
      <c r="L12" s="2067"/>
      <c r="M12" s="2068" t="s">
        <v>595</v>
      </c>
      <c r="N12" s="2069"/>
      <c r="O12" s="2069"/>
      <c r="P12" s="2070"/>
      <c r="Q12" s="646"/>
      <c r="R12" s="647"/>
      <c r="S12" s="2064" t="s">
        <v>1193</v>
      </c>
    </row>
    <row r="13" spans="1:20" ht="28.5" customHeight="1">
      <c r="A13" s="248"/>
      <c r="B13" s="2083"/>
      <c r="C13" s="2022"/>
      <c r="D13" s="2040"/>
      <c r="E13" s="637" t="s">
        <v>499</v>
      </c>
      <c r="F13" s="638"/>
      <c r="G13" s="638"/>
      <c r="H13" s="638"/>
      <c r="I13" s="490">
        <v>150000</v>
      </c>
      <c r="J13" s="491" t="s">
        <v>593</v>
      </c>
      <c r="K13" s="492">
        <f>SUMIFS(住戸情報入力!Q:Q,住戸情報入力!P:P,E13,住戸情報入力!R:R,$G$4)+SUMIFS(住戸情報入力!T:T,住戸情報入力!S:S,E13,住戸情報入力!U:U,$G$4)</f>
        <v>0</v>
      </c>
      <c r="L13" s="495" t="s">
        <v>142</v>
      </c>
      <c r="M13" s="699">
        <v>120000</v>
      </c>
      <c r="N13" s="700" t="s">
        <v>593</v>
      </c>
      <c r="O13" s="492">
        <f>SUMIFS(住戸情報入力!W:W,住戸情報入力!V:V,E13,住戸情報入力!X:X,$G$4)+SUMIFS(住戸情報入力!Z:Z,住戸情報入力!Y:Y,E13,住戸情報入力!AA:AA,$G$4)</f>
        <v>0</v>
      </c>
      <c r="P13" s="495" t="s">
        <v>142</v>
      </c>
      <c r="Q13" s="497">
        <f>I13*K13+M13*O13</f>
        <v>0</v>
      </c>
      <c r="R13" s="495" t="s">
        <v>95</v>
      </c>
      <c r="S13" s="1989"/>
    </row>
    <row r="14" spans="1:20" ht="28">
      <c r="A14" s="248"/>
      <c r="B14" s="2083"/>
      <c r="C14" s="2022"/>
      <c r="D14" s="2041"/>
      <c r="E14" s="2032" t="s">
        <v>309</v>
      </c>
      <c r="F14" s="2033"/>
      <c r="G14" s="2033"/>
      <c r="H14" s="2033"/>
      <c r="I14" s="494">
        <v>160000</v>
      </c>
      <c r="J14" s="495" t="s">
        <v>95</v>
      </c>
      <c r="K14" s="496">
        <f>SUMIFS(住戸情報入力!Q:Q,住戸情報入力!P:P,E14,住戸情報入力!R:R,$G$4)+SUMIFS(住戸情報入力!T:T,住戸情報入力!S:S,E14,住戸情報入力!U:U,$G$4)</f>
        <v>0</v>
      </c>
      <c r="L14" s="495" t="s">
        <v>142</v>
      </c>
      <c r="M14" s="701">
        <v>130000</v>
      </c>
      <c r="N14" s="702" t="s">
        <v>95</v>
      </c>
      <c r="O14" s="496">
        <f>SUMIFS(住戸情報入力!W:W,住戸情報入力!V:V,E14,住戸情報入力!X:X,$G$4)+SUMIFS(住戸情報入力!Z:Z,住戸情報入力!Y:Y,E14,住戸情報入力!AA:AA,$G$4)</f>
        <v>0</v>
      </c>
      <c r="P14" s="495" t="s">
        <v>142</v>
      </c>
      <c r="Q14" s="497">
        <f t="shared" ref="Q14:Q19" si="0">I14*K14+M14*O14</f>
        <v>0</v>
      </c>
      <c r="R14" s="495" t="s">
        <v>95</v>
      </c>
      <c r="S14" s="1989"/>
    </row>
    <row r="15" spans="1:20" ht="28">
      <c r="A15" s="248"/>
      <c r="B15" s="2083"/>
      <c r="C15" s="2022"/>
      <c r="D15" s="2041"/>
      <c r="E15" s="2032" t="s">
        <v>310</v>
      </c>
      <c r="F15" s="2033"/>
      <c r="G15" s="2033"/>
      <c r="H15" s="2033"/>
      <c r="I15" s="494">
        <v>170000</v>
      </c>
      <c r="J15" s="495" t="s">
        <v>95</v>
      </c>
      <c r="K15" s="496">
        <f>SUMIFS(住戸情報入力!Q:Q,住戸情報入力!P:P,E15,住戸情報入力!R:R,$G$4)+SUMIFS(住戸情報入力!T:T,住戸情報入力!S:S,E15,住戸情報入力!U:U,$G$4)</f>
        <v>0</v>
      </c>
      <c r="L15" s="495" t="s">
        <v>142</v>
      </c>
      <c r="M15" s="701">
        <v>140000</v>
      </c>
      <c r="N15" s="702" t="s">
        <v>95</v>
      </c>
      <c r="O15" s="496">
        <f>SUMIFS(住戸情報入力!W:W,住戸情報入力!V:V,E15,住戸情報入力!X:X,$G$4)+SUMIFS(住戸情報入力!Z:Z,住戸情報入力!Y:Y,E15,住戸情報入力!AA:AA,$G$4)</f>
        <v>0</v>
      </c>
      <c r="P15" s="495" t="s">
        <v>142</v>
      </c>
      <c r="Q15" s="497">
        <f t="shared" si="0"/>
        <v>0</v>
      </c>
      <c r="R15" s="495" t="s">
        <v>95</v>
      </c>
      <c r="S15" s="1989"/>
    </row>
    <row r="16" spans="1:20" ht="28">
      <c r="A16" s="248"/>
      <c r="B16" s="2083"/>
      <c r="C16" s="2022"/>
      <c r="D16" s="2041"/>
      <c r="E16" s="2032" t="s">
        <v>311</v>
      </c>
      <c r="F16" s="2033"/>
      <c r="G16" s="2033"/>
      <c r="H16" s="2033"/>
      <c r="I16" s="494">
        <v>180000</v>
      </c>
      <c r="J16" s="495" t="s">
        <v>95</v>
      </c>
      <c r="K16" s="496">
        <f>SUMIFS(住戸情報入力!Q:Q,住戸情報入力!P:P,E16,住戸情報入力!R:R,$G$4)+SUMIFS(住戸情報入力!T:T,住戸情報入力!S:S,E16,住戸情報入力!U:U,$G$4)</f>
        <v>0</v>
      </c>
      <c r="L16" s="495" t="s">
        <v>142</v>
      </c>
      <c r="M16" s="701">
        <v>150000</v>
      </c>
      <c r="N16" s="702" t="s">
        <v>95</v>
      </c>
      <c r="O16" s="496">
        <f>SUMIFS(住戸情報入力!W:W,住戸情報入力!V:V,E16,住戸情報入力!X:X,$G$4)+SUMIFS(住戸情報入力!Z:Z,住戸情報入力!Y:Y,E16,住戸情報入力!AA:AA,$G$4)</f>
        <v>0</v>
      </c>
      <c r="P16" s="495" t="s">
        <v>142</v>
      </c>
      <c r="Q16" s="497">
        <f t="shared" si="0"/>
        <v>0</v>
      </c>
      <c r="R16" s="495" t="s">
        <v>95</v>
      </c>
      <c r="S16" s="1989"/>
    </row>
    <row r="17" spans="1:23" ht="28">
      <c r="A17" s="248"/>
      <c r="B17" s="2083"/>
      <c r="C17" s="2022"/>
      <c r="D17" s="2041"/>
      <c r="E17" s="2032" t="s">
        <v>312</v>
      </c>
      <c r="F17" s="2033"/>
      <c r="G17" s="2033"/>
      <c r="H17" s="2033"/>
      <c r="I17" s="494">
        <v>190000</v>
      </c>
      <c r="J17" s="495" t="s">
        <v>95</v>
      </c>
      <c r="K17" s="496">
        <f>SUMIFS(住戸情報入力!Q:Q,住戸情報入力!P:P,E17,住戸情報入力!R:R,$G$4)+SUMIFS(住戸情報入力!T:T,住戸情報入力!S:S,E17,住戸情報入力!U:U,$G$4)</f>
        <v>0</v>
      </c>
      <c r="L17" s="495" t="s">
        <v>142</v>
      </c>
      <c r="M17" s="701">
        <v>160000</v>
      </c>
      <c r="N17" s="702" t="s">
        <v>95</v>
      </c>
      <c r="O17" s="496">
        <f>SUMIFS(住戸情報入力!W:W,住戸情報入力!V:V,E17,住戸情報入力!X:X,$G$4)+SUMIFS(住戸情報入力!Z:Z,住戸情報入力!Y:Y,E17,住戸情報入力!AA:AA,$G$4)</f>
        <v>0</v>
      </c>
      <c r="P17" s="495" t="s">
        <v>142</v>
      </c>
      <c r="Q17" s="497">
        <f t="shared" si="0"/>
        <v>0</v>
      </c>
      <c r="R17" s="495" t="s">
        <v>95</v>
      </c>
      <c r="S17" s="1989"/>
    </row>
    <row r="18" spans="1:23" ht="28">
      <c r="A18" s="248"/>
      <c r="B18" s="2083"/>
      <c r="C18" s="2022"/>
      <c r="D18" s="2041"/>
      <c r="E18" s="2032" t="s">
        <v>313</v>
      </c>
      <c r="F18" s="2033"/>
      <c r="G18" s="2033"/>
      <c r="H18" s="2033"/>
      <c r="I18" s="494">
        <v>200000</v>
      </c>
      <c r="J18" s="495" t="s">
        <v>95</v>
      </c>
      <c r="K18" s="496">
        <f>SUMIFS(住戸情報入力!Q:Q,住戸情報入力!P:P,E18,住戸情報入力!R:R,$G$4)+SUMIFS(住戸情報入力!T:T,住戸情報入力!S:S,E18,住戸情報入力!U:U,$G$4)</f>
        <v>0</v>
      </c>
      <c r="L18" s="495" t="s">
        <v>142</v>
      </c>
      <c r="M18" s="701">
        <v>170000</v>
      </c>
      <c r="N18" s="702" t="s">
        <v>95</v>
      </c>
      <c r="O18" s="496">
        <f>SUMIFS(住戸情報入力!W:W,住戸情報入力!V:V,E18,住戸情報入力!X:X,$G$4)+SUMIFS(住戸情報入力!Z:Z,住戸情報入力!Y:Y,E18,住戸情報入力!AA:AA,$G$4)</f>
        <v>0</v>
      </c>
      <c r="P18" s="495" t="s">
        <v>142</v>
      </c>
      <c r="Q18" s="497">
        <f t="shared" si="0"/>
        <v>0</v>
      </c>
      <c r="R18" s="495" t="s">
        <v>95</v>
      </c>
      <c r="S18" s="1989"/>
    </row>
    <row r="19" spans="1:23" ht="28">
      <c r="A19" s="248"/>
      <c r="B19" s="2083"/>
      <c r="C19" s="2022"/>
      <c r="D19" s="2041"/>
      <c r="E19" s="2032" t="s">
        <v>314</v>
      </c>
      <c r="F19" s="2033"/>
      <c r="G19" s="2033"/>
      <c r="H19" s="2033"/>
      <c r="I19" s="494">
        <v>220000</v>
      </c>
      <c r="J19" s="495" t="s">
        <v>95</v>
      </c>
      <c r="K19" s="496">
        <f>SUMIFS(住戸情報入力!Q:Q,住戸情報入力!P:P,E19,住戸情報入力!R:R,$G$4)+SUMIFS(住戸情報入力!T:T,住戸情報入力!S:S,E19,住戸情報入力!U:U,$G$4)</f>
        <v>0</v>
      </c>
      <c r="L19" s="495" t="s">
        <v>142</v>
      </c>
      <c r="M19" s="701">
        <v>190000</v>
      </c>
      <c r="N19" s="702" t="s">
        <v>95</v>
      </c>
      <c r="O19" s="496">
        <f>SUMIFS(住戸情報入力!W:W,住戸情報入力!V:V,E19,住戸情報入力!X:X,$G$4)+SUMIFS(住戸情報入力!Z:Z,住戸情報入力!Y:Y,E19,住戸情報入力!AA:AA,$G$4)</f>
        <v>0</v>
      </c>
      <c r="P19" s="495" t="s">
        <v>142</v>
      </c>
      <c r="Q19" s="497">
        <f t="shared" si="0"/>
        <v>0</v>
      </c>
      <c r="R19" s="495" t="s">
        <v>95</v>
      </c>
      <c r="S19" s="1989"/>
    </row>
    <row r="20" spans="1:23" ht="28.5" thickBot="1">
      <c r="A20" s="248"/>
      <c r="B20" s="2083"/>
      <c r="C20" s="2022"/>
      <c r="D20" s="2042"/>
      <c r="E20" s="2035" t="s">
        <v>315</v>
      </c>
      <c r="F20" s="2036"/>
      <c r="G20" s="2036"/>
      <c r="H20" s="2036"/>
      <c r="I20" s="498">
        <v>240000</v>
      </c>
      <c r="J20" s="499" t="s">
        <v>95</v>
      </c>
      <c r="K20" s="500">
        <f>SUMIFS(住戸情報入力!Q:Q,住戸情報入力!P:P,E20,住戸情報入力!R:R,$G$4)+SUMIFS(住戸情報入力!T:T,住戸情報入力!S:S,E20,住戸情報入力!U:U,$G$4)</f>
        <v>0</v>
      </c>
      <c r="L20" s="499" t="s">
        <v>142</v>
      </c>
      <c r="M20" s="703">
        <v>200000</v>
      </c>
      <c r="N20" s="704" t="s">
        <v>95</v>
      </c>
      <c r="O20" s="500">
        <f>SUMIFS(住戸情報入力!W:W,住戸情報入力!V:V,E20,住戸情報入力!X:X,$G$4)+SUMIFS(住戸情報入力!Z:Z,住戸情報入力!Y:Y,E20,住戸情報入力!AA:AA,$G$4)</f>
        <v>0</v>
      </c>
      <c r="P20" s="499" t="s">
        <v>142</v>
      </c>
      <c r="Q20" s="501">
        <f>I20*K20+M20*O20</f>
        <v>0</v>
      </c>
      <c r="R20" s="499" t="s">
        <v>95</v>
      </c>
      <c r="S20" s="1990"/>
    </row>
    <row r="21" spans="1:23" s="167" customFormat="1" ht="28.5" thickTop="1">
      <c r="A21" s="248"/>
      <c r="B21" s="2083"/>
      <c r="C21" s="2022"/>
      <c r="D21" s="1991" t="s">
        <v>257</v>
      </c>
      <c r="E21" s="1992"/>
      <c r="F21" s="1992"/>
      <c r="G21" s="1992"/>
      <c r="H21" s="1992"/>
      <c r="I21" s="1992"/>
      <c r="J21" s="1992"/>
      <c r="K21" s="1992"/>
      <c r="L21" s="1992"/>
      <c r="M21" s="1992"/>
      <c r="N21" s="1992"/>
      <c r="O21" s="1992"/>
      <c r="P21" s="483" t="s">
        <v>248</v>
      </c>
      <c r="Q21" s="484">
        <f>SUM(Q13:Q20)</f>
        <v>0</v>
      </c>
      <c r="R21" s="485" t="s">
        <v>95</v>
      </c>
      <c r="S21" s="502"/>
      <c r="U21" s="2"/>
      <c r="V21" s="2"/>
      <c r="W21" s="2"/>
    </row>
    <row r="22" spans="1:23" s="167" customFormat="1" ht="27.75" customHeight="1">
      <c r="A22" s="248"/>
      <c r="B22" s="2083"/>
      <c r="C22" s="2022"/>
      <c r="D22" s="2056" t="s">
        <v>322</v>
      </c>
      <c r="E22" s="2029" t="s">
        <v>500</v>
      </c>
      <c r="F22" s="2030"/>
      <c r="G22" s="2030"/>
      <c r="H22" s="2030"/>
      <c r="I22" s="2030"/>
      <c r="J22" s="2030"/>
      <c r="K22" s="2030"/>
      <c r="L22" s="2031"/>
      <c r="M22" s="490">
        <v>340000</v>
      </c>
      <c r="N22" s="491" t="s">
        <v>95</v>
      </c>
      <c r="O22" s="503">
        <f>COUNTIFS(住戸情報入力!AB:AB,E22,住戸情報入力!AC:AC,$G$4)</f>
        <v>0</v>
      </c>
      <c r="P22" s="495" t="s">
        <v>142</v>
      </c>
      <c r="Q22" s="497">
        <f>M22*O22</f>
        <v>0</v>
      </c>
      <c r="R22" s="495" t="s">
        <v>95</v>
      </c>
      <c r="S22" s="1988" t="s">
        <v>1193</v>
      </c>
      <c r="U22" s="2"/>
      <c r="V22" s="2"/>
      <c r="W22" s="2"/>
    </row>
    <row r="23" spans="1:23" s="167" customFormat="1" ht="27.75" customHeight="1">
      <c r="A23" s="248"/>
      <c r="B23" s="2083"/>
      <c r="C23" s="2022"/>
      <c r="D23" s="2057"/>
      <c r="E23" s="2032" t="s">
        <v>501</v>
      </c>
      <c r="F23" s="2033"/>
      <c r="G23" s="2033"/>
      <c r="H23" s="2033"/>
      <c r="I23" s="2033"/>
      <c r="J23" s="2033"/>
      <c r="K23" s="2033"/>
      <c r="L23" s="2034"/>
      <c r="M23" s="494">
        <v>430000</v>
      </c>
      <c r="N23" s="495" t="s">
        <v>95</v>
      </c>
      <c r="O23" s="504">
        <f>COUNTIFS(住戸情報入力!AB:AB,E23,住戸情報入力!AC:AC,$G$4)</f>
        <v>0</v>
      </c>
      <c r="P23" s="495" t="s">
        <v>142</v>
      </c>
      <c r="Q23" s="497">
        <f>M23*O23</f>
        <v>0</v>
      </c>
      <c r="R23" s="495" t="s">
        <v>95</v>
      </c>
      <c r="S23" s="1989"/>
      <c r="U23" s="2"/>
      <c r="V23" s="2"/>
      <c r="W23" s="2"/>
    </row>
    <row r="24" spans="1:23" s="167" customFormat="1" ht="27.75" customHeight="1">
      <c r="A24" s="248"/>
      <c r="B24" s="2083"/>
      <c r="C24" s="2022"/>
      <c r="D24" s="2057"/>
      <c r="E24" s="2032" t="s">
        <v>502</v>
      </c>
      <c r="F24" s="2033"/>
      <c r="G24" s="2033"/>
      <c r="H24" s="2033"/>
      <c r="I24" s="2033"/>
      <c r="J24" s="2033"/>
      <c r="K24" s="2033"/>
      <c r="L24" s="2034"/>
      <c r="M24" s="494">
        <v>480000</v>
      </c>
      <c r="N24" s="495" t="s">
        <v>95</v>
      </c>
      <c r="O24" s="496">
        <f>COUNTIFS(住戸情報入力!AB:AB,E24,住戸情報入力!AC:AC,$G$4)</f>
        <v>0</v>
      </c>
      <c r="P24" s="495" t="s">
        <v>142</v>
      </c>
      <c r="Q24" s="497">
        <f>M24*O24</f>
        <v>0</v>
      </c>
      <c r="R24" s="495" t="s">
        <v>95</v>
      </c>
      <c r="S24" s="1989"/>
      <c r="U24" s="2"/>
      <c r="V24" s="2"/>
      <c r="W24" s="2"/>
    </row>
    <row r="25" spans="1:23" s="167" customFormat="1" ht="27.75" customHeight="1" thickBot="1">
      <c r="A25" s="248"/>
      <c r="B25" s="2083"/>
      <c r="C25" s="2022"/>
      <c r="D25" s="2057"/>
      <c r="E25" s="2035" t="s">
        <v>316</v>
      </c>
      <c r="F25" s="2036"/>
      <c r="G25" s="2036"/>
      <c r="H25" s="2036"/>
      <c r="I25" s="2036"/>
      <c r="J25" s="2036"/>
      <c r="K25" s="2036"/>
      <c r="L25" s="2037"/>
      <c r="M25" s="498">
        <v>670000</v>
      </c>
      <c r="N25" s="506" t="s">
        <v>95</v>
      </c>
      <c r="O25" s="507">
        <f>COUNTIFS(住戸情報入力!AB:AB,E25,住戸情報入力!AC:AC,$G$4)</f>
        <v>0</v>
      </c>
      <c r="P25" s="499" t="s">
        <v>142</v>
      </c>
      <c r="Q25" s="501">
        <f>M25*O25</f>
        <v>0</v>
      </c>
      <c r="R25" s="499" t="s">
        <v>95</v>
      </c>
      <c r="S25" s="1990"/>
      <c r="U25" s="2"/>
      <c r="V25" s="2"/>
      <c r="W25" s="2"/>
    </row>
    <row r="26" spans="1:23" s="167" customFormat="1" ht="27.75" customHeight="1" thickTop="1">
      <c r="A26" s="248"/>
      <c r="B26" s="2083"/>
      <c r="C26" s="2022"/>
      <c r="D26" s="1991" t="s">
        <v>257</v>
      </c>
      <c r="E26" s="1992"/>
      <c r="F26" s="1992"/>
      <c r="G26" s="1992"/>
      <c r="H26" s="1992"/>
      <c r="I26" s="1992"/>
      <c r="J26" s="1992"/>
      <c r="K26" s="1992"/>
      <c r="L26" s="483" t="s">
        <v>249</v>
      </c>
      <c r="M26" s="645"/>
      <c r="N26" s="666"/>
      <c r="O26" s="666"/>
      <c r="P26" s="483" t="s">
        <v>249</v>
      </c>
      <c r="Q26" s="484">
        <f>SUM(Q22:Q25)</f>
        <v>0</v>
      </c>
      <c r="R26" s="485" t="s">
        <v>95</v>
      </c>
      <c r="S26" s="502"/>
      <c r="U26" s="2"/>
      <c r="V26" s="2"/>
      <c r="W26" s="2"/>
    </row>
    <row r="27" spans="1:23" s="167" customFormat="1" ht="28.5" customHeight="1">
      <c r="A27" s="248"/>
      <c r="B27" s="2083"/>
      <c r="C27" s="2022"/>
      <c r="D27" s="2041" t="s">
        <v>143</v>
      </c>
      <c r="E27" s="1993" t="s">
        <v>459</v>
      </c>
      <c r="F27" s="1994"/>
      <c r="G27" s="1994"/>
      <c r="H27" s="1994"/>
      <c r="I27" s="1994"/>
      <c r="J27" s="1994"/>
      <c r="K27" s="1994"/>
      <c r="L27" s="1995"/>
      <c r="M27" s="508">
        <v>100000</v>
      </c>
      <c r="N27" s="478" t="s">
        <v>95</v>
      </c>
      <c r="O27" s="509">
        <f>COUNTIFS(住戸情報入力!AD:AD,E27,住戸情報入力!AE:AE,$G$4)+COUNTIFS(住戸情報入力!AF:AF,E27,住戸情報入力!AG:AG,$G$4)</f>
        <v>0</v>
      </c>
      <c r="P27" s="478" t="s">
        <v>142</v>
      </c>
      <c r="Q27" s="479">
        <f>M27*O27</f>
        <v>0</v>
      </c>
      <c r="R27" s="478" t="s">
        <v>95</v>
      </c>
      <c r="S27" s="1988" t="s">
        <v>1193</v>
      </c>
      <c r="U27" s="2"/>
      <c r="V27" s="2"/>
      <c r="W27" s="2"/>
    </row>
    <row r="28" spans="1:23" s="167" customFormat="1" ht="27.75" customHeight="1">
      <c r="A28" s="248"/>
      <c r="B28" s="2083"/>
      <c r="C28" s="2022"/>
      <c r="D28" s="2041"/>
      <c r="E28" s="1993" t="s">
        <v>755</v>
      </c>
      <c r="F28" s="1994"/>
      <c r="G28" s="1994"/>
      <c r="H28" s="1994"/>
      <c r="I28" s="1994"/>
      <c r="J28" s="1994"/>
      <c r="K28" s="1994"/>
      <c r="L28" s="1995"/>
      <c r="M28" s="510">
        <v>380000</v>
      </c>
      <c r="N28" s="485" t="s">
        <v>95</v>
      </c>
      <c r="O28" s="509">
        <f>COUNTIFS(住戸情報入力!AD:AD,E28,住戸情報入力!AE:AE,$G$4)+COUNTIFS(住戸情報入力!AF:AF,E28,住戸情報入力!AG:AG,$G$4)</f>
        <v>0</v>
      </c>
      <c r="P28" s="485" t="s">
        <v>142</v>
      </c>
      <c r="Q28" s="484">
        <f>M28*O28</f>
        <v>0</v>
      </c>
      <c r="R28" s="485" t="s">
        <v>95</v>
      </c>
      <c r="S28" s="1989"/>
      <c r="U28" s="2"/>
      <c r="V28" s="2"/>
      <c r="W28" s="2"/>
    </row>
    <row r="29" spans="1:23" s="167" customFormat="1" ht="27.75" customHeight="1">
      <c r="A29" s="248"/>
      <c r="B29" s="2083"/>
      <c r="C29" s="2022"/>
      <c r="D29" s="2041"/>
      <c r="E29" s="2002" t="s">
        <v>460</v>
      </c>
      <c r="F29" s="2003"/>
      <c r="G29" s="668"/>
      <c r="H29" s="669"/>
      <c r="I29" s="1996" t="s">
        <v>594</v>
      </c>
      <c r="J29" s="1997"/>
      <c r="K29" s="1997"/>
      <c r="L29" s="1998"/>
      <c r="M29" s="2096" t="s">
        <v>595</v>
      </c>
      <c r="N29" s="2097"/>
      <c r="O29" s="2097"/>
      <c r="P29" s="2098"/>
      <c r="Q29" s="664"/>
      <c r="R29" s="650"/>
      <c r="S29" s="1989"/>
      <c r="U29" s="2"/>
      <c r="V29" s="2"/>
      <c r="W29" s="2"/>
    </row>
    <row r="30" spans="1:23" s="167" customFormat="1" ht="28" customHeight="1">
      <c r="A30" s="248"/>
      <c r="B30" s="2083"/>
      <c r="C30" s="2022"/>
      <c r="D30" s="2041"/>
      <c r="E30" s="2004"/>
      <c r="F30" s="2005"/>
      <c r="G30" s="2050" t="s">
        <v>317</v>
      </c>
      <c r="H30" s="2050"/>
      <c r="I30" s="490">
        <v>460000</v>
      </c>
      <c r="J30" s="491" t="s">
        <v>95</v>
      </c>
      <c r="K30" s="492">
        <f>COUNTIFS(住戸情報入力!AD:AD,"エアコン*"&amp;G30,住戸情報入力!AE:AE,$G$4)</f>
        <v>0</v>
      </c>
      <c r="L30" s="491" t="s">
        <v>142</v>
      </c>
      <c r="M30" s="701">
        <v>430000</v>
      </c>
      <c r="N30" s="495" t="s">
        <v>95</v>
      </c>
      <c r="O30" s="496">
        <f>COUNTIFS(住戸情報入力!AF:AF,"エアコン*"&amp;G30,住戸情報入力!AG:AG,$G$4)</f>
        <v>0</v>
      </c>
      <c r="P30" s="495" t="s">
        <v>142</v>
      </c>
      <c r="Q30" s="493">
        <f>I30*K30+M30*O30</f>
        <v>0</v>
      </c>
      <c r="R30" s="495" t="s">
        <v>95</v>
      </c>
      <c r="S30" s="1989"/>
      <c r="U30" s="2"/>
      <c r="V30" s="2"/>
      <c r="W30" s="2"/>
    </row>
    <row r="31" spans="1:23" s="167" customFormat="1" ht="28.5" thickBot="1">
      <c r="A31" s="248"/>
      <c r="B31" s="2083"/>
      <c r="C31" s="2022"/>
      <c r="D31" s="2042"/>
      <c r="E31" s="2006"/>
      <c r="F31" s="2007"/>
      <c r="G31" s="2036" t="s">
        <v>316</v>
      </c>
      <c r="H31" s="2036"/>
      <c r="I31" s="498">
        <v>530000</v>
      </c>
      <c r="J31" s="499" t="s">
        <v>95</v>
      </c>
      <c r="K31" s="500">
        <f>COUNTIFS(住戸情報入力!AD:AD,"エアコン*"&amp;G31,住戸情報入力!AE:AE,$G$4)</f>
        <v>0</v>
      </c>
      <c r="L31" s="499" t="s">
        <v>142</v>
      </c>
      <c r="M31" s="703">
        <v>500000</v>
      </c>
      <c r="N31" s="499" t="s">
        <v>95</v>
      </c>
      <c r="O31" s="500">
        <f>COUNTIFS(住戸情報入力!AF:AF,"エアコン*"&amp;G31,住戸情報入力!AG:AG,$G$4)</f>
        <v>0</v>
      </c>
      <c r="P31" s="499" t="s">
        <v>142</v>
      </c>
      <c r="Q31" s="501">
        <f>I31*K31+M31*O31</f>
        <v>0</v>
      </c>
      <c r="R31" s="499" t="s">
        <v>95</v>
      </c>
      <c r="S31" s="1990"/>
      <c r="U31" s="2"/>
      <c r="V31" s="2"/>
      <c r="W31" s="2"/>
    </row>
    <row r="32" spans="1:23" s="167" customFormat="1" ht="29" thickTop="1" thickBot="1">
      <c r="A32" s="248"/>
      <c r="B32" s="2083"/>
      <c r="C32" s="2022"/>
      <c r="D32" s="2008" t="s">
        <v>257</v>
      </c>
      <c r="E32" s="2009"/>
      <c r="F32" s="2009"/>
      <c r="G32" s="2009"/>
      <c r="H32" s="2009"/>
      <c r="I32" s="2009"/>
      <c r="J32" s="2009"/>
      <c r="K32" s="2009"/>
      <c r="L32" s="2009"/>
      <c r="M32" s="2009"/>
      <c r="N32" s="2009"/>
      <c r="O32" s="2009"/>
      <c r="P32" s="513" t="s">
        <v>250</v>
      </c>
      <c r="Q32" s="514">
        <f>SUM(Q27:Q31)</f>
        <v>0</v>
      </c>
      <c r="R32" s="515" t="s">
        <v>95</v>
      </c>
      <c r="S32" s="516"/>
      <c r="U32" s="2"/>
      <c r="V32" s="2"/>
      <c r="W32" s="2"/>
    </row>
    <row r="33" spans="1:23" s="167" customFormat="1" ht="27.75" customHeight="1" thickTop="1" thickBot="1">
      <c r="A33" s="248"/>
      <c r="B33" s="2083"/>
      <c r="C33" s="2022"/>
      <c r="D33" s="2010" t="s">
        <v>457</v>
      </c>
      <c r="E33" s="2011"/>
      <c r="F33" s="2011"/>
      <c r="G33" s="2011"/>
      <c r="H33" s="2011"/>
      <c r="I33" s="2011"/>
      <c r="J33" s="2011"/>
      <c r="K33" s="2011"/>
      <c r="L33" s="2011"/>
      <c r="M33" s="2011"/>
      <c r="N33" s="2012"/>
      <c r="O33" s="517" t="s">
        <v>410</v>
      </c>
      <c r="P33" s="518" t="s">
        <v>411</v>
      </c>
      <c r="Q33" s="519">
        <f>65000*SUMIFS(住戸情報入力!AS:AS,住戸情報入力!AR:AR,"2.6ｋＷ未満",住戸情報入力!AT:AT,$G$4)+80000*SUMIFS(住戸情報入力!AS:AS,住戸情報入力!AR:AR,"2.6ｋＷ以上",住戸情報入力!AT:AT,$G$4)</f>
        <v>0</v>
      </c>
      <c r="R33" s="520" t="s">
        <v>95</v>
      </c>
      <c r="S33" s="489" t="s">
        <v>1193</v>
      </c>
      <c r="U33" s="2"/>
      <c r="V33" s="2"/>
      <c r="W33" s="2"/>
    </row>
    <row r="34" spans="1:23" s="167" customFormat="1" ht="27.75" customHeight="1" thickTop="1" thickBot="1">
      <c r="A34" s="248"/>
      <c r="B34" s="2083"/>
      <c r="C34" s="2022"/>
      <c r="D34" s="2010" t="s">
        <v>458</v>
      </c>
      <c r="E34" s="2011"/>
      <c r="F34" s="2011"/>
      <c r="G34" s="2011"/>
      <c r="H34" s="2011"/>
      <c r="I34" s="2011"/>
      <c r="J34" s="2011"/>
      <c r="K34" s="2011"/>
      <c r="L34" s="2011"/>
      <c r="M34" s="2011"/>
      <c r="N34" s="2012"/>
      <c r="O34" s="521" t="s">
        <v>410</v>
      </c>
      <c r="P34" s="522" t="s">
        <v>456</v>
      </c>
      <c r="Q34" s="514">
        <f>SUMIFS(住戸情報入力!AV:AV,住戸情報入力!AW:AW,$G$4)</f>
        <v>0</v>
      </c>
      <c r="R34" s="515" t="s">
        <v>95</v>
      </c>
      <c r="S34" s="489" t="s">
        <v>1193</v>
      </c>
      <c r="U34" s="2"/>
      <c r="V34" s="2"/>
      <c r="W34" s="2"/>
    </row>
    <row r="35" spans="1:23" s="167" customFormat="1" ht="27.75" customHeight="1" thickTop="1">
      <c r="A35" s="248"/>
      <c r="B35" s="2083"/>
      <c r="C35" s="2022"/>
      <c r="D35" s="2021" t="s">
        <v>144</v>
      </c>
      <c r="E35" s="2049" t="s">
        <v>553</v>
      </c>
      <c r="F35" s="2050"/>
      <c r="G35" s="2050"/>
      <c r="H35" s="2050"/>
      <c r="I35" s="656"/>
      <c r="J35" s="660"/>
      <c r="K35" s="657"/>
      <c r="L35" s="663"/>
      <c r="M35" s="656">
        <v>300000</v>
      </c>
      <c r="N35" s="491" t="s">
        <v>95</v>
      </c>
      <c r="O35" s="492">
        <f>COUNTIFS(住戸情報入力!AJ:AJ,E35,住戸情報入力!AK:AK,$G$4)</f>
        <v>0</v>
      </c>
      <c r="P35" s="491" t="s">
        <v>142</v>
      </c>
      <c r="Q35" s="493">
        <f>M35*O35</f>
        <v>0</v>
      </c>
      <c r="R35" s="491" t="s">
        <v>95</v>
      </c>
      <c r="S35" s="2095" t="s">
        <v>1193</v>
      </c>
      <c r="U35" s="2"/>
    </row>
    <row r="36" spans="1:23" s="167" customFormat="1" ht="27.75" customHeight="1">
      <c r="A36" s="248"/>
      <c r="B36" s="2083"/>
      <c r="C36" s="2022"/>
      <c r="D36" s="2022"/>
      <c r="E36" s="2051" t="s">
        <v>554</v>
      </c>
      <c r="F36" s="2052"/>
      <c r="G36" s="2052"/>
      <c r="H36" s="864" t="s">
        <v>323</v>
      </c>
      <c r="I36" s="654"/>
      <c r="J36" s="661"/>
      <c r="K36" s="657"/>
      <c r="L36" s="495"/>
      <c r="M36" s="654">
        <v>140000</v>
      </c>
      <c r="N36" s="495" t="s">
        <v>95</v>
      </c>
      <c r="O36" s="492">
        <f>COUNTIFS(住戸情報入力!AJ:AJ,"ガス潜熱回収型給湯機（エコジョーズ等）20号以下",住戸情報入力!AK:AK,$G$4)</f>
        <v>0</v>
      </c>
      <c r="P36" s="495" t="s">
        <v>142</v>
      </c>
      <c r="Q36" s="497">
        <f t="shared" ref="Q36:Q41" si="1">M36*O36</f>
        <v>0</v>
      </c>
      <c r="R36" s="495" t="s">
        <v>95</v>
      </c>
      <c r="S36" s="2048"/>
      <c r="U36" s="2"/>
    </row>
    <row r="37" spans="1:23" s="167" customFormat="1" ht="27.75" customHeight="1">
      <c r="A37" s="248"/>
      <c r="B37" s="2083"/>
      <c r="C37" s="2022"/>
      <c r="D37" s="2022"/>
      <c r="E37" s="2049"/>
      <c r="F37" s="2050"/>
      <c r="G37" s="2050"/>
      <c r="H37" s="864" t="s">
        <v>324</v>
      </c>
      <c r="I37" s="654"/>
      <c r="J37" s="661"/>
      <c r="K37" s="657"/>
      <c r="L37" s="495"/>
      <c r="M37" s="654">
        <v>160000</v>
      </c>
      <c r="N37" s="495" t="s">
        <v>95</v>
      </c>
      <c r="O37" s="492">
        <f>COUNTIFS(住戸情報入力!AJ:AJ,"ガス潜熱回収型給湯機（エコジョーズ等）24号",住戸情報入力!AK:AK,$G$4)</f>
        <v>0</v>
      </c>
      <c r="P37" s="495" t="s">
        <v>142</v>
      </c>
      <c r="Q37" s="497">
        <f t="shared" si="1"/>
        <v>0</v>
      </c>
      <c r="R37" s="495" t="s">
        <v>95</v>
      </c>
      <c r="S37" s="2048"/>
      <c r="U37" s="2"/>
      <c r="V37" s="2"/>
      <c r="W37" s="2"/>
    </row>
    <row r="38" spans="1:23" s="167" customFormat="1" ht="28">
      <c r="A38" s="248"/>
      <c r="B38" s="2083"/>
      <c r="C38" s="2022"/>
      <c r="D38" s="2022"/>
      <c r="E38" s="2032" t="s">
        <v>145</v>
      </c>
      <c r="F38" s="2033"/>
      <c r="G38" s="2033"/>
      <c r="H38" s="2033"/>
      <c r="I38" s="654"/>
      <c r="J38" s="661"/>
      <c r="K38" s="658"/>
      <c r="L38" s="495"/>
      <c r="M38" s="654">
        <v>400000</v>
      </c>
      <c r="N38" s="495" t="s">
        <v>95</v>
      </c>
      <c r="O38" s="496">
        <f>COUNTIFS(住戸情報入力!AJ:AJ,E38,住戸情報入力!AK:AK,$G$4)</f>
        <v>0</v>
      </c>
      <c r="P38" s="495" t="s">
        <v>142</v>
      </c>
      <c r="Q38" s="497">
        <f t="shared" si="1"/>
        <v>0</v>
      </c>
      <c r="R38" s="495" t="s">
        <v>95</v>
      </c>
      <c r="S38" s="2048"/>
      <c r="U38" s="2"/>
      <c r="V38" s="2"/>
      <c r="W38" s="2"/>
    </row>
    <row r="39" spans="1:23" s="167" customFormat="1" ht="28">
      <c r="A39" s="248"/>
      <c r="B39" s="2083"/>
      <c r="C39" s="2022"/>
      <c r="D39" s="2022"/>
      <c r="E39" s="2032" t="s">
        <v>496</v>
      </c>
      <c r="F39" s="2033"/>
      <c r="G39" s="2033"/>
      <c r="H39" s="2033"/>
      <c r="I39" s="654"/>
      <c r="J39" s="661"/>
      <c r="K39" s="658"/>
      <c r="L39" s="495"/>
      <c r="M39" s="654">
        <v>1000000</v>
      </c>
      <c r="N39" s="495" t="s">
        <v>95</v>
      </c>
      <c r="O39" s="496">
        <f>COUNTIFS(住戸情報入力!AJ:AJ,E39,住戸情報入力!AK:AK,$G$4)</f>
        <v>0</v>
      </c>
      <c r="P39" s="495" t="s">
        <v>142</v>
      </c>
      <c r="Q39" s="497">
        <f t="shared" si="1"/>
        <v>0</v>
      </c>
      <c r="R39" s="495" t="s">
        <v>95</v>
      </c>
      <c r="S39" s="2048"/>
      <c r="U39" s="2"/>
      <c r="V39" s="2"/>
      <c r="W39" s="2"/>
    </row>
    <row r="40" spans="1:23" s="167" customFormat="1" ht="28">
      <c r="A40" s="248"/>
      <c r="B40" s="2083"/>
      <c r="C40" s="2022"/>
      <c r="D40" s="2022"/>
      <c r="E40" s="2032" t="s">
        <v>497</v>
      </c>
      <c r="F40" s="2033"/>
      <c r="G40" s="2033"/>
      <c r="H40" s="2033"/>
      <c r="I40" s="654"/>
      <c r="J40" s="661"/>
      <c r="K40" s="658"/>
      <c r="L40" s="495"/>
      <c r="M40" s="654">
        <v>1230000</v>
      </c>
      <c r="N40" s="495" t="s">
        <v>95</v>
      </c>
      <c r="O40" s="496">
        <f>COUNTIFS(住戸情報入力!AJ:AJ,E40,住戸情報入力!AK:AK,$G$4)</f>
        <v>0</v>
      </c>
      <c r="P40" s="495" t="s">
        <v>142</v>
      </c>
      <c r="Q40" s="497">
        <f t="shared" si="1"/>
        <v>0</v>
      </c>
      <c r="R40" s="495" t="s">
        <v>95</v>
      </c>
      <c r="S40" s="2048"/>
      <c r="U40" s="2"/>
      <c r="V40" s="2"/>
      <c r="W40" s="2"/>
    </row>
    <row r="41" spans="1:23" s="167" customFormat="1" ht="28">
      <c r="A41" s="248"/>
      <c r="B41" s="2083"/>
      <c r="C41" s="2022"/>
      <c r="D41" s="2023"/>
      <c r="E41" s="2085" t="s">
        <v>498</v>
      </c>
      <c r="F41" s="2086"/>
      <c r="G41" s="2086"/>
      <c r="H41" s="2086"/>
      <c r="I41" s="655"/>
      <c r="J41" s="662"/>
      <c r="K41" s="659"/>
      <c r="L41" s="523"/>
      <c r="M41" s="655">
        <v>990000</v>
      </c>
      <c r="N41" s="523" t="s">
        <v>95</v>
      </c>
      <c r="O41" s="524">
        <f>COUNTIFS(住戸情報入力!AJ:AJ,E41,住戸情報入力!AK:AK,$G$4)</f>
        <v>0</v>
      </c>
      <c r="P41" s="523" t="s">
        <v>142</v>
      </c>
      <c r="Q41" s="525">
        <f t="shared" si="1"/>
        <v>0</v>
      </c>
      <c r="R41" s="523" t="s">
        <v>95</v>
      </c>
      <c r="S41" s="2048"/>
      <c r="U41" s="2"/>
      <c r="V41" s="2"/>
      <c r="W41" s="2"/>
    </row>
    <row r="42" spans="1:23" s="167" customFormat="1" ht="27.75" customHeight="1">
      <c r="A42" s="248"/>
      <c r="B42" s="2083"/>
      <c r="C42" s="2022"/>
      <c r="D42" s="2019" t="s">
        <v>257</v>
      </c>
      <c r="E42" s="2020"/>
      <c r="F42" s="2020"/>
      <c r="G42" s="2020"/>
      <c r="H42" s="2020"/>
      <c r="I42" s="2020"/>
      <c r="J42" s="2020"/>
      <c r="K42" s="2020"/>
      <c r="L42" s="2020"/>
      <c r="M42" s="2020"/>
      <c r="N42" s="2020"/>
      <c r="O42" s="2020"/>
      <c r="P42" s="483" t="s">
        <v>256</v>
      </c>
      <c r="Q42" s="484">
        <f>SUM(Q35:Q41)</f>
        <v>0</v>
      </c>
      <c r="R42" s="485" t="s">
        <v>95</v>
      </c>
      <c r="S42" s="486"/>
      <c r="U42" s="2"/>
      <c r="V42" s="2"/>
      <c r="W42" s="2"/>
    </row>
    <row r="43" spans="1:23" s="167" customFormat="1" ht="27.75" customHeight="1">
      <c r="A43" s="248"/>
      <c r="B43" s="2083"/>
      <c r="C43" s="2022"/>
      <c r="D43" s="2013" t="s">
        <v>562</v>
      </c>
      <c r="E43" s="2014"/>
      <c r="F43" s="2014"/>
      <c r="G43" s="2014"/>
      <c r="H43" s="2014"/>
      <c r="I43" s="2014"/>
      <c r="J43" s="2014"/>
      <c r="K43" s="2014"/>
      <c r="L43" s="2014"/>
      <c r="M43" s="2014"/>
      <c r="N43" s="2014"/>
      <c r="O43" s="2014"/>
      <c r="P43" s="2015"/>
      <c r="Q43" s="526">
        <f>80000*COUNTIFS(住戸情報入力!AH:AH,"ダクト式第三種換気",住戸情報入力!AI:AI,$G$4)+120000*COUNTIFS(住戸情報入力!AH:AH,"ダクト式第一種換気",住戸情報入力!AI:AI,$G$4)+160000*COUNTIFS(住戸情報入力!AH:AH,"ダクト式第一種換気（熱交換有り）",住戸情報入力!AI:AI,$G$4)</f>
        <v>0</v>
      </c>
      <c r="R43" s="527" t="s">
        <v>95</v>
      </c>
      <c r="S43" s="2053" t="s">
        <v>1193</v>
      </c>
      <c r="U43" s="2"/>
      <c r="V43" s="2"/>
      <c r="W43" s="2"/>
    </row>
    <row r="44" spans="1:23" s="167" customFormat="1" ht="28">
      <c r="A44" s="248"/>
      <c r="B44" s="2083"/>
      <c r="C44" s="2022"/>
      <c r="D44" s="2013" t="s">
        <v>563</v>
      </c>
      <c r="E44" s="2014"/>
      <c r="F44" s="2014"/>
      <c r="G44" s="2014"/>
      <c r="H44" s="2014"/>
      <c r="I44" s="2014"/>
      <c r="J44" s="2014"/>
      <c r="K44" s="2014"/>
      <c r="L44" s="2015"/>
      <c r="M44" s="494">
        <v>8000</v>
      </c>
      <c r="N44" s="495" t="s">
        <v>95</v>
      </c>
      <c r="O44" s="492">
        <f>SUMIFS(住戸情報入力!AL:AL,住戸情報入力!AM:AM,$G$4)</f>
        <v>0</v>
      </c>
      <c r="P44" s="495" t="s">
        <v>142</v>
      </c>
      <c r="Q44" s="526">
        <f>M44*O44</f>
        <v>0</v>
      </c>
      <c r="R44" s="528" t="s">
        <v>95</v>
      </c>
      <c r="S44" s="2054"/>
      <c r="U44" s="2"/>
      <c r="V44" s="2"/>
      <c r="W44" s="2"/>
    </row>
    <row r="45" spans="1:23" s="167" customFormat="1" ht="27.75" customHeight="1">
      <c r="A45" s="248"/>
      <c r="B45" s="2083"/>
      <c r="C45" s="2022"/>
      <c r="D45" s="2029" t="s">
        <v>756</v>
      </c>
      <c r="E45" s="2030"/>
      <c r="F45" s="2030"/>
      <c r="G45" s="2030"/>
      <c r="H45" s="2030"/>
      <c r="I45" s="2030"/>
      <c r="J45" s="2030"/>
      <c r="K45" s="2030"/>
      <c r="L45" s="2031"/>
      <c r="M45" s="511">
        <v>100000</v>
      </c>
      <c r="N45" s="527" t="s">
        <v>95</v>
      </c>
      <c r="O45" s="512">
        <f>COUNTIFS(住戸情報入力!AN:AN,"有り",住戸情報入力!AO:AO,$G$4)</f>
        <v>0</v>
      </c>
      <c r="P45" s="527" t="s">
        <v>142</v>
      </c>
      <c r="Q45" s="529">
        <f>M45*O45</f>
        <v>0</v>
      </c>
      <c r="R45" s="527" t="s">
        <v>95</v>
      </c>
      <c r="S45" s="2054"/>
      <c r="U45" s="2"/>
      <c r="V45" s="2"/>
      <c r="W45" s="2"/>
    </row>
    <row r="46" spans="1:23" s="167" customFormat="1" ht="27.75" customHeight="1" thickBot="1">
      <c r="A46" s="248"/>
      <c r="B46" s="2083"/>
      <c r="C46" s="2022"/>
      <c r="D46" s="2085" t="s">
        <v>757</v>
      </c>
      <c r="E46" s="2086"/>
      <c r="F46" s="2086"/>
      <c r="G46" s="2086"/>
      <c r="H46" s="2086"/>
      <c r="I46" s="2086"/>
      <c r="J46" s="2086"/>
      <c r="K46" s="2086"/>
      <c r="L46" s="2087"/>
      <c r="M46" s="530">
        <v>115000</v>
      </c>
      <c r="N46" s="485" t="s">
        <v>95</v>
      </c>
      <c r="O46" s="492">
        <f>COUNTIFS(住戸情報入力!AN:AN,"有り（ガス計測含む）",住戸情報入力!AO:AO,$G$4)</f>
        <v>0</v>
      </c>
      <c r="P46" s="485" t="s">
        <v>142</v>
      </c>
      <c r="Q46" s="484">
        <f>M46*O46</f>
        <v>0</v>
      </c>
      <c r="R46" s="485" t="s">
        <v>95</v>
      </c>
      <c r="S46" s="2055"/>
      <c r="U46" s="2"/>
      <c r="V46" s="2"/>
      <c r="W46" s="2"/>
    </row>
    <row r="47" spans="1:23" s="167" customFormat="1" ht="27.75" hidden="1" customHeight="1" thickBot="1">
      <c r="A47" s="248"/>
      <c r="B47" s="2083"/>
      <c r="C47" s="2022"/>
      <c r="D47" s="2038" t="s">
        <v>243</v>
      </c>
      <c r="E47" s="2039"/>
      <c r="F47" s="2039"/>
      <c r="G47" s="2039"/>
      <c r="H47" s="2039"/>
      <c r="I47" s="2039"/>
      <c r="J47" s="2039"/>
      <c r="K47" s="2039"/>
      <c r="L47" s="2079"/>
      <c r="M47" s="2016"/>
      <c r="N47" s="2017"/>
      <c r="O47" s="2017"/>
      <c r="P47" s="2094"/>
      <c r="Q47" s="531">
        <f>SUMIFS(住戸情報入力!AP:AP,住戸情報入力!AQ:AQ,$G$4)</f>
        <v>0</v>
      </c>
      <c r="R47" s="480" t="s">
        <v>95</v>
      </c>
      <c r="S47" s="482"/>
      <c r="U47" s="2"/>
      <c r="V47" s="2"/>
      <c r="W47" s="2"/>
    </row>
    <row r="48" spans="1:23" s="167" customFormat="1" ht="27.75" customHeight="1" thickTop="1" thickBot="1">
      <c r="A48" s="248"/>
      <c r="B48" s="2083"/>
      <c r="C48" s="2081"/>
      <c r="D48" s="2008" t="s">
        <v>257</v>
      </c>
      <c r="E48" s="2009"/>
      <c r="F48" s="2009"/>
      <c r="G48" s="2009"/>
      <c r="H48" s="2009"/>
      <c r="I48" s="2009"/>
      <c r="J48" s="2009"/>
      <c r="K48" s="2009"/>
      <c r="L48" s="2009"/>
      <c r="M48" s="2009"/>
      <c r="N48" s="2009"/>
      <c r="O48" s="2009"/>
      <c r="P48" s="513" t="s">
        <v>263</v>
      </c>
      <c r="Q48" s="923">
        <f>SUM(Q43:Q46)</f>
        <v>0</v>
      </c>
      <c r="R48" s="515" t="s">
        <v>95</v>
      </c>
      <c r="S48" s="924"/>
      <c r="U48" s="2"/>
      <c r="V48" s="2"/>
      <c r="W48" s="2"/>
    </row>
    <row r="49" spans="1:23" s="167" customFormat="1" ht="27.75" customHeight="1" thickTop="1">
      <c r="A49" s="248"/>
      <c r="B49" s="2084"/>
      <c r="C49" s="1991" t="s">
        <v>262</v>
      </c>
      <c r="D49" s="1992"/>
      <c r="E49" s="1992"/>
      <c r="F49" s="1992"/>
      <c r="G49" s="1992"/>
      <c r="H49" s="1992"/>
      <c r="I49" s="1992"/>
      <c r="J49" s="1992"/>
      <c r="K49" s="1992"/>
      <c r="L49" s="1992"/>
      <c r="M49" s="1992"/>
      <c r="N49" s="1992"/>
      <c r="O49" s="1992"/>
      <c r="P49" s="483" t="s">
        <v>325</v>
      </c>
      <c r="Q49" s="484">
        <f>SUM(Q11,Q21,Q26,Q32,Q33,Q34,Q42,Q48)</f>
        <v>0</v>
      </c>
      <c r="R49" s="485" t="s">
        <v>95</v>
      </c>
      <c r="S49" s="486" t="s">
        <v>326</v>
      </c>
      <c r="U49" s="2"/>
      <c r="V49" s="2"/>
      <c r="W49" s="2"/>
    </row>
    <row r="50" spans="1:23" s="167" customFormat="1" ht="27.75" customHeight="1" thickBot="1">
      <c r="A50" s="248"/>
      <c r="B50" s="2024" t="s">
        <v>245</v>
      </c>
      <c r="C50" s="2088" t="s">
        <v>319</v>
      </c>
      <c r="D50" s="2038" t="s">
        <v>244</v>
      </c>
      <c r="E50" s="2039"/>
      <c r="F50" s="2039"/>
      <c r="G50" s="2039"/>
      <c r="H50" s="2039"/>
      <c r="I50" s="2039"/>
      <c r="J50" s="2039"/>
      <c r="K50" s="2039"/>
      <c r="L50" s="2039"/>
      <c r="M50" s="2039"/>
      <c r="N50" s="2039"/>
      <c r="O50" s="2039"/>
      <c r="P50" s="2079"/>
      <c r="Q50" s="536">
        <f>共用部定額単価算出シート!K51</f>
        <v>0</v>
      </c>
      <c r="R50" s="480" t="s">
        <v>95</v>
      </c>
      <c r="S50" s="482"/>
      <c r="U50" s="2"/>
      <c r="V50" s="2"/>
      <c r="W50" s="2"/>
    </row>
    <row r="51" spans="1:23" s="167" customFormat="1" ht="27.75" customHeight="1" thickTop="1" thickBot="1">
      <c r="A51" s="248"/>
      <c r="B51" s="2025"/>
      <c r="C51" s="2089"/>
      <c r="D51" s="2008" t="s">
        <v>257</v>
      </c>
      <c r="E51" s="2009"/>
      <c r="F51" s="2009"/>
      <c r="G51" s="2009"/>
      <c r="H51" s="2009"/>
      <c r="I51" s="2009"/>
      <c r="J51" s="2009"/>
      <c r="K51" s="2009"/>
      <c r="L51" s="2009"/>
      <c r="M51" s="2009"/>
      <c r="N51" s="2009"/>
      <c r="O51" s="2009"/>
      <c r="P51" s="537" t="s">
        <v>327</v>
      </c>
      <c r="Q51" s="533">
        <f>SUM(Q50:Q50)</f>
        <v>0</v>
      </c>
      <c r="R51" s="534" t="s">
        <v>95</v>
      </c>
      <c r="S51" s="535"/>
      <c r="U51" s="2"/>
      <c r="V51" s="2"/>
      <c r="W51" s="2"/>
    </row>
    <row r="52" spans="1:23" s="167" customFormat="1" ht="27.75" customHeight="1" thickTop="1">
      <c r="A52" s="160"/>
      <c r="B52" s="1991" t="s">
        <v>418</v>
      </c>
      <c r="C52" s="1992"/>
      <c r="D52" s="1992"/>
      <c r="E52" s="1992"/>
      <c r="F52" s="1992"/>
      <c r="G52" s="1992"/>
      <c r="H52" s="1992"/>
      <c r="I52" s="1992"/>
      <c r="J52" s="1992"/>
      <c r="K52" s="1992"/>
      <c r="L52" s="1992"/>
      <c r="M52" s="1992"/>
      <c r="N52" s="1992"/>
      <c r="O52" s="1992"/>
      <c r="P52" s="538" t="s">
        <v>1182</v>
      </c>
      <c r="Q52" s="539">
        <f>Q49+Q51</f>
        <v>0</v>
      </c>
      <c r="R52" s="520" t="s">
        <v>95</v>
      </c>
      <c r="S52" s="540" t="s">
        <v>1183</v>
      </c>
      <c r="U52" s="2"/>
      <c r="V52" s="2"/>
      <c r="W52" s="2"/>
    </row>
  </sheetData>
  <sheetProtection algorithmName="SHA-512" hashValue="AMy4KNjzBMN2VerZrckgsLm+iCmcbftShOoodqJ28JwdWe77YIXBuOmEXveWKgt4vIqdcd790MayNnfW3WrpuQ==" saltValue="fd9ZQGt/ZiFvps89tzR9ow==" spinCount="100000" sheet="1" formatCells="0" formatRows="0" insertRows="0" deleteRows="0" selectLockedCells="1" autoFilter="0" pivotTables="0"/>
  <mergeCells count="71">
    <mergeCell ref="D11:G11"/>
    <mergeCell ref="I11:P11"/>
    <mergeCell ref="Q8:R8"/>
    <mergeCell ref="D9:M9"/>
    <mergeCell ref="B2:G2"/>
    <mergeCell ref="B4:F4"/>
    <mergeCell ref="G4:H4"/>
    <mergeCell ref="B6:F6"/>
    <mergeCell ref="G6:R6"/>
    <mergeCell ref="B8:C10"/>
    <mergeCell ref="D8:P8"/>
    <mergeCell ref="B12:B49"/>
    <mergeCell ref="D12:D20"/>
    <mergeCell ref="E12:H12"/>
    <mergeCell ref="I12:L12"/>
    <mergeCell ref="M12:P12"/>
    <mergeCell ref="D21:O21"/>
    <mergeCell ref="D22:D25"/>
    <mergeCell ref="E22:L22"/>
    <mergeCell ref="D27:D31"/>
    <mergeCell ref="E27:L27"/>
    <mergeCell ref="S12:S20"/>
    <mergeCell ref="E14:H14"/>
    <mergeCell ref="E15:H15"/>
    <mergeCell ref="E16:H16"/>
    <mergeCell ref="E17:H17"/>
    <mergeCell ref="E18:H18"/>
    <mergeCell ref="E19:H19"/>
    <mergeCell ref="E20:H20"/>
    <mergeCell ref="S22:S25"/>
    <mergeCell ref="E23:L23"/>
    <mergeCell ref="E24:L24"/>
    <mergeCell ref="E25:L25"/>
    <mergeCell ref="D26:K26"/>
    <mergeCell ref="S27:S31"/>
    <mergeCell ref="E28:L28"/>
    <mergeCell ref="E29:F31"/>
    <mergeCell ref="I29:L29"/>
    <mergeCell ref="M29:P29"/>
    <mergeCell ref="G30:H30"/>
    <mergeCell ref="G31:H31"/>
    <mergeCell ref="S43:S46"/>
    <mergeCell ref="D44:L44"/>
    <mergeCell ref="D45:L45"/>
    <mergeCell ref="D46:L46"/>
    <mergeCell ref="D32:O32"/>
    <mergeCell ref="D33:N33"/>
    <mergeCell ref="D34:N34"/>
    <mergeCell ref="D35:D41"/>
    <mergeCell ref="E35:H35"/>
    <mergeCell ref="S35:S41"/>
    <mergeCell ref="E36:G37"/>
    <mergeCell ref="E38:H38"/>
    <mergeCell ref="E39:H39"/>
    <mergeCell ref="E40:H40"/>
    <mergeCell ref="B52:O52"/>
    <mergeCell ref="O9:P9"/>
    <mergeCell ref="Q9:R9"/>
    <mergeCell ref="D47:L47"/>
    <mergeCell ref="M47:P47"/>
    <mergeCell ref="D48:O48"/>
    <mergeCell ref="C49:O49"/>
    <mergeCell ref="B50:B51"/>
    <mergeCell ref="C50:C51"/>
    <mergeCell ref="D50:P50"/>
    <mergeCell ref="D51:O51"/>
    <mergeCell ref="E41:H41"/>
    <mergeCell ref="D42:O42"/>
    <mergeCell ref="D43:P43"/>
    <mergeCell ref="D10:O10"/>
    <mergeCell ref="C11:C48"/>
  </mergeCells>
  <phoneticPr fontId="21"/>
  <conditionalFormatting sqref="A1:L3 Q1:XFD8 A4:G4 I4:L4 A5:L7 A8:B8 U9:XFD9 A11:I11 A12:B13 D21 D27:E27 E28:E29 G30:L31 E38:L41">
    <cfRule type="expression" dxfId="360" priority="63">
      <formula>_xlfn.ISFORMULA(A1)=TRUE</formula>
    </cfRule>
  </conditionalFormatting>
  <conditionalFormatting sqref="B50:C50 B51">
    <cfRule type="expression" dxfId="358" priority="50">
      <formula>_xlfn.ISFORMULA(B50)=TRUE</formula>
    </cfRule>
  </conditionalFormatting>
  <conditionalFormatting sqref="C49">
    <cfRule type="expression" dxfId="357" priority="49">
      <formula>_xlfn.ISFORMULA(C49)=TRUE</formula>
    </cfRule>
  </conditionalFormatting>
  <conditionalFormatting sqref="D8:D10 A9:A10 T10:XFD44 A14:A51">
    <cfRule type="expression" dxfId="356" priority="45">
      <formula>_xlfn.ISFORMULA(A8)=TRUE</formula>
    </cfRule>
  </conditionalFormatting>
  <conditionalFormatting sqref="D42:D48 T45:AA45 AC45:XFD45">
    <cfRule type="expression" dxfId="355" priority="52">
      <formula>_xlfn.ISFORMULA(D42)=TRUE</formula>
    </cfRule>
  </conditionalFormatting>
  <conditionalFormatting sqref="D50:D51 A52:B52">
    <cfRule type="expression" dxfId="354" priority="51">
      <formula>_xlfn.ISFORMULA(A50)=TRUE</formula>
    </cfRule>
  </conditionalFormatting>
  <conditionalFormatting sqref="D22:E22 E23:E25 D26:L26">
    <cfRule type="expression" dxfId="353" priority="61">
      <formula>_xlfn.ISFORMULA(D22)=TRUE</formula>
    </cfRule>
  </conditionalFormatting>
  <conditionalFormatting sqref="D12:I12">
    <cfRule type="expression" dxfId="352" priority="15">
      <formula>_xlfn.ISFORMULA(D12)=TRUE</formula>
    </cfRule>
  </conditionalFormatting>
  <conditionalFormatting sqref="D13:P20">
    <cfRule type="expression" dxfId="351" priority="20">
      <formula>_xlfn.ISFORMULA(D13)=TRUE</formula>
    </cfRule>
  </conditionalFormatting>
  <conditionalFormatting sqref="E35:L35 E36 H36:L37">
    <cfRule type="expression" dxfId="350" priority="56">
      <formula>_xlfn.ISFORMULA(E35)=TRUE</formula>
    </cfRule>
  </conditionalFormatting>
  <conditionalFormatting sqref="I29">
    <cfRule type="expression" dxfId="349" priority="17">
      <formula>_xlfn.ISFORMULA(I29)=TRUE</formula>
    </cfRule>
  </conditionalFormatting>
  <conditionalFormatting sqref="M12">
    <cfRule type="expression" dxfId="348" priority="16">
      <formula>_xlfn.ISFORMULA(M12)=TRUE</formula>
    </cfRule>
  </conditionalFormatting>
  <conditionalFormatting sqref="M29:M31">
    <cfRule type="expression" dxfId="347" priority="18">
      <formula>_xlfn.ISFORMULA(M29)=TRUE</formula>
    </cfRule>
  </conditionalFormatting>
  <conditionalFormatting sqref="M22:O25">
    <cfRule type="expression" dxfId="346" priority="27">
      <formula>_xlfn.ISFORMULA(M22)=TRUE</formula>
    </cfRule>
  </conditionalFormatting>
  <conditionalFormatting sqref="M1:P7 N30:P31 A53:XFD1048576">
    <cfRule type="expression" dxfId="345" priority="40">
      <formula>_xlfn.ISFORMULA(A1)=TRUE</formula>
    </cfRule>
  </conditionalFormatting>
  <conditionalFormatting sqref="M26:P28">
    <cfRule type="expression" dxfId="344" priority="26">
      <formula>_xlfn.ISFORMULA(M26)=TRUE</formula>
    </cfRule>
  </conditionalFormatting>
  <conditionalFormatting sqref="M35:P41">
    <cfRule type="expression" dxfId="343" priority="36">
      <formula>_xlfn.ISFORMULA(M35)=TRUE</formula>
    </cfRule>
  </conditionalFormatting>
  <conditionalFormatting sqref="M44:P47">
    <cfRule type="expression" dxfId="342" priority="25">
      <formula>_xlfn.ISFORMULA(M44)=TRUE</formula>
    </cfRule>
  </conditionalFormatting>
  <conditionalFormatting sqref="N9:Q9">
    <cfRule type="expression" dxfId="341" priority="11">
      <formula>_xlfn.ISFORMULA(N9)=TRUE</formula>
    </cfRule>
  </conditionalFormatting>
  <conditionalFormatting sqref="O33:P34">
    <cfRule type="expression" dxfId="340" priority="31">
      <formula>_xlfn.ISFORMULA(O33)=TRUE</formula>
    </cfRule>
  </conditionalFormatting>
  <conditionalFormatting sqref="P10">
    <cfRule type="expression" dxfId="339" priority="24">
      <formula>_xlfn.ISFORMULA(P10)=TRUE</formula>
    </cfRule>
  </conditionalFormatting>
  <conditionalFormatting sqref="P21:P25">
    <cfRule type="expression" dxfId="338" priority="39">
      <formula>_xlfn.ISFORMULA(P21)=TRUE</formula>
    </cfRule>
  </conditionalFormatting>
  <conditionalFormatting sqref="P32">
    <cfRule type="expression" dxfId="337" priority="37">
      <formula>_xlfn.ISFORMULA(P32)=TRUE</formula>
    </cfRule>
  </conditionalFormatting>
  <conditionalFormatting sqref="P42">
    <cfRule type="expression" dxfId="336" priority="35">
      <formula>_xlfn.ISFORMULA(P42)=TRUE</formula>
    </cfRule>
  </conditionalFormatting>
  <conditionalFormatting sqref="Q47">
    <cfRule type="containsBlanks" dxfId="335" priority="48">
      <formula>LEN(TRIM(Q47))=0</formula>
    </cfRule>
  </conditionalFormatting>
  <conditionalFormatting sqref="Q10:R47 D28:D35">
    <cfRule type="expression" dxfId="334" priority="44">
      <formula>_xlfn.ISFORMULA(D10)=TRUE</formula>
    </cfRule>
  </conditionalFormatting>
  <conditionalFormatting sqref="Q50:R52">
    <cfRule type="expression" dxfId="333" priority="46">
      <formula>_xlfn.ISFORMULA(Q50)=TRUE</formula>
    </cfRule>
  </conditionalFormatting>
  <conditionalFormatting sqref="S9:S35">
    <cfRule type="expression" dxfId="332" priority="1">
      <formula>_xlfn.ISFORMULA(S9)=TRUE</formula>
    </cfRule>
  </conditionalFormatting>
  <conditionalFormatting sqref="S42:S43">
    <cfRule type="expression" dxfId="331" priority="5">
      <formula>_xlfn.ISFORMULA(S42)=TRUE</formula>
    </cfRule>
  </conditionalFormatting>
  <conditionalFormatting sqref="S47:S52">
    <cfRule type="expression" dxfId="330" priority="2">
      <formula>_xlfn.ISFORMULA(S47)=TRUE</formula>
    </cfRule>
  </conditionalFormatting>
  <conditionalFormatting sqref="T9">
    <cfRule type="containsText" dxfId="329" priority="62" operator="containsText" text="(例)">
      <formula>NOT(ISERROR(SEARCH("(例)",T9)))</formula>
    </cfRule>
  </conditionalFormatting>
  <conditionalFormatting sqref="T46:XFD52 P48:R49 P51:P52">
    <cfRule type="expression" dxfId="328" priority="33">
      <formula>_xlfn.ISFORMULA(P46)=TRUE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&amp;R&amp;K01+049R7高層ZEH-M_ver.1</oddFooter>
  </headerFooter>
  <extLst>
    <ext xmlns:x14="http://schemas.microsoft.com/office/spreadsheetml/2009/9/main" uri="{78C0D931-6437-407d-A8EE-F0AAD7539E65}">
      <x14:conditionalFormattings>
        <x14:conditionalFormatting xmlns:xm="http://schemas.microsoft.com/office/excel/2006/main">
          <x14:cfRule type="expression" priority="10" id="{2AC0C280-F8DF-4804-AB3C-AD6A77E46599}">
            <xm:f>入力シート!$F$13="単年度事業"</xm:f>
            <x14:dxf>
              <fill>
                <patternFill>
                  <bgColor theme="0" tint="-0.499984740745262"/>
                </patternFill>
              </fill>
            </x14:dxf>
          </x14:cfRule>
          <xm:sqref>A2:S53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C6E8-AA92-4B2D-A7A8-E7681063C346}">
  <sheetPr>
    <pageSetUpPr fitToPage="1"/>
  </sheetPr>
  <dimension ref="A1:W52"/>
  <sheetViews>
    <sheetView showGridLines="0" view="pageBreakPreview" topLeftCell="A2" zoomScale="55" zoomScaleNormal="60" zoomScaleSheetLayoutView="55" workbookViewId="0">
      <selection sqref="A1:XFD1"/>
    </sheetView>
  </sheetViews>
  <sheetFormatPr defaultColWidth="9" defaultRowHeight="21"/>
  <cols>
    <col min="1" max="1" width="2.58203125" style="3" customWidth="1"/>
    <col min="2" max="4" width="4.58203125" style="2" customWidth="1"/>
    <col min="5" max="6" width="8.58203125" style="2" customWidth="1"/>
    <col min="7" max="7" width="15.58203125" style="2" customWidth="1"/>
    <col min="8" max="8" width="10.58203125" style="137" customWidth="1"/>
    <col min="9" max="9" width="15.58203125" style="129" customWidth="1"/>
    <col min="10" max="10" width="4.58203125" style="137" customWidth="1"/>
    <col min="11" max="11" width="10.58203125" style="2" customWidth="1"/>
    <col min="12" max="12" width="4.58203125" style="137" customWidth="1"/>
    <col min="13" max="13" width="15.58203125" style="129" customWidth="1"/>
    <col min="14" max="14" width="4.58203125" style="137" customWidth="1"/>
    <col min="15" max="15" width="10.58203125" style="2" customWidth="1"/>
    <col min="16" max="16" width="4.58203125" style="137" customWidth="1"/>
    <col min="17" max="17" width="15.58203125" style="129" customWidth="1"/>
    <col min="18" max="18" width="4.58203125" style="137" customWidth="1"/>
    <col min="19" max="19" width="48.58203125" style="160" customWidth="1"/>
    <col min="20" max="20" width="9.08203125" style="167" bestFit="1" customWidth="1"/>
    <col min="21" max="21" width="25.58203125" style="2" customWidth="1"/>
    <col min="22" max="16384" width="9" style="2"/>
  </cols>
  <sheetData>
    <row r="1" spans="1:20" s="167" customFormat="1" ht="21" hidden="1" customHeight="1"/>
    <row r="2" spans="1:20">
      <c r="A2" s="240"/>
      <c r="B2" s="2071" t="s">
        <v>1126</v>
      </c>
      <c r="C2" s="2071"/>
      <c r="D2" s="2071"/>
      <c r="E2" s="2071"/>
      <c r="F2" s="2071"/>
      <c r="G2" s="2071"/>
      <c r="H2" s="241"/>
      <c r="I2" s="242"/>
      <c r="J2" s="241"/>
      <c r="K2" s="160"/>
      <c r="L2" s="241"/>
      <c r="M2" s="242"/>
      <c r="N2" s="241"/>
      <c r="O2" s="160"/>
      <c r="P2" s="241"/>
      <c r="Q2" s="242"/>
      <c r="R2" s="241"/>
      <c r="S2" s="157"/>
    </row>
    <row r="3" spans="1:20" s="158" customFormat="1" ht="13">
      <c r="A3" s="159"/>
      <c r="B3" s="159"/>
      <c r="C3" s="159"/>
      <c r="D3" s="159"/>
      <c r="E3" s="159"/>
      <c r="F3" s="159"/>
      <c r="G3" s="159"/>
      <c r="H3" s="243"/>
      <c r="I3" s="244"/>
      <c r="J3" s="243"/>
      <c r="K3" s="159"/>
      <c r="L3" s="243"/>
      <c r="M3" s="244"/>
      <c r="N3" s="243"/>
      <c r="O3" s="159"/>
      <c r="P3" s="243"/>
      <c r="Q3" s="244"/>
      <c r="R3" s="243"/>
      <c r="S3" s="159"/>
      <c r="T3" s="177"/>
    </row>
    <row r="4" spans="1:20" ht="30">
      <c r="A4" s="245"/>
      <c r="B4" s="2072" t="s">
        <v>133</v>
      </c>
      <c r="C4" s="2073"/>
      <c r="D4" s="2073"/>
      <c r="E4" s="2073"/>
      <c r="F4" s="2074"/>
      <c r="G4" s="2075" t="s">
        <v>228</v>
      </c>
      <c r="H4" s="2076"/>
      <c r="I4" s="242"/>
      <c r="J4" s="241"/>
      <c r="K4" s="160"/>
      <c r="L4" s="241"/>
      <c r="M4" s="242"/>
      <c r="N4" s="241"/>
      <c r="O4" s="160"/>
      <c r="P4" s="241"/>
      <c r="Q4" s="242"/>
      <c r="R4" s="241"/>
    </row>
    <row r="5" spans="1:20" s="158" customFormat="1" ht="8.15" customHeight="1">
      <c r="A5" s="159"/>
      <c r="B5" s="246"/>
      <c r="C5" s="246"/>
      <c r="D5" s="246"/>
      <c r="E5" s="246"/>
      <c r="F5" s="159"/>
      <c r="G5" s="159"/>
      <c r="H5" s="243"/>
      <c r="I5" s="244"/>
      <c r="J5" s="243"/>
      <c r="K5" s="159"/>
      <c r="L5" s="243"/>
      <c r="M5" s="244"/>
      <c r="N5" s="243"/>
      <c r="O5" s="159"/>
      <c r="P5" s="243"/>
      <c r="Q5" s="244"/>
      <c r="R5" s="243"/>
      <c r="S5" s="159"/>
      <c r="T5" s="177"/>
    </row>
    <row r="6" spans="1:20" ht="45" customHeight="1">
      <c r="A6" s="245"/>
      <c r="B6" s="2072" t="s">
        <v>134</v>
      </c>
      <c r="C6" s="2073"/>
      <c r="D6" s="2073"/>
      <c r="E6" s="2073"/>
      <c r="F6" s="2074"/>
      <c r="G6" s="2077" t="str">
        <f>全体概要!C7</f>
        <v/>
      </c>
      <c r="H6" s="2078"/>
      <c r="I6" s="2078"/>
      <c r="J6" s="2078"/>
      <c r="K6" s="2078"/>
      <c r="L6" s="2078"/>
      <c r="M6" s="2078"/>
      <c r="N6" s="2078"/>
      <c r="O6" s="2078"/>
      <c r="P6" s="2078"/>
      <c r="Q6" s="2078"/>
      <c r="R6" s="2078"/>
      <c r="S6" s="247" t="s">
        <v>939</v>
      </c>
    </row>
    <row r="7" spans="1:20" s="158" customFormat="1" ht="13">
      <c r="A7" s="159"/>
      <c r="B7" s="159"/>
      <c r="C7" s="159"/>
      <c r="D7" s="159"/>
      <c r="E7" s="159"/>
      <c r="F7" s="159"/>
      <c r="G7" s="159"/>
      <c r="H7" s="243"/>
      <c r="I7" s="244"/>
      <c r="J7" s="243"/>
      <c r="K7" s="159"/>
      <c r="L7" s="243"/>
      <c r="M7" s="244"/>
      <c r="N7" s="243"/>
      <c r="O7" s="159"/>
      <c r="P7" s="243"/>
      <c r="Q7" s="244"/>
      <c r="R7" s="243"/>
      <c r="S7" s="159"/>
      <c r="T7" s="177"/>
    </row>
    <row r="8" spans="1:20" ht="21" customHeight="1">
      <c r="A8" s="240"/>
      <c r="B8" s="2058" t="s">
        <v>155</v>
      </c>
      <c r="C8" s="2059"/>
      <c r="D8" s="2026" t="s">
        <v>135</v>
      </c>
      <c r="E8" s="2027"/>
      <c r="F8" s="2027"/>
      <c r="G8" s="2027"/>
      <c r="H8" s="2027"/>
      <c r="I8" s="2027"/>
      <c r="J8" s="2027"/>
      <c r="K8" s="2027"/>
      <c r="L8" s="2027"/>
      <c r="M8" s="2027"/>
      <c r="N8" s="2027"/>
      <c r="O8" s="2027"/>
      <c r="P8" s="2028"/>
      <c r="Q8" s="2027" t="s">
        <v>136</v>
      </c>
      <c r="R8" s="2027"/>
      <c r="S8" s="476" t="s">
        <v>137</v>
      </c>
    </row>
    <row r="9" spans="1:20" ht="28.5" customHeight="1" thickBot="1">
      <c r="A9" s="248"/>
      <c r="B9" s="2060"/>
      <c r="C9" s="2061"/>
      <c r="D9" s="1993" t="s">
        <v>809</v>
      </c>
      <c r="E9" s="1994"/>
      <c r="F9" s="1994"/>
      <c r="G9" s="1994"/>
      <c r="H9" s="1994"/>
      <c r="I9" s="1994"/>
      <c r="J9" s="1994"/>
      <c r="K9" s="1994"/>
      <c r="L9" s="1994"/>
      <c r="M9" s="1994"/>
      <c r="N9" s="488"/>
      <c r="O9" s="2090"/>
      <c r="P9" s="2091"/>
      <c r="Q9" s="2092"/>
      <c r="R9" s="2093"/>
      <c r="S9" s="1107"/>
    </row>
    <row r="10" spans="1:20" ht="28.5" thickTop="1">
      <c r="A10" s="248"/>
      <c r="B10" s="2062"/>
      <c r="C10" s="2063"/>
      <c r="D10" s="1991" t="s">
        <v>222</v>
      </c>
      <c r="E10" s="1992"/>
      <c r="F10" s="1992"/>
      <c r="G10" s="1992"/>
      <c r="H10" s="1992"/>
      <c r="I10" s="1992"/>
      <c r="J10" s="1992"/>
      <c r="K10" s="1992"/>
      <c r="L10" s="1992"/>
      <c r="M10" s="1992"/>
      <c r="N10" s="1992"/>
      <c r="O10" s="1992"/>
      <c r="P10" s="538" t="s">
        <v>255</v>
      </c>
      <c r="Q10" s="484">
        <v>0</v>
      </c>
      <c r="R10" s="485" t="s">
        <v>95</v>
      </c>
      <c r="S10" s="486"/>
    </row>
    <row r="11" spans="1:20" ht="108" customHeight="1" thickBot="1">
      <c r="A11" s="248"/>
      <c r="B11" s="487" t="s">
        <v>261</v>
      </c>
      <c r="C11" s="2080" t="s">
        <v>138</v>
      </c>
      <c r="D11" s="2038" t="s">
        <v>139</v>
      </c>
      <c r="E11" s="2039"/>
      <c r="F11" s="2039"/>
      <c r="G11" s="2039"/>
      <c r="H11" s="488" t="s">
        <v>254</v>
      </c>
      <c r="I11" s="2045"/>
      <c r="J11" s="2046"/>
      <c r="K11" s="2046"/>
      <c r="L11" s="2046"/>
      <c r="M11" s="2046"/>
      <c r="N11" s="2046"/>
      <c r="O11" s="2046"/>
      <c r="P11" s="2047"/>
      <c r="Q11" s="481">
        <f>SUMIF(住戸情報入力!O:O,G4,住戸情報入力!N:N)</f>
        <v>0</v>
      </c>
      <c r="R11" s="480" t="s">
        <v>95</v>
      </c>
      <c r="S11" s="489" t="s">
        <v>1193</v>
      </c>
    </row>
    <row r="12" spans="1:20" ht="28.5" customHeight="1" thickTop="1">
      <c r="A12" s="248"/>
      <c r="B12" s="2082" t="s">
        <v>140</v>
      </c>
      <c r="C12" s="2022"/>
      <c r="D12" s="2040" t="s">
        <v>141</v>
      </c>
      <c r="E12" s="2043"/>
      <c r="F12" s="2044"/>
      <c r="G12" s="2044"/>
      <c r="H12" s="2044"/>
      <c r="I12" s="2065" t="s">
        <v>594</v>
      </c>
      <c r="J12" s="2066"/>
      <c r="K12" s="2066"/>
      <c r="L12" s="2067"/>
      <c r="M12" s="2068" t="s">
        <v>595</v>
      </c>
      <c r="N12" s="2069"/>
      <c r="O12" s="2069"/>
      <c r="P12" s="2070"/>
      <c r="Q12" s="646"/>
      <c r="R12" s="647"/>
      <c r="S12" s="2064" t="s">
        <v>1193</v>
      </c>
    </row>
    <row r="13" spans="1:20" ht="28.5" customHeight="1">
      <c r="A13" s="248"/>
      <c r="B13" s="2083"/>
      <c r="C13" s="2022"/>
      <c r="D13" s="2040"/>
      <c r="E13" s="637" t="s">
        <v>499</v>
      </c>
      <c r="F13" s="638"/>
      <c r="G13" s="638"/>
      <c r="H13" s="638"/>
      <c r="I13" s="490">
        <v>150000</v>
      </c>
      <c r="J13" s="491" t="s">
        <v>593</v>
      </c>
      <c r="K13" s="492">
        <f>SUMIFS(住戸情報入力!Q:Q,住戸情報入力!P:P,E13,住戸情報入力!R:R,$G$4)+SUMIFS(住戸情報入力!T:T,住戸情報入力!S:S,E13,住戸情報入力!U:U,$G$4)</f>
        <v>0</v>
      </c>
      <c r="L13" s="495" t="s">
        <v>142</v>
      </c>
      <c r="M13" s="699">
        <v>120000</v>
      </c>
      <c r="N13" s="700" t="s">
        <v>593</v>
      </c>
      <c r="O13" s="492">
        <f>SUMIFS(住戸情報入力!W:W,住戸情報入力!V:V,E13,住戸情報入力!X:X,$G$4)+SUMIFS(住戸情報入力!Z:Z,住戸情報入力!Y:Y,E13,住戸情報入力!AA:AA,$G$4)</f>
        <v>0</v>
      </c>
      <c r="P13" s="495" t="s">
        <v>142</v>
      </c>
      <c r="Q13" s="497">
        <f>I13*K13+M13*O13</f>
        <v>0</v>
      </c>
      <c r="R13" s="495" t="s">
        <v>95</v>
      </c>
      <c r="S13" s="1989"/>
    </row>
    <row r="14" spans="1:20" ht="28">
      <c r="A14" s="248"/>
      <c r="B14" s="2083"/>
      <c r="C14" s="2022"/>
      <c r="D14" s="2041"/>
      <c r="E14" s="2032" t="s">
        <v>309</v>
      </c>
      <c r="F14" s="2033"/>
      <c r="G14" s="2033"/>
      <c r="H14" s="2033"/>
      <c r="I14" s="494">
        <v>160000</v>
      </c>
      <c r="J14" s="495" t="s">
        <v>95</v>
      </c>
      <c r="K14" s="496">
        <f>SUMIFS(住戸情報入力!Q:Q,住戸情報入力!P:P,E14,住戸情報入力!R:R,$G$4)+SUMIFS(住戸情報入力!T:T,住戸情報入力!S:S,E14,住戸情報入力!U:U,$G$4)</f>
        <v>0</v>
      </c>
      <c r="L14" s="495" t="s">
        <v>142</v>
      </c>
      <c r="M14" s="701">
        <v>130000</v>
      </c>
      <c r="N14" s="702" t="s">
        <v>95</v>
      </c>
      <c r="O14" s="496">
        <f>SUMIFS(住戸情報入力!W:W,住戸情報入力!V:V,E14,住戸情報入力!X:X,$G$4)+SUMIFS(住戸情報入力!Z:Z,住戸情報入力!Y:Y,E14,住戸情報入力!AA:AA,$G$4)</f>
        <v>0</v>
      </c>
      <c r="P14" s="495" t="s">
        <v>142</v>
      </c>
      <c r="Q14" s="497">
        <f t="shared" ref="Q14:Q19" si="0">I14*K14+M14*O14</f>
        <v>0</v>
      </c>
      <c r="R14" s="495" t="s">
        <v>95</v>
      </c>
      <c r="S14" s="1989"/>
    </row>
    <row r="15" spans="1:20" ht="28">
      <c r="A15" s="248"/>
      <c r="B15" s="2083"/>
      <c r="C15" s="2022"/>
      <c r="D15" s="2041"/>
      <c r="E15" s="2032" t="s">
        <v>310</v>
      </c>
      <c r="F15" s="2033"/>
      <c r="G15" s="2033"/>
      <c r="H15" s="2033"/>
      <c r="I15" s="494">
        <v>170000</v>
      </c>
      <c r="J15" s="495" t="s">
        <v>95</v>
      </c>
      <c r="K15" s="496">
        <f>SUMIFS(住戸情報入力!Q:Q,住戸情報入力!P:P,E15,住戸情報入力!R:R,$G$4)+SUMIFS(住戸情報入力!T:T,住戸情報入力!S:S,E15,住戸情報入力!U:U,$G$4)</f>
        <v>0</v>
      </c>
      <c r="L15" s="495" t="s">
        <v>142</v>
      </c>
      <c r="M15" s="701">
        <v>140000</v>
      </c>
      <c r="N15" s="702" t="s">
        <v>95</v>
      </c>
      <c r="O15" s="496">
        <f>SUMIFS(住戸情報入力!W:W,住戸情報入力!V:V,E15,住戸情報入力!X:X,$G$4)+SUMIFS(住戸情報入力!Z:Z,住戸情報入力!Y:Y,E15,住戸情報入力!AA:AA,$G$4)</f>
        <v>0</v>
      </c>
      <c r="P15" s="495" t="s">
        <v>142</v>
      </c>
      <c r="Q15" s="497">
        <f t="shared" si="0"/>
        <v>0</v>
      </c>
      <c r="R15" s="495" t="s">
        <v>95</v>
      </c>
      <c r="S15" s="1989"/>
    </row>
    <row r="16" spans="1:20" ht="28">
      <c r="A16" s="248"/>
      <c r="B16" s="2083"/>
      <c r="C16" s="2022"/>
      <c r="D16" s="2041"/>
      <c r="E16" s="2032" t="s">
        <v>311</v>
      </c>
      <c r="F16" s="2033"/>
      <c r="G16" s="2033"/>
      <c r="H16" s="2033"/>
      <c r="I16" s="494">
        <v>180000</v>
      </c>
      <c r="J16" s="495" t="s">
        <v>95</v>
      </c>
      <c r="K16" s="496">
        <f>SUMIFS(住戸情報入力!Q:Q,住戸情報入力!P:P,E16,住戸情報入力!R:R,$G$4)+SUMIFS(住戸情報入力!T:T,住戸情報入力!S:S,E16,住戸情報入力!U:U,$G$4)</f>
        <v>0</v>
      </c>
      <c r="L16" s="495" t="s">
        <v>142</v>
      </c>
      <c r="M16" s="701">
        <v>150000</v>
      </c>
      <c r="N16" s="702" t="s">
        <v>95</v>
      </c>
      <c r="O16" s="496">
        <f>SUMIFS(住戸情報入力!W:W,住戸情報入力!V:V,E16,住戸情報入力!X:X,$G$4)+SUMIFS(住戸情報入力!Z:Z,住戸情報入力!Y:Y,E16,住戸情報入力!AA:AA,$G$4)</f>
        <v>0</v>
      </c>
      <c r="P16" s="495" t="s">
        <v>142</v>
      </c>
      <c r="Q16" s="497">
        <f t="shared" si="0"/>
        <v>0</v>
      </c>
      <c r="R16" s="495" t="s">
        <v>95</v>
      </c>
      <c r="S16" s="1989"/>
    </row>
    <row r="17" spans="1:23" ht="28">
      <c r="A17" s="248"/>
      <c r="B17" s="2083"/>
      <c r="C17" s="2022"/>
      <c r="D17" s="2041"/>
      <c r="E17" s="2032" t="s">
        <v>312</v>
      </c>
      <c r="F17" s="2033"/>
      <c r="G17" s="2033"/>
      <c r="H17" s="2033"/>
      <c r="I17" s="494">
        <v>190000</v>
      </c>
      <c r="J17" s="495" t="s">
        <v>95</v>
      </c>
      <c r="K17" s="496">
        <f>SUMIFS(住戸情報入力!Q:Q,住戸情報入力!P:P,E17,住戸情報入力!R:R,$G$4)+SUMIFS(住戸情報入力!T:T,住戸情報入力!S:S,E17,住戸情報入力!U:U,$G$4)</f>
        <v>0</v>
      </c>
      <c r="L17" s="495" t="s">
        <v>142</v>
      </c>
      <c r="M17" s="701">
        <v>160000</v>
      </c>
      <c r="N17" s="702" t="s">
        <v>95</v>
      </c>
      <c r="O17" s="496">
        <f>SUMIFS(住戸情報入力!W:W,住戸情報入力!V:V,E17,住戸情報入力!X:X,$G$4)+SUMIFS(住戸情報入力!Z:Z,住戸情報入力!Y:Y,E17,住戸情報入力!AA:AA,$G$4)</f>
        <v>0</v>
      </c>
      <c r="P17" s="495" t="s">
        <v>142</v>
      </c>
      <c r="Q17" s="497">
        <f t="shared" si="0"/>
        <v>0</v>
      </c>
      <c r="R17" s="495" t="s">
        <v>95</v>
      </c>
      <c r="S17" s="1989"/>
    </row>
    <row r="18" spans="1:23" ht="28">
      <c r="A18" s="248"/>
      <c r="B18" s="2083"/>
      <c r="C18" s="2022"/>
      <c r="D18" s="2041"/>
      <c r="E18" s="2032" t="s">
        <v>313</v>
      </c>
      <c r="F18" s="2033"/>
      <c r="G18" s="2033"/>
      <c r="H18" s="2033"/>
      <c r="I18" s="494">
        <v>200000</v>
      </c>
      <c r="J18" s="495" t="s">
        <v>95</v>
      </c>
      <c r="K18" s="496">
        <f>SUMIFS(住戸情報入力!Q:Q,住戸情報入力!P:P,E18,住戸情報入力!R:R,$G$4)+SUMIFS(住戸情報入力!T:T,住戸情報入力!S:S,E18,住戸情報入力!U:U,$G$4)</f>
        <v>0</v>
      </c>
      <c r="L18" s="495" t="s">
        <v>142</v>
      </c>
      <c r="M18" s="701">
        <v>170000</v>
      </c>
      <c r="N18" s="702" t="s">
        <v>95</v>
      </c>
      <c r="O18" s="496">
        <f>SUMIFS(住戸情報入力!W:W,住戸情報入力!V:V,E18,住戸情報入力!X:X,$G$4)+SUMIFS(住戸情報入力!Z:Z,住戸情報入力!Y:Y,E18,住戸情報入力!AA:AA,$G$4)</f>
        <v>0</v>
      </c>
      <c r="P18" s="495" t="s">
        <v>142</v>
      </c>
      <c r="Q18" s="497">
        <f t="shared" si="0"/>
        <v>0</v>
      </c>
      <c r="R18" s="495" t="s">
        <v>95</v>
      </c>
      <c r="S18" s="1989"/>
    </row>
    <row r="19" spans="1:23" ht="28">
      <c r="A19" s="248"/>
      <c r="B19" s="2083"/>
      <c r="C19" s="2022"/>
      <c r="D19" s="2041"/>
      <c r="E19" s="2032" t="s">
        <v>314</v>
      </c>
      <c r="F19" s="2033"/>
      <c r="G19" s="2033"/>
      <c r="H19" s="2033"/>
      <c r="I19" s="494">
        <v>220000</v>
      </c>
      <c r="J19" s="495" t="s">
        <v>95</v>
      </c>
      <c r="K19" s="496">
        <f>SUMIFS(住戸情報入力!Q:Q,住戸情報入力!P:P,E19,住戸情報入力!R:R,$G$4)+SUMIFS(住戸情報入力!T:T,住戸情報入力!S:S,E19,住戸情報入力!U:U,$G$4)</f>
        <v>0</v>
      </c>
      <c r="L19" s="495" t="s">
        <v>142</v>
      </c>
      <c r="M19" s="701">
        <v>190000</v>
      </c>
      <c r="N19" s="702" t="s">
        <v>95</v>
      </c>
      <c r="O19" s="496">
        <f>SUMIFS(住戸情報入力!W:W,住戸情報入力!V:V,E19,住戸情報入力!X:X,$G$4)+SUMIFS(住戸情報入力!Z:Z,住戸情報入力!Y:Y,E19,住戸情報入力!AA:AA,$G$4)</f>
        <v>0</v>
      </c>
      <c r="P19" s="495" t="s">
        <v>142</v>
      </c>
      <c r="Q19" s="497">
        <f t="shared" si="0"/>
        <v>0</v>
      </c>
      <c r="R19" s="495" t="s">
        <v>95</v>
      </c>
      <c r="S19" s="1989"/>
    </row>
    <row r="20" spans="1:23" ht="28.5" thickBot="1">
      <c r="A20" s="248"/>
      <c r="B20" s="2083"/>
      <c r="C20" s="2022"/>
      <c r="D20" s="2042"/>
      <c r="E20" s="2035" t="s">
        <v>315</v>
      </c>
      <c r="F20" s="2036"/>
      <c r="G20" s="2036"/>
      <c r="H20" s="2036"/>
      <c r="I20" s="498">
        <v>240000</v>
      </c>
      <c r="J20" s="499" t="s">
        <v>95</v>
      </c>
      <c r="K20" s="500">
        <f>SUMIFS(住戸情報入力!Q:Q,住戸情報入力!P:P,E20,住戸情報入力!R:R,$G$4)+SUMIFS(住戸情報入力!T:T,住戸情報入力!S:S,E20,住戸情報入力!U:U,$G$4)</f>
        <v>0</v>
      </c>
      <c r="L20" s="499" t="s">
        <v>142</v>
      </c>
      <c r="M20" s="703">
        <v>200000</v>
      </c>
      <c r="N20" s="704" t="s">
        <v>95</v>
      </c>
      <c r="O20" s="500">
        <f>SUMIFS(住戸情報入力!W:W,住戸情報入力!V:V,E20,住戸情報入力!X:X,$G$4)+SUMIFS(住戸情報入力!Z:Z,住戸情報入力!Y:Y,E20,住戸情報入力!AA:AA,$G$4)</f>
        <v>0</v>
      </c>
      <c r="P20" s="499" t="s">
        <v>142</v>
      </c>
      <c r="Q20" s="501">
        <f>I20*K20+M20*O20</f>
        <v>0</v>
      </c>
      <c r="R20" s="499" t="s">
        <v>95</v>
      </c>
      <c r="S20" s="1990"/>
    </row>
    <row r="21" spans="1:23" s="167" customFormat="1" ht="28.5" thickTop="1">
      <c r="A21" s="248"/>
      <c r="B21" s="2083"/>
      <c r="C21" s="2022"/>
      <c r="D21" s="1991" t="s">
        <v>257</v>
      </c>
      <c r="E21" s="1992"/>
      <c r="F21" s="1992"/>
      <c r="G21" s="1992"/>
      <c r="H21" s="1992"/>
      <c r="I21" s="1992"/>
      <c r="J21" s="1992"/>
      <c r="K21" s="1992"/>
      <c r="L21" s="1992"/>
      <c r="M21" s="1992"/>
      <c r="N21" s="1992"/>
      <c r="O21" s="1992"/>
      <c r="P21" s="483" t="s">
        <v>248</v>
      </c>
      <c r="Q21" s="484">
        <f>SUM(Q13:Q20)</f>
        <v>0</v>
      </c>
      <c r="R21" s="485" t="s">
        <v>95</v>
      </c>
      <c r="S21" s="502"/>
      <c r="U21" s="2"/>
      <c r="V21" s="2"/>
      <c r="W21" s="2"/>
    </row>
    <row r="22" spans="1:23" s="167" customFormat="1" ht="27.75" customHeight="1">
      <c r="A22" s="248"/>
      <c r="B22" s="2083"/>
      <c r="C22" s="2022"/>
      <c r="D22" s="2056" t="s">
        <v>322</v>
      </c>
      <c r="E22" s="2029" t="s">
        <v>500</v>
      </c>
      <c r="F22" s="2030"/>
      <c r="G22" s="2030"/>
      <c r="H22" s="2030"/>
      <c r="I22" s="2030"/>
      <c r="J22" s="2030"/>
      <c r="K22" s="2030"/>
      <c r="L22" s="2031"/>
      <c r="M22" s="490">
        <v>340000</v>
      </c>
      <c r="N22" s="491" t="s">
        <v>95</v>
      </c>
      <c r="O22" s="503">
        <f>COUNTIFS(住戸情報入力!AB:AB,E22,住戸情報入力!AC:AC,$G$4)</f>
        <v>0</v>
      </c>
      <c r="P22" s="495" t="s">
        <v>142</v>
      </c>
      <c r="Q22" s="497">
        <f>M22*O22</f>
        <v>0</v>
      </c>
      <c r="R22" s="495" t="s">
        <v>95</v>
      </c>
      <c r="S22" s="1988" t="s">
        <v>1193</v>
      </c>
      <c r="U22" s="2"/>
      <c r="V22" s="2"/>
      <c r="W22" s="2"/>
    </row>
    <row r="23" spans="1:23" s="167" customFormat="1" ht="27.75" customHeight="1">
      <c r="A23" s="248"/>
      <c r="B23" s="2083"/>
      <c r="C23" s="2022"/>
      <c r="D23" s="2057"/>
      <c r="E23" s="2032" t="s">
        <v>501</v>
      </c>
      <c r="F23" s="2033"/>
      <c r="G23" s="2033"/>
      <c r="H23" s="2033"/>
      <c r="I23" s="2033"/>
      <c r="J23" s="2033"/>
      <c r="K23" s="2033"/>
      <c r="L23" s="2034"/>
      <c r="M23" s="494">
        <v>430000</v>
      </c>
      <c r="N23" s="495" t="s">
        <v>95</v>
      </c>
      <c r="O23" s="504">
        <f>COUNTIFS(住戸情報入力!AB:AB,E23,住戸情報入力!AC:AC,$G$4)</f>
        <v>0</v>
      </c>
      <c r="P23" s="495" t="s">
        <v>142</v>
      </c>
      <c r="Q23" s="497">
        <f>M23*O23</f>
        <v>0</v>
      </c>
      <c r="R23" s="495" t="s">
        <v>95</v>
      </c>
      <c r="S23" s="1989"/>
      <c r="U23" s="2"/>
      <c r="V23" s="2"/>
      <c r="W23" s="2"/>
    </row>
    <row r="24" spans="1:23" s="167" customFormat="1" ht="27.75" customHeight="1">
      <c r="A24" s="248"/>
      <c r="B24" s="2083"/>
      <c r="C24" s="2022"/>
      <c r="D24" s="2057"/>
      <c r="E24" s="2032" t="s">
        <v>502</v>
      </c>
      <c r="F24" s="2033"/>
      <c r="G24" s="2033"/>
      <c r="H24" s="2033"/>
      <c r="I24" s="2033"/>
      <c r="J24" s="2033"/>
      <c r="K24" s="2033"/>
      <c r="L24" s="2034"/>
      <c r="M24" s="494">
        <v>480000</v>
      </c>
      <c r="N24" s="495" t="s">
        <v>95</v>
      </c>
      <c r="O24" s="496">
        <f>COUNTIFS(住戸情報入力!AB:AB,E24,住戸情報入力!AC:AC,$G$4)</f>
        <v>0</v>
      </c>
      <c r="P24" s="495" t="s">
        <v>142</v>
      </c>
      <c r="Q24" s="497">
        <f>M24*O24</f>
        <v>0</v>
      </c>
      <c r="R24" s="495" t="s">
        <v>95</v>
      </c>
      <c r="S24" s="1989"/>
      <c r="U24" s="2"/>
      <c r="V24" s="2"/>
      <c r="W24" s="2"/>
    </row>
    <row r="25" spans="1:23" s="167" customFormat="1" ht="27.75" customHeight="1" thickBot="1">
      <c r="A25" s="248"/>
      <c r="B25" s="2083"/>
      <c r="C25" s="2022"/>
      <c r="D25" s="2057"/>
      <c r="E25" s="2035" t="s">
        <v>316</v>
      </c>
      <c r="F25" s="2036"/>
      <c r="G25" s="2036"/>
      <c r="H25" s="2036"/>
      <c r="I25" s="2036"/>
      <c r="J25" s="2036"/>
      <c r="K25" s="2036"/>
      <c r="L25" s="2037"/>
      <c r="M25" s="505">
        <v>670000</v>
      </c>
      <c r="N25" s="506" t="s">
        <v>95</v>
      </c>
      <c r="O25" s="507">
        <f>COUNTIFS(住戸情報入力!AB:AB,E25,住戸情報入力!AC:AC,$G$4)</f>
        <v>0</v>
      </c>
      <c r="P25" s="499" t="s">
        <v>142</v>
      </c>
      <c r="Q25" s="501">
        <f>M25*O25</f>
        <v>0</v>
      </c>
      <c r="R25" s="499" t="s">
        <v>95</v>
      </c>
      <c r="S25" s="1990"/>
      <c r="U25" s="2"/>
      <c r="V25" s="2"/>
      <c r="W25" s="2"/>
    </row>
    <row r="26" spans="1:23" s="167" customFormat="1" ht="27.75" customHeight="1" thickTop="1">
      <c r="A26" s="248"/>
      <c r="B26" s="2083"/>
      <c r="C26" s="2022"/>
      <c r="D26" s="1991" t="s">
        <v>257</v>
      </c>
      <c r="E26" s="1992"/>
      <c r="F26" s="1992"/>
      <c r="G26" s="1992"/>
      <c r="H26" s="1992"/>
      <c r="I26" s="1992"/>
      <c r="J26" s="1992"/>
      <c r="K26" s="1992"/>
      <c r="L26" s="483" t="s">
        <v>249</v>
      </c>
      <c r="M26" s="665"/>
      <c r="N26" s="666"/>
      <c r="O26" s="666"/>
      <c r="P26" s="483" t="s">
        <v>249</v>
      </c>
      <c r="Q26" s="484">
        <f>SUM(Q22:Q25)</f>
        <v>0</v>
      </c>
      <c r="R26" s="485" t="s">
        <v>95</v>
      </c>
      <c r="S26" s="502"/>
      <c r="U26" s="2"/>
      <c r="V26" s="2"/>
      <c r="W26" s="2"/>
    </row>
    <row r="27" spans="1:23" s="167" customFormat="1" ht="28.5" customHeight="1">
      <c r="A27" s="248"/>
      <c r="B27" s="2083"/>
      <c r="C27" s="2022"/>
      <c r="D27" s="2041" t="s">
        <v>143</v>
      </c>
      <c r="E27" s="1993" t="s">
        <v>459</v>
      </c>
      <c r="F27" s="1994"/>
      <c r="G27" s="1994"/>
      <c r="H27" s="1994"/>
      <c r="I27" s="1994"/>
      <c r="J27" s="1994"/>
      <c r="K27" s="1994"/>
      <c r="L27" s="1995"/>
      <c r="M27" s="508">
        <v>100000</v>
      </c>
      <c r="N27" s="478" t="s">
        <v>95</v>
      </c>
      <c r="O27" s="509">
        <f>COUNTIFS(住戸情報入力!AD:AD,E27,住戸情報入力!AE:AE,$G$4)+COUNTIFS(住戸情報入力!AF:AF,E27,住戸情報入力!AG:AG,$G$4)</f>
        <v>0</v>
      </c>
      <c r="P27" s="478" t="s">
        <v>142</v>
      </c>
      <c r="Q27" s="479">
        <f>M27*O27</f>
        <v>0</v>
      </c>
      <c r="R27" s="478" t="s">
        <v>95</v>
      </c>
      <c r="S27" s="1988" t="s">
        <v>1193</v>
      </c>
      <c r="U27" s="2"/>
      <c r="V27" s="2"/>
      <c r="W27" s="2"/>
    </row>
    <row r="28" spans="1:23" s="167" customFormat="1" ht="27.75" customHeight="1">
      <c r="A28" s="248"/>
      <c r="B28" s="2083"/>
      <c r="C28" s="2022"/>
      <c r="D28" s="2041"/>
      <c r="E28" s="1993" t="s">
        <v>755</v>
      </c>
      <c r="F28" s="1994"/>
      <c r="G28" s="1994"/>
      <c r="H28" s="1994"/>
      <c r="I28" s="1994"/>
      <c r="J28" s="1994"/>
      <c r="K28" s="1994"/>
      <c r="L28" s="1995"/>
      <c r="M28" s="510">
        <v>380000</v>
      </c>
      <c r="N28" s="485" t="s">
        <v>95</v>
      </c>
      <c r="O28" s="509">
        <f>COUNTIFS(住戸情報入力!AD:AD,E28,住戸情報入力!AE:AE,$G$4)+COUNTIFS(住戸情報入力!AF:AF,E28,住戸情報入力!AG:AG,$G$4)</f>
        <v>0</v>
      </c>
      <c r="P28" s="485" t="s">
        <v>142</v>
      </c>
      <c r="Q28" s="484">
        <f>M28*O28</f>
        <v>0</v>
      </c>
      <c r="R28" s="485" t="s">
        <v>95</v>
      </c>
      <c r="S28" s="1989"/>
      <c r="U28" s="2"/>
      <c r="V28" s="2"/>
      <c r="W28" s="2"/>
    </row>
    <row r="29" spans="1:23" s="167" customFormat="1" ht="27.75" customHeight="1">
      <c r="A29" s="248"/>
      <c r="B29" s="2083"/>
      <c r="C29" s="2022"/>
      <c r="D29" s="2041"/>
      <c r="E29" s="2002" t="s">
        <v>460</v>
      </c>
      <c r="F29" s="2003"/>
      <c r="G29" s="648"/>
      <c r="H29" s="648"/>
      <c r="I29" s="1996" t="s">
        <v>594</v>
      </c>
      <c r="J29" s="1997"/>
      <c r="K29" s="1997"/>
      <c r="L29" s="1998"/>
      <c r="M29" s="1999" t="s">
        <v>595</v>
      </c>
      <c r="N29" s="2000"/>
      <c r="O29" s="2000"/>
      <c r="P29" s="2001"/>
      <c r="Q29" s="649"/>
      <c r="R29" s="650"/>
      <c r="S29" s="1989"/>
      <c r="U29" s="2"/>
      <c r="V29" s="2"/>
      <c r="W29" s="2"/>
    </row>
    <row r="30" spans="1:23" s="167" customFormat="1" ht="28" customHeight="1">
      <c r="A30" s="248"/>
      <c r="B30" s="2083"/>
      <c r="C30" s="2022"/>
      <c r="D30" s="2041"/>
      <c r="E30" s="2004"/>
      <c r="F30" s="2005"/>
      <c r="G30" s="2032" t="s">
        <v>317</v>
      </c>
      <c r="H30" s="2034"/>
      <c r="I30" s="490">
        <v>460000</v>
      </c>
      <c r="J30" s="491" t="s">
        <v>95</v>
      </c>
      <c r="K30" s="492">
        <f>COUNTIFS(住戸情報入力!AD:AD,"エアコン*"&amp;G30,住戸情報入力!AE:AE,$G$4)</f>
        <v>0</v>
      </c>
      <c r="L30" s="491" t="s">
        <v>142</v>
      </c>
      <c r="M30" s="699">
        <v>430000</v>
      </c>
      <c r="N30" s="491" t="s">
        <v>95</v>
      </c>
      <c r="O30" s="492">
        <f>COUNTIFS(住戸情報入力!AF:AF,"エアコン*"&amp;G30,住戸情報入力!AG:AG,$G$4)</f>
        <v>0</v>
      </c>
      <c r="P30" s="491" t="s">
        <v>142</v>
      </c>
      <c r="Q30" s="667">
        <f>I30*K30+M30*O30</f>
        <v>0</v>
      </c>
      <c r="R30" s="495" t="s">
        <v>95</v>
      </c>
      <c r="S30" s="1989"/>
      <c r="U30" s="2"/>
      <c r="V30" s="2"/>
      <c r="W30" s="2"/>
    </row>
    <row r="31" spans="1:23" s="167" customFormat="1" ht="28.5" thickBot="1">
      <c r="A31" s="248"/>
      <c r="B31" s="2083"/>
      <c r="C31" s="2022"/>
      <c r="D31" s="2042"/>
      <c r="E31" s="2006"/>
      <c r="F31" s="2007"/>
      <c r="G31" s="2036" t="s">
        <v>316</v>
      </c>
      <c r="H31" s="2036"/>
      <c r="I31" s="498">
        <v>530000</v>
      </c>
      <c r="J31" s="499" t="s">
        <v>95</v>
      </c>
      <c r="K31" s="500">
        <f>COUNTIFS(住戸情報入力!AD:AD,"エアコン*"&amp;G31,住戸情報入力!AE:AE,$G$4)</f>
        <v>0</v>
      </c>
      <c r="L31" s="499" t="s">
        <v>142</v>
      </c>
      <c r="M31" s="703">
        <v>500000</v>
      </c>
      <c r="N31" s="499" t="s">
        <v>95</v>
      </c>
      <c r="O31" s="500">
        <f>COUNTIFS(住戸情報入力!AF:AF,"エアコン*"&amp;G31,住戸情報入力!AG:AG,$G$4)</f>
        <v>0</v>
      </c>
      <c r="P31" s="499" t="s">
        <v>142</v>
      </c>
      <c r="Q31" s="501">
        <f>I31*K31+M31*O31</f>
        <v>0</v>
      </c>
      <c r="R31" s="499" t="s">
        <v>95</v>
      </c>
      <c r="S31" s="1990"/>
      <c r="U31" s="2"/>
      <c r="V31" s="2"/>
      <c r="W31" s="2"/>
    </row>
    <row r="32" spans="1:23" s="167" customFormat="1" ht="29" thickTop="1" thickBot="1">
      <c r="A32" s="248"/>
      <c r="B32" s="2083"/>
      <c r="C32" s="2022"/>
      <c r="D32" s="2008" t="s">
        <v>257</v>
      </c>
      <c r="E32" s="2009"/>
      <c r="F32" s="2009"/>
      <c r="G32" s="2009"/>
      <c r="H32" s="2009"/>
      <c r="I32" s="2009"/>
      <c r="J32" s="2009"/>
      <c r="K32" s="2009"/>
      <c r="L32" s="2009"/>
      <c r="M32" s="2009"/>
      <c r="N32" s="2009"/>
      <c r="O32" s="2009"/>
      <c r="P32" s="513" t="s">
        <v>250</v>
      </c>
      <c r="Q32" s="514">
        <f>SUM(Q27:Q31)</f>
        <v>0</v>
      </c>
      <c r="R32" s="515" t="s">
        <v>95</v>
      </c>
      <c r="S32" s="516"/>
      <c r="U32" s="2"/>
      <c r="V32" s="2"/>
      <c r="W32" s="2"/>
    </row>
    <row r="33" spans="1:23" s="167" customFormat="1" ht="27.75" customHeight="1" thickTop="1" thickBot="1">
      <c r="A33" s="248"/>
      <c r="B33" s="2083"/>
      <c r="C33" s="2022"/>
      <c r="D33" s="2099" t="s">
        <v>457</v>
      </c>
      <c r="E33" s="2100"/>
      <c r="F33" s="2100"/>
      <c r="G33" s="2100"/>
      <c r="H33" s="2100"/>
      <c r="I33" s="2100"/>
      <c r="J33" s="2100"/>
      <c r="K33" s="2100"/>
      <c r="L33" s="2100"/>
      <c r="M33" s="2100"/>
      <c r="N33" s="2101"/>
      <c r="O33" s="517" t="s">
        <v>410</v>
      </c>
      <c r="P33" s="518" t="s">
        <v>411</v>
      </c>
      <c r="Q33" s="519">
        <f>65000*SUMIFS(住戸情報入力!AS:AS,住戸情報入力!AR:AR,"2.6ｋＷ未満",住戸情報入力!AT:AT,$G$4)+80000*SUMIFS(住戸情報入力!AS:AS,住戸情報入力!AR:AR,"2.6ｋＷ以上",住戸情報入力!AT:AT,$G$4)</f>
        <v>0</v>
      </c>
      <c r="R33" s="520" t="s">
        <v>95</v>
      </c>
      <c r="S33" s="489" t="s">
        <v>1193</v>
      </c>
      <c r="U33" s="2"/>
      <c r="V33" s="2"/>
      <c r="W33" s="2"/>
    </row>
    <row r="34" spans="1:23" s="167" customFormat="1" ht="27.75" customHeight="1" thickTop="1" thickBot="1">
      <c r="A34" s="248"/>
      <c r="B34" s="2083"/>
      <c r="C34" s="2022"/>
      <c r="D34" s="2099" t="s">
        <v>458</v>
      </c>
      <c r="E34" s="2100"/>
      <c r="F34" s="2100"/>
      <c r="G34" s="2100"/>
      <c r="H34" s="2100"/>
      <c r="I34" s="2100"/>
      <c r="J34" s="2100"/>
      <c r="K34" s="2100"/>
      <c r="L34" s="2100"/>
      <c r="M34" s="2100"/>
      <c r="N34" s="2101"/>
      <c r="O34" s="521" t="s">
        <v>410</v>
      </c>
      <c r="P34" s="522" t="s">
        <v>456</v>
      </c>
      <c r="Q34" s="514">
        <f>SUMIFS(住戸情報入力!AV:AV,住戸情報入力!AW:AW,$G$4)</f>
        <v>0</v>
      </c>
      <c r="R34" s="515" t="s">
        <v>95</v>
      </c>
      <c r="S34" s="489" t="s">
        <v>1193</v>
      </c>
      <c r="U34" s="2"/>
      <c r="V34" s="2"/>
      <c r="W34" s="2"/>
    </row>
    <row r="35" spans="1:23" s="167" customFormat="1" ht="27.75" customHeight="1" thickTop="1">
      <c r="A35" s="248"/>
      <c r="B35" s="2083"/>
      <c r="C35" s="2022"/>
      <c r="D35" s="2021" t="s">
        <v>144</v>
      </c>
      <c r="E35" s="2049" t="s">
        <v>553</v>
      </c>
      <c r="F35" s="2050"/>
      <c r="G35" s="2050"/>
      <c r="H35" s="2050"/>
      <c r="I35" s="656"/>
      <c r="J35" s="660"/>
      <c r="K35" s="657"/>
      <c r="L35" s="663"/>
      <c r="M35" s="656">
        <v>300000</v>
      </c>
      <c r="N35" s="491" t="s">
        <v>95</v>
      </c>
      <c r="O35" s="492">
        <f>COUNTIFS(住戸情報入力!AJ:AJ,E35,住戸情報入力!AK:AK,$G$4)</f>
        <v>0</v>
      </c>
      <c r="P35" s="491" t="s">
        <v>142</v>
      </c>
      <c r="Q35" s="493">
        <f>M35*O35</f>
        <v>0</v>
      </c>
      <c r="R35" s="491" t="s">
        <v>95</v>
      </c>
      <c r="S35" s="2095" t="s">
        <v>1193</v>
      </c>
      <c r="U35" s="2"/>
    </row>
    <row r="36" spans="1:23" s="167" customFormat="1" ht="27.75" customHeight="1">
      <c r="A36" s="248"/>
      <c r="B36" s="2083"/>
      <c r="C36" s="2022"/>
      <c r="D36" s="2022"/>
      <c r="E36" s="2051" t="s">
        <v>554</v>
      </c>
      <c r="F36" s="2052"/>
      <c r="G36" s="2052"/>
      <c r="H36" s="864" t="s">
        <v>323</v>
      </c>
      <c r="I36" s="654"/>
      <c r="J36" s="661"/>
      <c r="K36" s="657"/>
      <c r="L36" s="495"/>
      <c r="M36" s="654">
        <v>140000</v>
      </c>
      <c r="N36" s="495" t="s">
        <v>95</v>
      </c>
      <c r="O36" s="492">
        <f>COUNTIFS(住戸情報入力!AJ:AJ,"ガス潜熱回収型給湯機（エコジョーズ等）20号以下",住戸情報入力!AK:AK,$G$4)</f>
        <v>0</v>
      </c>
      <c r="P36" s="495" t="s">
        <v>142</v>
      </c>
      <c r="Q36" s="497">
        <f t="shared" ref="Q36:Q41" si="1">M36*O36</f>
        <v>0</v>
      </c>
      <c r="R36" s="495" t="s">
        <v>95</v>
      </c>
      <c r="S36" s="2048"/>
      <c r="U36" s="2"/>
    </row>
    <row r="37" spans="1:23" s="167" customFormat="1" ht="27.75" customHeight="1">
      <c r="A37" s="248"/>
      <c r="B37" s="2083"/>
      <c r="C37" s="2022"/>
      <c r="D37" s="2022"/>
      <c r="E37" s="2049"/>
      <c r="F37" s="2050"/>
      <c r="G37" s="2050"/>
      <c r="H37" s="864" t="s">
        <v>324</v>
      </c>
      <c r="I37" s="654"/>
      <c r="J37" s="661"/>
      <c r="K37" s="657"/>
      <c r="L37" s="495"/>
      <c r="M37" s="654">
        <v>160000</v>
      </c>
      <c r="N37" s="495" t="s">
        <v>95</v>
      </c>
      <c r="O37" s="492">
        <f>COUNTIFS(住戸情報入力!AJ:AJ,"ガス潜熱回収型給湯機（エコジョーズ等）24号",住戸情報入力!AK:AK,$G$4)</f>
        <v>0</v>
      </c>
      <c r="P37" s="495" t="s">
        <v>142</v>
      </c>
      <c r="Q37" s="497">
        <f t="shared" si="1"/>
        <v>0</v>
      </c>
      <c r="R37" s="495" t="s">
        <v>95</v>
      </c>
      <c r="S37" s="2048"/>
      <c r="U37" s="2"/>
      <c r="V37" s="2"/>
      <c r="W37" s="2"/>
    </row>
    <row r="38" spans="1:23" s="167" customFormat="1" ht="28">
      <c r="A38" s="248"/>
      <c r="B38" s="2083"/>
      <c r="C38" s="2022"/>
      <c r="D38" s="2022"/>
      <c r="E38" s="2032" t="s">
        <v>145</v>
      </c>
      <c r="F38" s="2033"/>
      <c r="G38" s="2033"/>
      <c r="H38" s="2033"/>
      <c r="I38" s="654"/>
      <c r="J38" s="661"/>
      <c r="K38" s="658"/>
      <c r="L38" s="495"/>
      <c r="M38" s="654">
        <v>400000</v>
      </c>
      <c r="N38" s="495" t="s">
        <v>95</v>
      </c>
      <c r="O38" s="496">
        <f>COUNTIFS(住戸情報入力!AJ:AJ,E38,住戸情報入力!AK:AK,$G$4)</f>
        <v>0</v>
      </c>
      <c r="P38" s="495" t="s">
        <v>142</v>
      </c>
      <c r="Q38" s="497">
        <f t="shared" si="1"/>
        <v>0</v>
      </c>
      <c r="R38" s="495" t="s">
        <v>95</v>
      </c>
      <c r="S38" s="2048"/>
      <c r="U38" s="2"/>
      <c r="V38" s="2"/>
      <c r="W38" s="2"/>
    </row>
    <row r="39" spans="1:23" s="167" customFormat="1" ht="28">
      <c r="A39" s="248"/>
      <c r="B39" s="2083"/>
      <c r="C39" s="2022"/>
      <c r="D39" s="2022"/>
      <c r="E39" s="2032" t="s">
        <v>496</v>
      </c>
      <c r="F39" s="2033"/>
      <c r="G39" s="2033"/>
      <c r="H39" s="2033"/>
      <c r="I39" s="654"/>
      <c r="J39" s="661"/>
      <c r="K39" s="658"/>
      <c r="L39" s="495"/>
      <c r="M39" s="654">
        <v>1000000</v>
      </c>
      <c r="N39" s="495" t="s">
        <v>95</v>
      </c>
      <c r="O39" s="496">
        <f>COUNTIFS(住戸情報入力!AJ:AJ,E39,住戸情報入力!AK:AK,$G$4)</f>
        <v>0</v>
      </c>
      <c r="P39" s="495" t="s">
        <v>142</v>
      </c>
      <c r="Q39" s="497">
        <f t="shared" si="1"/>
        <v>0</v>
      </c>
      <c r="R39" s="495" t="s">
        <v>95</v>
      </c>
      <c r="S39" s="2048"/>
      <c r="U39" s="2"/>
      <c r="V39" s="2"/>
      <c r="W39" s="2"/>
    </row>
    <row r="40" spans="1:23" s="167" customFormat="1" ht="28">
      <c r="A40" s="248"/>
      <c r="B40" s="2083"/>
      <c r="C40" s="2022"/>
      <c r="D40" s="2022"/>
      <c r="E40" s="2032" t="s">
        <v>497</v>
      </c>
      <c r="F40" s="2033"/>
      <c r="G40" s="2033"/>
      <c r="H40" s="2033"/>
      <c r="I40" s="654"/>
      <c r="J40" s="661"/>
      <c r="K40" s="658"/>
      <c r="L40" s="495"/>
      <c r="M40" s="654">
        <v>1230000</v>
      </c>
      <c r="N40" s="495" t="s">
        <v>95</v>
      </c>
      <c r="O40" s="496">
        <f>COUNTIFS(住戸情報入力!AJ:AJ,E40,住戸情報入力!AK:AK,$G$4)</f>
        <v>0</v>
      </c>
      <c r="P40" s="495" t="s">
        <v>142</v>
      </c>
      <c r="Q40" s="497">
        <f t="shared" si="1"/>
        <v>0</v>
      </c>
      <c r="R40" s="495" t="s">
        <v>95</v>
      </c>
      <c r="S40" s="2048"/>
      <c r="U40" s="2"/>
      <c r="V40" s="2"/>
      <c r="W40" s="2"/>
    </row>
    <row r="41" spans="1:23" s="167" customFormat="1" ht="28">
      <c r="A41" s="248"/>
      <c r="B41" s="2083"/>
      <c r="C41" s="2022"/>
      <c r="D41" s="2023"/>
      <c r="E41" s="2085" t="s">
        <v>498</v>
      </c>
      <c r="F41" s="2086"/>
      <c r="G41" s="2086"/>
      <c r="H41" s="2086"/>
      <c r="I41" s="655"/>
      <c r="J41" s="662"/>
      <c r="K41" s="659"/>
      <c r="L41" s="523"/>
      <c r="M41" s="655">
        <v>990000</v>
      </c>
      <c r="N41" s="523" t="s">
        <v>95</v>
      </c>
      <c r="O41" s="524">
        <f>COUNTIFS(住戸情報入力!AJ:AJ,E41,住戸情報入力!AK:AK,$G$4)</f>
        <v>0</v>
      </c>
      <c r="P41" s="523" t="s">
        <v>142</v>
      </c>
      <c r="Q41" s="525">
        <f t="shared" si="1"/>
        <v>0</v>
      </c>
      <c r="R41" s="523" t="s">
        <v>95</v>
      </c>
      <c r="S41" s="2048"/>
      <c r="U41" s="2"/>
      <c r="V41" s="2"/>
      <c r="W41" s="2"/>
    </row>
    <row r="42" spans="1:23" s="167" customFormat="1" ht="27.75" customHeight="1">
      <c r="A42" s="248"/>
      <c r="B42" s="2083"/>
      <c r="C42" s="2022"/>
      <c r="D42" s="2019" t="s">
        <v>257</v>
      </c>
      <c r="E42" s="2020"/>
      <c r="F42" s="2020"/>
      <c r="G42" s="2020"/>
      <c r="H42" s="2020"/>
      <c r="I42" s="2020"/>
      <c r="J42" s="2020"/>
      <c r="K42" s="2020"/>
      <c r="L42" s="2020"/>
      <c r="M42" s="2020"/>
      <c r="N42" s="2020"/>
      <c r="O42" s="2020"/>
      <c r="P42" s="483" t="s">
        <v>256</v>
      </c>
      <c r="Q42" s="484">
        <f>SUM(Q35:Q41)</f>
        <v>0</v>
      </c>
      <c r="R42" s="485" t="s">
        <v>95</v>
      </c>
      <c r="S42" s="486"/>
      <c r="U42" s="2"/>
      <c r="V42" s="2"/>
      <c r="W42" s="2"/>
    </row>
    <row r="43" spans="1:23" s="167" customFormat="1" ht="27.75" customHeight="1">
      <c r="A43" s="248"/>
      <c r="B43" s="2083"/>
      <c r="C43" s="2022"/>
      <c r="D43" s="2013" t="s">
        <v>562</v>
      </c>
      <c r="E43" s="2014"/>
      <c r="F43" s="2014"/>
      <c r="G43" s="2014"/>
      <c r="H43" s="2014"/>
      <c r="I43" s="2014"/>
      <c r="J43" s="2014"/>
      <c r="K43" s="2014"/>
      <c r="L43" s="2014"/>
      <c r="M43" s="2014"/>
      <c r="N43" s="2014"/>
      <c r="O43" s="2014"/>
      <c r="P43" s="2015"/>
      <c r="Q43" s="526">
        <f>80000*COUNTIFS(住戸情報入力!AH:AH,"ダクト式第三種換気",住戸情報入力!AI:AI,$G$4)+120000*COUNTIFS(住戸情報入力!AH:AH,"ダクト式第一種換気",住戸情報入力!AI:AI,$G$4)+160000*COUNTIFS(住戸情報入力!AH:AH,"ダクト式第一種換気（熱交換有り）",住戸情報入力!AI:AI,$G$4)</f>
        <v>0</v>
      </c>
      <c r="R43" s="527" t="s">
        <v>95</v>
      </c>
      <c r="S43" s="2053" t="s">
        <v>1193</v>
      </c>
      <c r="U43" s="2"/>
      <c r="V43" s="2"/>
      <c r="W43" s="2"/>
    </row>
    <row r="44" spans="1:23" s="167" customFormat="1" ht="28">
      <c r="A44" s="248"/>
      <c r="B44" s="2083"/>
      <c r="C44" s="2022"/>
      <c r="D44" s="2013" t="s">
        <v>563</v>
      </c>
      <c r="E44" s="2014"/>
      <c r="F44" s="2014"/>
      <c r="G44" s="2014"/>
      <c r="H44" s="2014"/>
      <c r="I44" s="2014"/>
      <c r="J44" s="2014"/>
      <c r="K44" s="2014"/>
      <c r="L44" s="2015"/>
      <c r="M44" s="494">
        <v>8000</v>
      </c>
      <c r="N44" s="495" t="s">
        <v>95</v>
      </c>
      <c r="O44" s="492">
        <f>SUMIFS(住戸情報入力!AL:AL,住戸情報入力!AM:AM,$G$4)</f>
        <v>0</v>
      </c>
      <c r="P44" s="495" t="s">
        <v>142</v>
      </c>
      <c r="Q44" s="526">
        <f>M44*O44</f>
        <v>0</v>
      </c>
      <c r="R44" s="528" t="s">
        <v>95</v>
      </c>
      <c r="S44" s="2054"/>
      <c r="U44" s="2"/>
      <c r="V44" s="2"/>
      <c r="W44" s="2"/>
    </row>
    <row r="45" spans="1:23" s="167" customFormat="1" ht="27.75" customHeight="1">
      <c r="A45" s="248"/>
      <c r="B45" s="2083"/>
      <c r="C45" s="2022"/>
      <c r="D45" s="2029" t="s">
        <v>756</v>
      </c>
      <c r="E45" s="2030"/>
      <c r="F45" s="2030"/>
      <c r="G45" s="2030"/>
      <c r="H45" s="2030"/>
      <c r="I45" s="2030"/>
      <c r="J45" s="2030"/>
      <c r="K45" s="2030"/>
      <c r="L45" s="2031"/>
      <c r="M45" s="511">
        <v>100000</v>
      </c>
      <c r="N45" s="527" t="s">
        <v>95</v>
      </c>
      <c r="O45" s="512">
        <f>COUNTIFS(住戸情報入力!AN:AN,"有り",住戸情報入力!AO:AO,$G$4)</f>
        <v>0</v>
      </c>
      <c r="P45" s="527" t="s">
        <v>142</v>
      </c>
      <c r="Q45" s="529">
        <f>M45*O45</f>
        <v>0</v>
      </c>
      <c r="R45" s="527" t="s">
        <v>95</v>
      </c>
      <c r="S45" s="2054"/>
      <c r="U45" s="2"/>
      <c r="V45" s="2"/>
      <c r="W45" s="2"/>
    </row>
    <row r="46" spans="1:23" s="167" customFormat="1" ht="27.75" customHeight="1" thickBot="1">
      <c r="A46" s="248"/>
      <c r="B46" s="2083"/>
      <c r="C46" s="2022"/>
      <c r="D46" s="2085" t="s">
        <v>757</v>
      </c>
      <c r="E46" s="2086"/>
      <c r="F46" s="2086"/>
      <c r="G46" s="2086"/>
      <c r="H46" s="2086"/>
      <c r="I46" s="2086"/>
      <c r="J46" s="2086"/>
      <c r="K46" s="2086"/>
      <c r="L46" s="2087"/>
      <c r="M46" s="530">
        <v>115000</v>
      </c>
      <c r="N46" s="485" t="s">
        <v>95</v>
      </c>
      <c r="O46" s="492">
        <f>COUNTIFS(住戸情報入力!AN:AN,"有り（ガス計測含む）",住戸情報入力!AO:AO,$G$4)</f>
        <v>0</v>
      </c>
      <c r="P46" s="499" t="s">
        <v>142</v>
      </c>
      <c r="Q46" s="925">
        <f>M46*O46</f>
        <v>0</v>
      </c>
      <c r="R46" s="499" t="s">
        <v>95</v>
      </c>
      <c r="S46" s="2055"/>
      <c r="U46" s="2"/>
      <c r="V46" s="2"/>
      <c r="W46" s="2"/>
    </row>
    <row r="47" spans="1:23" s="167" customFormat="1" ht="27.75" hidden="1" customHeight="1" thickBot="1">
      <c r="A47" s="248"/>
      <c r="B47" s="2083"/>
      <c r="C47" s="2022"/>
      <c r="D47" s="2038" t="s">
        <v>243</v>
      </c>
      <c r="E47" s="2039"/>
      <c r="F47" s="2039"/>
      <c r="G47" s="2039"/>
      <c r="H47" s="2039"/>
      <c r="I47" s="2039"/>
      <c r="J47" s="2039"/>
      <c r="K47" s="2039"/>
      <c r="L47" s="2079"/>
      <c r="M47" s="2016"/>
      <c r="N47" s="2017"/>
      <c r="O47" s="2017"/>
      <c r="P47" s="2018"/>
      <c r="Q47" s="922">
        <f>SUMIFS(住戸情報入力!AP:AP,住戸情報入力!AQ:AQ,$G$4)</f>
        <v>0</v>
      </c>
      <c r="R47" s="534" t="s">
        <v>95</v>
      </c>
      <c r="S47" s="482"/>
      <c r="U47" s="2"/>
      <c r="V47" s="2"/>
      <c r="W47" s="2"/>
    </row>
    <row r="48" spans="1:23" s="167" customFormat="1" ht="27.75" customHeight="1" thickTop="1" thickBot="1">
      <c r="A48" s="248"/>
      <c r="B48" s="2083"/>
      <c r="C48" s="2081"/>
      <c r="D48" s="2008" t="s">
        <v>257</v>
      </c>
      <c r="E48" s="2009"/>
      <c r="F48" s="2009"/>
      <c r="G48" s="2009"/>
      <c r="H48" s="2009"/>
      <c r="I48" s="2009"/>
      <c r="J48" s="2009"/>
      <c r="K48" s="2009"/>
      <c r="L48" s="2009"/>
      <c r="M48" s="2009"/>
      <c r="N48" s="2009"/>
      <c r="O48" s="2009"/>
      <c r="P48" s="532" t="s">
        <v>263</v>
      </c>
      <c r="Q48" s="533">
        <f>SUM(Q43:Q46)</f>
        <v>0</v>
      </c>
      <c r="R48" s="534" t="s">
        <v>95</v>
      </c>
      <c r="S48" s="924"/>
      <c r="U48" s="2"/>
      <c r="V48" s="2"/>
      <c r="W48" s="2"/>
    </row>
    <row r="49" spans="1:23" s="167" customFormat="1" ht="27.75" customHeight="1" thickTop="1">
      <c r="A49" s="248"/>
      <c r="B49" s="2084"/>
      <c r="C49" s="1991" t="s">
        <v>262</v>
      </c>
      <c r="D49" s="1992"/>
      <c r="E49" s="1992"/>
      <c r="F49" s="1992"/>
      <c r="G49" s="1992"/>
      <c r="H49" s="1992"/>
      <c r="I49" s="1992"/>
      <c r="J49" s="1992"/>
      <c r="K49" s="1992"/>
      <c r="L49" s="1992"/>
      <c r="M49" s="1992"/>
      <c r="N49" s="1992"/>
      <c r="O49" s="1992"/>
      <c r="P49" s="483" t="s">
        <v>325</v>
      </c>
      <c r="Q49" s="484">
        <f>SUM(Q11,Q21,Q26,Q32,Q33,Q34,Q42,Q48)</f>
        <v>0</v>
      </c>
      <c r="R49" s="485" t="s">
        <v>95</v>
      </c>
      <c r="S49" s="486" t="s">
        <v>326</v>
      </c>
      <c r="U49" s="2"/>
      <c r="V49" s="2"/>
      <c r="W49" s="2"/>
    </row>
    <row r="50" spans="1:23" s="167" customFormat="1" ht="27.75" customHeight="1" thickBot="1">
      <c r="A50" s="248"/>
      <c r="B50" s="2024" t="s">
        <v>245</v>
      </c>
      <c r="C50" s="2088" t="s">
        <v>319</v>
      </c>
      <c r="D50" s="2038" t="s">
        <v>244</v>
      </c>
      <c r="E50" s="2039"/>
      <c r="F50" s="2039"/>
      <c r="G50" s="2039"/>
      <c r="H50" s="2039"/>
      <c r="I50" s="2039"/>
      <c r="J50" s="2039"/>
      <c r="K50" s="2039"/>
      <c r="L50" s="2039"/>
      <c r="M50" s="2039"/>
      <c r="N50" s="2039"/>
      <c r="O50" s="2039"/>
      <c r="P50" s="2079"/>
      <c r="Q50" s="536">
        <f>共用部定額単価算出シート!Q51</f>
        <v>0</v>
      </c>
      <c r="R50" s="480" t="s">
        <v>95</v>
      </c>
      <c r="S50" s="482"/>
      <c r="U50" s="2"/>
      <c r="V50" s="2"/>
      <c r="W50" s="2"/>
    </row>
    <row r="51" spans="1:23" s="167" customFormat="1" ht="27.75" customHeight="1" thickTop="1" thickBot="1">
      <c r="A51" s="248"/>
      <c r="B51" s="2025"/>
      <c r="C51" s="2089"/>
      <c r="D51" s="2008" t="s">
        <v>257</v>
      </c>
      <c r="E51" s="2009"/>
      <c r="F51" s="2009"/>
      <c r="G51" s="2009"/>
      <c r="H51" s="2009"/>
      <c r="I51" s="2009"/>
      <c r="J51" s="2009"/>
      <c r="K51" s="2009"/>
      <c r="L51" s="2009"/>
      <c r="M51" s="2009"/>
      <c r="N51" s="2009"/>
      <c r="O51" s="2009"/>
      <c r="P51" s="537" t="s">
        <v>327</v>
      </c>
      <c r="Q51" s="533">
        <f>SUM(Q50:Q50)</f>
        <v>0</v>
      </c>
      <c r="R51" s="534" t="s">
        <v>95</v>
      </c>
      <c r="S51" s="535"/>
      <c r="U51" s="2"/>
      <c r="V51" s="2"/>
      <c r="W51" s="2"/>
    </row>
    <row r="52" spans="1:23" s="167" customFormat="1" ht="27.75" customHeight="1" thickTop="1">
      <c r="A52" s="160"/>
      <c r="B52" s="1991" t="s">
        <v>418</v>
      </c>
      <c r="C52" s="1992"/>
      <c r="D52" s="1992"/>
      <c r="E52" s="1992"/>
      <c r="F52" s="1992"/>
      <c r="G52" s="1992"/>
      <c r="H52" s="1992"/>
      <c r="I52" s="1992"/>
      <c r="J52" s="1992"/>
      <c r="K52" s="1992"/>
      <c r="L52" s="1992"/>
      <c r="M52" s="1992"/>
      <c r="N52" s="1992"/>
      <c r="O52" s="1992"/>
      <c r="P52" s="538" t="s">
        <v>1182</v>
      </c>
      <c r="Q52" s="539">
        <f>Q49+Q51</f>
        <v>0</v>
      </c>
      <c r="R52" s="520" t="s">
        <v>95</v>
      </c>
      <c r="S52" s="540" t="s">
        <v>1183</v>
      </c>
      <c r="U52" s="2"/>
      <c r="V52" s="2"/>
      <c r="W52" s="2"/>
    </row>
  </sheetData>
  <sheetProtection algorithmName="SHA-512" hashValue="u+kESofC9aG1GlI+0S8SW7iSg9hQHx434nn8D+g2bFRtZs9LvuwzozCIcl9AWtvyPrDQjiexYrGLLmQ0VRtRTg==" saltValue="ZrlVKIvpKxrby2abYuudzw==" spinCount="100000" sheet="1" formatCells="0" formatRows="0" insertRows="0" deleteRows="0" selectLockedCells="1" autoFilter="0" pivotTables="0"/>
  <mergeCells count="71">
    <mergeCell ref="D11:G11"/>
    <mergeCell ref="I11:P11"/>
    <mergeCell ref="Q8:R8"/>
    <mergeCell ref="D9:M9"/>
    <mergeCell ref="B2:G2"/>
    <mergeCell ref="B4:F4"/>
    <mergeCell ref="G4:H4"/>
    <mergeCell ref="B6:F6"/>
    <mergeCell ref="G6:R6"/>
    <mergeCell ref="B8:C10"/>
    <mergeCell ref="D8:P8"/>
    <mergeCell ref="B12:B49"/>
    <mergeCell ref="D12:D20"/>
    <mergeCell ref="E12:H12"/>
    <mergeCell ref="I12:L12"/>
    <mergeCell ref="M12:P12"/>
    <mergeCell ref="D21:O21"/>
    <mergeCell ref="D22:D25"/>
    <mergeCell ref="E22:L22"/>
    <mergeCell ref="D27:D31"/>
    <mergeCell ref="E27:L27"/>
    <mergeCell ref="S12:S20"/>
    <mergeCell ref="E14:H14"/>
    <mergeCell ref="E15:H15"/>
    <mergeCell ref="E16:H16"/>
    <mergeCell ref="E17:H17"/>
    <mergeCell ref="E18:H18"/>
    <mergeCell ref="E19:H19"/>
    <mergeCell ref="E20:H20"/>
    <mergeCell ref="S22:S25"/>
    <mergeCell ref="E23:L23"/>
    <mergeCell ref="E24:L24"/>
    <mergeCell ref="E25:L25"/>
    <mergeCell ref="D26:K26"/>
    <mergeCell ref="S27:S31"/>
    <mergeCell ref="E28:L28"/>
    <mergeCell ref="E29:F31"/>
    <mergeCell ref="I29:L29"/>
    <mergeCell ref="M29:P29"/>
    <mergeCell ref="G30:H30"/>
    <mergeCell ref="G31:H31"/>
    <mergeCell ref="S43:S46"/>
    <mergeCell ref="D44:L44"/>
    <mergeCell ref="D45:L45"/>
    <mergeCell ref="D46:L46"/>
    <mergeCell ref="D32:O32"/>
    <mergeCell ref="D33:N33"/>
    <mergeCell ref="D34:N34"/>
    <mergeCell ref="D35:D41"/>
    <mergeCell ref="E35:H35"/>
    <mergeCell ref="S35:S41"/>
    <mergeCell ref="E36:G37"/>
    <mergeCell ref="E38:H38"/>
    <mergeCell ref="E39:H39"/>
    <mergeCell ref="E40:H40"/>
    <mergeCell ref="B52:O52"/>
    <mergeCell ref="O9:P9"/>
    <mergeCell ref="Q9:R9"/>
    <mergeCell ref="D47:L47"/>
    <mergeCell ref="M47:P47"/>
    <mergeCell ref="D48:O48"/>
    <mergeCell ref="C49:O49"/>
    <mergeCell ref="B50:B51"/>
    <mergeCell ref="C50:C51"/>
    <mergeCell ref="D50:P50"/>
    <mergeCell ref="D51:O51"/>
    <mergeCell ref="E41:H41"/>
    <mergeCell ref="D42:O42"/>
    <mergeCell ref="D43:P43"/>
    <mergeCell ref="D10:O10"/>
    <mergeCell ref="C11:C48"/>
  </mergeCells>
  <phoneticPr fontId="21"/>
  <conditionalFormatting sqref="A9:A10 T10:XFD44 A14:A51">
    <cfRule type="expression" dxfId="327" priority="49">
      <formula>_xlfn.ISFORMULA(A9)=TRUE</formula>
    </cfRule>
  </conditionalFormatting>
  <conditionalFormatting sqref="A1:L3 Q1:XFD8 A4:G4 I4:L4 A5:L7 A8:B8 U9:XFD9 A11:I11 A12:B13 D21 D27:E27 E28:E29 G30:L31 E38:L41">
    <cfRule type="expression" dxfId="326" priority="67">
      <formula>_xlfn.ISFORMULA(A1)=TRUE</formula>
    </cfRule>
  </conditionalFormatting>
  <conditionalFormatting sqref="B50:C50 B51">
    <cfRule type="expression" dxfId="323" priority="54">
      <formula>_xlfn.ISFORMULA(B50)=TRUE</formula>
    </cfRule>
  </conditionalFormatting>
  <conditionalFormatting sqref="C49">
    <cfRule type="expression" dxfId="322" priority="53">
      <formula>_xlfn.ISFORMULA(C49)=TRUE</formula>
    </cfRule>
  </conditionalFormatting>
  <conditionalFormatting sqref="D8:D10">
    <cfRule type="expression" dxfId="321" priority="10">
      <formula>_xlfn.ISFORMULA(D8)=TRUE</formula>
    </cfRule>
  </conditionalFormatting>
  <conditionalFormatting sqref="D42:D48 T45:AA45 AC45:XFD45">
    <cfRule type="expression" dxfId="320" priority="56">
      <formula>_xlfn.ISFORMULA(D42)=TRUE</formula>
    </cfRule>
  </conditionalFormatting>
  <conditionalFormatting sqref="D50:D51 A52:B52">
    <cfRule type="expression" dxfId="319" priority="55">
      <formula>_xlfn.ISFORMULA(A50)=TRUE</formula>
    </cfRule>
  </conditionalFormatting>
  <conditionalFormatting sqref="D22:E22 E23:E25 D26:L26">
    <cfRule type="expression" dxfId="318" priority="65">
      <formula>_xlfn.ISFORMULA(D22)=TRUE</formula>
    </cfRule>
  </conditionalFormatting>
  <conditionalFormatting sqref="D12:I12">
    <cfRule type="expression" dxfId="317" priority="19">
      <formula>_xlfn.ISFORMULA(D12)=TRUE</formula>
    </cfRule>
  </conditionalFormatting>
  <conditionalFormatting sqref="D13:P20">
    <cfRule type="expression" dxfId="316" priority="24">
      <formula>_xlfn.ISFORMULA(D13)=TRUE</formula>
    </cfRule>
  </conditionalFormatting>
  <conditionalFormatting sqref="E35:L35 E36 H36:L37">
    <cfRule type="expression" dxfId="315" priority="60">
      <formula>_xlfn.ISFORMULA(E35)=TRUE</formula>
    </cfRule>
  </conditionalFormatting>
  <conditionalFormatting sqref="I29">
    <cfRule type="expression" dxfId="314" priority="21">
      <formula>_xlfn.ISFORMULA(I29)=TRUE</formula>
    </cfRule>
  </conditionalFormatting>
  <conditionalFormatting sqref="M12">
    <cfRule type="expression" dxfId="313" priority="20">
      <formula>_xlfn.ISFORMULA(M12)=TRUE</formula>
    </cfRule>
  </conditionalFormatting>
  <conditionalFormatting sqref="M29:M31">
    <cfRule type="expression" dxfId="312" priority="22">
      <formula>_xlfn.ISFORMULA(M29)=TRUE</formula>
    </cfRule>
  </conditionalFormatting>
  <conditionalFormatting sqref="M22:O25">
    <cfRule type="expression" dxfId="311" priority="31">
      <formula>_xlfn.ISFORMULA(M22)=TRUE</formula>
    </cfRule>
  </conditionalFormatting>
  <conditionalFormatting sqref="M1:P7 N30:P31 A53:XFD1048576">
    <cfRule type="expression" dxfId="310" priority="44">
      <formula>_xlfn.ISFORMULA(A1)=TRUE</formula>
    </cfRule>
  </conditionalFormatting>
  <conditionalFormatting sqref="M26:P28">
    <cfRule type="expression" dxfId="309" priority="30">
      <formula>_xlfn.ISFORMULA(M26)=TRUE</formula>
    </cfRule>
  </conditionalFormatting>
  <conditionalFormatting sqref="M35:P41">
    <cfRule type="expression" dxfId="308" priority="40">
      <formula>_xlfn.ISFORMULA(M35)=TRUE</formula>
    </cfRule>
  </conditionalFormatting>
  <conditionalFormatting sqref="M44:P47">
    <cfRule type="expression" dxfId="307" priority="29">
      <formula>_xlfn.ISFORMULA(M44)=TRUE</formula>
    </cfRule>
  </conditionalFormatting>
  <conditionalFormatting sqref="N9:Q9">
    <cfRule type="expression" dxfId="306" priority="9">
      <formula>_xlfn.ISFORMULA(N9)=TRUE</formula>
    </cfRule>
  </conditionalFormatting>
  <conditionalFormatting sqref="O33:P34">
    <cfRule type="expression" dxfId="305" priority="35">
      <formula>_xlfn.ISFORMULA(O33)=TRUE</formula>
    </cfRule>
  </conditionalFormatting>
  <conditionalFormatting sqref="P10">
    <cfRule type="expression" dxfId="304" priority="28">
      <formula>_xlfn.ISFORMULA(P10)=TRUE</formula>
    </cfRule>
  </conditionalFormatting>
  <conditionalFormatting sqref="P21:P25">
    <cfRule type="expression" dxfId="303" priority="43">
      <formula>_xlfn.ISFORMULA(P21)=TRUE</formula>
    </cfRule>
  </conditionalFormatting>
  <conditionalFormatting sqref="P32">
    <cfRule type="expression" dxfId="302" priority="41">
      <formula>_xlfn.ISFORMULA(P32)=TRUE</formula>
    </cfRule>
  </conditionalFormatting>
  <conditionalFormatting sqref="P42">
    <cfRule type="expression" dxfId="301" priority="39">
      <formula>_xlfn.ISFORMULA(P42)=TRUE</formula>
    </cfRule>
  </conditionalFormatting>
  <conditionalFormatting sqref="Q47">
    <cfRule type="containsBlanks" dxfId="300" priority="52">
      <formula>LEN(TRIM(Q47))=0</formula>
    </cfRule>
  </conditionalFormatting>
  <conditionalFormatting sqref="Q10:R47 D28:D35">
    <cfRule type="expression" dxfId="299" priority="48">
      <formula>_xlfn.ISFORMULA(D10)=TRUE</formula>
    </cfRule>
  </conditionalFormatting>
  <conditionalFormatting sqref="Q50:R52">
    <cfRule type="expression" dxfId="298" priority="50">
      <formula>_xlfn.ISFORMULA(Q50)=TRUE</formula>
    </cfRule>
  </conditionalFormatting>
  <conditionalFormatting sqref="S9:S35">
    <cfRule type="expression" dxfId="297" priority="1">
      <formula>_xlfn.ISFORMULA(S9)=TRUE</formula>
    </cfRule>
  </conditionalFormatting>
  <conditionalFormatting sqref="S42:S43">
    <cfRule type="expression" dxfId="296" priority="5">
      <formula>_xlfn.ISFORMULA(S42)=TRUE</formula>
    </cfRule>
  </conditionalFormatting>
  <conditionalFormatting sqref="S47:S52">
    <cfRule type="expression" dxfId="295" priority="2">
      <formula>_xlfn.ISFORMULA(S47)=TRUE</formula>
    </cfRule>
  </conditionalFormatting>
  <conditionalFormatting sqref="T9">
    <cfRule type="containsText" dxfId="294" priority="66" operator="containsText" text="(例)">
      <formula>NOT(ISERROR(SEARCH("(例)",T9)))</formula>
    </cfRule>
  </conditionalFormatting>
  <conditionalFormatting sqref="T46:XFD52 P48:R49 P51:P52">
    <cfRule type="expression" dxfId="293" priority="37">
      <formula>_xlfn.ISFORMULA(P46)=TRUE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&amp;R&amp;K01+049R7高層ZEH-M_ver.1</oddFooter>
  </headerFooter>
  <extLst>
    <ext xmlns:x14="http://schemas.microsoft.com/office/spreadsheetml/2009/9/main" uri="{78C0D931-6437-407d-A8EE-F0AAD7539E65}">
      <x14:conditionalFormattings>
        <x14:conditionalFormatting xmlns:xm="http://schemas.microsoft.com/office/excel/2006/main">
          <x14:cfRule type="expression" priority="8" id="{1C1F93F9-A98E-4A7F-8E65-473321A6CA47}">
            <xm:f>入力シート!$F$13="単年度事業"</xm:f>
            <x14:dxf>
              <fill>
                <patternFill>
                  <bgColor theme="0" tint="-0.499984740745262"/>
                </patternFill>
              </fill>
            </x14:dxf>
          </x14:cfRule>
          <x14:cfRule type="expression" priority="13" id="{F8AD919C-4067-471B-BC6A-E1874F0EAF36}">
            <xm:f>入力シート!$F$13="2年度事業（1年目）"</xm:f>
            <x14:dxf>
              <fill>
                <patternFill>
                  <bgColor theme="0" tint="-0.499984740745262"/>
                </patternFill>
              </fill>
            </x14:dxf>
          </x14:cfRule>
          <xm:sqref>A2:S53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857A-CA29-4CF1-8F0C-EE4BA3768D6C}">
  <sheetPr>
    <pageSetUpPr fitToPage="1"/>
  </sheetPr>
  <dimension ref="A1:W52"/>
  <sheetViews>
    <sheetView showGridLines="0" view="pageBreakPreview" topLeftCell="A2" zoomScale="55" zoomScaleNormal="60" zoomScaleSheetLayoutView="55" workbookViewId="0">
      <selection sqref="A1:XFD1"/>
    </sheetView>
  </sheetViews>
  <sheetFormatPr defaultColWidth="9" defaultRowHeight="21"/>
  <cols>
    <col min="1" max="1" width="2.58203125" style="3" customWidth="1"/>
    <col min="2" max="4" width="4.58203125" style="2" customWidth="1"/>
    <col min="5" max="6" width="8.58203125" style="2" customWidth="1"/>
    <col min="7" max="7" width="15.58203125" style="2" customWidth="1"/>
    <col min="8" max="8" width="10.58203125" style="137" customWidth="1"/>
    <col min="9" max="9" width="15.58203125" style="129" customWidth="1"/>
    <col min="10" max="10" width="4.58203125" style="137" customWidth="1"/>
    <col min="11" max="11" width="10.58203125" style="2" customWidth="1"/>
    <col min="12" max="12" width="4.58203125" style="137" customWidth="1"/>
    <col min="13" max="13" width="15.58203125" style="129" customWidth="1"/>
    <col min="14" max="14" width="4.58203125" style="137" customWidth="1"/>
    <col min="15" max="15" width="10.58203125" style="2" customWidth="1"/>
    <col min="16" max="16" width="4.58203125" style="137" customWidth="1"/>
    <col min="17" max="17" width="15.58203125" style="129" customWidth="1"/>
    <col min="18" max="18" width="4.58203125" style="137" customWidth="1"/>
    <col min="19" max="19" width="48.58203125" style="160" customWidth="1"/>
    <col min="20" max="20" width="9.08203125" style="167" bestFit="1" customWidth="1"/>
    <col min="21" max="21" width="25.58203125" style="2" customWidth="1"/>
    <col min="22" max="16384" width="9" style="2"/>
  </cols>
  <sheetData>
    <row r="1" spans="1:20" s="167" customFormat="1" ht="21" hidden="1" customHeight="1"/>
    <row r="2" spans="1:20">
      <c r="A2" s="240"/>
      <c r="B2" s="2071" t="s">
        <v>1127</v>
      </c>
      <c r="C2" s="2071"/>
      <c r="D2" s="2071"/>
      <c r="E2" s="2071"/>
      <c r="F2" s="2071"/>
      <c r="G2" s="2071"/>
      <c r="H2" s="241"/>
      <c r="I2" s="242"/>
      <c r="J2" s="241"/>
      <c r="K2" s="160"/>
      <c r="L2" s="241"/>
      <c r="M2" s="242"/>
      <c r="N2" s="241"/>
      <c r="O2" s="160"/>
      <c r="P2" s="241"/>
      <c r="Q2" s="242"/>
      <c r="R2" s="241"/>
      <c r="S2" s="157"/>
    </row>
    <row r="3" spans="1:20" s="158" customFormat="1" ht="13">
      <c r="A3" s="159"/>
      <c r="B3" s="159"/>
      <c r="C3" s="159"/>
      <c r="D3" s="159"/>
      <c r="E3" s="159"/>
      <c r="F3" s="159"/>
      <c r="G3" s="159"/>
      <c r="H3" s="243"/>
      <c r="I3" s="244"/>
      <c r="J3" s="243"/>
      <c r="K3" s="159"/>
      <c r="L3" s="243"/>
      <c r="M3" s="244"/>
      <c r="N3" s="243"/>
      <c r="O3" s="159"/>
      <c r="P3" s="243"/>
      <c r="Q3" s="244"/>
      <c r="R3" s="243"/>
      <c r="S3" s="159"/>
      <c r="T3" s="177"/>
    </row>
    <row r="4" spans="1:20" ht="30">
      <c r="A4" s="245"/>
      <c r="B4" s="2072" t="s">
        <v>133</v>
      </c>
      <c r="C4" s="2073"/>
      <c r="D4" s="2073"/>
      <c r="E4" s="2073"/>
      <c r="F4" s="2074"/>
      <c r="G4" s="2075" t="s">
        <v>229</v>
      </c>
      <c r="H4" s="2076"/>
      <c r="I4" s="242"/>
      <c r="J4" s="241"/>
      <c r="K4" s="160"/>
      <c r="L4" s="241"/>
      <c r="M4" s="242"/>
      <c r="N4" s="241"/>
      <c r="O4" s="160"/>
      <c r="P4" s="241"/>
      <c r="Q4" s="242"/>
      <c r="R4" s="241"/>
    </row>
    <row r="5" spans="1:20" s="158" customFormat="1" ht="8.15" customHeight="1">
      <c r="A5" s="159"/>
      <c r="B5" s="246"/>
      <c r="C5" s="246"/>
      <c r="D5" s="246"/>
      <c r="E5" s="246"/>
      <c r="F5" s="159"/>
      <c r="G5" s="159"/>
      <c r="H5" s="243"/>
      <c r="I5" s="244"/>
      <c r="J5" s="243"/>
      <c r="K5" s="159"/>
      <c r="L5" s="243"/>
      <c r="M5" s="244"/>
      <c r="N5" s="243"/>
      <c r="O5" s="159"/>
      <c r="P5" s="243"/>
      <c r="Q5" s="244"/>
      <c r="R5" s="243"/>
      <c r="S5" s="159"/>
      <c r="T5" s="177"/>
    </row>
    <row r="6" spans="1:20" ht="45" customHeight="1">
      <c r="A6" s="245"/>
      <c r="B6" s="2072" t="s">
        <v>134</v>
      </c>
      <c r="C6" s="2073"/>
      <c r="D6" s="2073"/>
      <c r="E6" s="2073"/>
      <c r="F6" s="2074"/>
      <c r="G6" s="2077" t="str">
        <f>全体概要!C7</f>
        <v/>
      </c>
      <c r="H6" s="2078"/>
      <c r="I6" s="2078"/>
      <c r="J6" s="2078"/>
      <c r="K6" s="2078"/>
      <c r="L6" s="2078"/>
      <c r="M6" s="2078"/>
      <c r="N6" s="2078"/>
      <c r="O6" s="2078"/>
      <c r="P6" s="2078"/>
      <c r="Q6" s="2078"/>
      <c r="R6" s="2078"/>
      <c r="S6" s="247" t="s">
        <v>939</v>
      </c>
    </row>
    <row r="7" spans="1:20" s="158" customFormat="1" ht="13">
      <c r="A7" s="159"/>
      <c r="B7" s="159"/>
      <c r="C7" s="159"/>
      <c r="D7" s="159"/>
      <c r="E7" s="159"/>
      <c r="F7" s="159"/>
      <c r="G7" s="159"/>
      <c r="H7" s="243"/>
      <c r="I7" s="244"/>
      <c r="J7" s="243"/>
      <c r="K7" s="159"/>
      <c r="L7" s="243"/>
      <c r="M7" s="244"/>
      <c r="N7" s="243"/>
      <c r="O7" s="159"/>
      <c r="P7" s="243"/>
      <c r="Q7" s="244"/>
      <c r="R7" s="243"/>
      <c r="S7" s="159"/>
      <c r="T7" s="177"/>
    </row>
    <row r="8" spans="1:20" ht="21" customHeight="1">
      <c r="A8" s="240"/>
      <c r="B8" s="2058" t="s">
        <v>155</v>
      </c>
      <c r="C8" s="2059"/>
      <c r="D8" s="2026" t="s">
        <v>135</v>
      </c>
      <c r="E8" s="2027"/>
      <c r="F8" s="2027"/>
      <c r="G8" s="2027"/>
      <c r="H8" s="2027"/>
      <c r="I8" s="2027"/>
      <c r="J8" s="2027"/>
      <c r="K8" s="2027"/>
      <c r="L8" s="2027"/>
      <c r="M8" s="2027"/>
      <c r="N8" s="2027"/>
      <c r="O8" s="2027"/>
      <c r="P8" s="2028"/>
      <c r="Q8" s="2027" t="s">
        <v>136</v>
      </c>
      <c r="R8" s="2027"/>
      <c r="S8" s="476" t="s">
        <v>137</v>
      </c>
    </row>
    <row r="9" spans="1:20" ht="28.5" customHeight="1" thickBot="1">
      <c r="A9" s="248"/>
      <c r="B9" s="2060"/>
      <c r="C9" s="2061"/>
      <c r="D9" s="1993" t="s">
        <v>809</v>
      </c>
      <c r="E9" s="1994"/>
      <c r="F9" s="1994"/>
      <c r="G9" s="1994"/>
      <c r="H9" s="1994"/>
      <c r="I9" s="1994"/>
      <c r="J9" s="1994"/>
      <c r="K9" s="1994"/>
      <c r="L9" s="1994"/>
      <c r="M9" s="1994"/>
      <c r="N9" s="488"/>
      <c r="O9" s="2090"/>
      <c r="P9" s="2091"/>
      <c r="Q9" s="2092"/>
      <c r="R9" s="2093"/>
      <c r="S9" s="1107"/>
    </row>
    <row r="10" spans="1:20" ht="28.5" thickTop="1">
      <c r="A10" s="248"/>
      <c r="B10" s="2062"/>
      <c r="C10" s="2063"/>
      <c r="D10" s="1991" t="s">
        <v>222</v>
      </c>
      <c r="E10" s="1992"/>
      <c r="F10" s="1992"/>
      <c r="G10" s="1992"/>
      <c r="H10" s="1992"/>
      <c r="I10" s="1992"/>
      <c r="J10" s="1992"/>
      <c r="K10" s="1992"/>
      <c r="L10" s="1992"/>
      <c r="M10" s="1992"/>
      <c r="N10" s="1992"/>
      <c r="O10" s="1992"/>
      <c r="P10" s="538" t="s">
        <v>255</v>
      </c>
      <c r="Q10" s="484">
        <v>0</v>
      </c>
      <c r="R10" s="485" t="s">
        <v>95</v>
      </c>
      <c r="S10" s="486"/>
    </row>
    <row r="11" spans="1:20" ht="108" customHeight="1" thickBot="1">
      <c r="A11" s="248"/>
      <c r="B11" s="487" t="s">
        <v>261</v>
      </c>
      <c r="C11" s="2080" t="s">
        <v>138</v>
      </c>
      <c r="D11" s="2038" t="s">
        <v>139</v>
      </c>
      <c r="E11" s="2039"/>
      <c r="F11" s="2039"/>
      <c r="G11" s="2039"/>
      <c r="H11" s="488" t="s">
        <v>254</v>
      </c>
      <c r="I11" s="2045"/>
      <c r="J11" s="2046"/>
      <c r="K11" s="2046"/>
      <c r="L11" s="2046"/>
      <c r="M11" s="2046"/>
      <c r="N11" s="2046"/>
      <c r="O11" s="2046"/>
      <c r="P11" s="2047"/>
      <c r="Q11" s="481">
        <f>SUMIF(住戸情報入力!O:O,G4,住戸情報入力!N:N)</f>
        <v>0</v>
      </c>
      <c r="R11" s="480" t="s">
        <v>95</v>
      </c>
      <c r="S11" s="489" t="s">
        <v>1194</v>
      </c>
    </row>
    <row r="12" spans="1:20" ht="28.5" customHeight="1" thickTop="1">
      <c r="A12" s="248"/>
      <c r="B12" s="2082" t="s">
        <v>140</v>
      </c>
      <c r="C12" s="2022"/>
      <c r="D12" s="2040" t="s">
        <v>141</v>
      </c>
      <c r="E12" s="2043"/>
      <c r="F12" s="2044"/>
      <c r="G12" s="2044"/>
      <c r="H12" s="2044"/>
      <c r="I12" s="2065" t="s">
        <v>594</v>
      </c>
      <c r="J12" s="2066"/>
      <c r="K12" s="2066"/>
      <c r="L12" s="2067"/>
      <c r="M12" s="2068" t="s">
        <v>595</v>
      </c>
      <c r="N12" s="2069"/>
      <c r="O12" s="2069"/>
      <c r="P12" s="2070"/>
      <c r="Q12" s="646"/>
      <c r="R12" s="647"/>
      <c r="S12" s="2064" t="s">
        <v>1194</v>
      </c>
    </row>
    <row r="13" spans="1:20" ht="28.5" customHeight="1">
      <c r="A13" s="248"/>
      <c r="B13" s="2083"/>
      <c r="C13" s="2022"/>
      <c r="D13" s="2040"/>
      <c r="E13" s="637" t="s">
        <v>499</v>
      </c>
      <c r="F13" s="638"/>
      <c r="G13" s="638"/>
      <c r="H13" s="638"/>
      <c r="I13" s="490">
        <v>150000</v>
      </c>
      <c r="J13" s="491" t="s">
        <v>593</v>
      </c>
      <c r="K13" s="492">
        <f>SUMIFS(住戸情報入力!Q:Q,住戸情報入力!P:P,E13,住戸情報入力!R:R,$G$4)+SUMIFS(住戸情報入力!T:T,住戸情報入力!S:S,E13,住戸情報入力!U:U,$G$4)</f>
        <v>0</v>
      </c>
      <c r="L13" s="495" t="s">
        <v>142</v>
      </c>
      <c r="M13" s="699">
        <v>120000</v>
      </c>
      <c r="N13" s="700" t="s">
        <v>593</v>
      </c>
      <c r="O13" s="492">
        <f>SUMIFS(住戸情報入力!W:W,住戸情報入力!V:V,E13,住戸情報入力!X:X,$G$4)+SUMIFS(住戸情報入力!Z:Z,住戸情報入力!Y:Y,E13,住戸情報入力!AA:AA,$G$4)</f>
        <v>0</v>
      </c>
      <c r="P13" s="495" t="s">
        <v>142</v>
      </c>
      <c r="Q13" s="497">
        <f>I13*K13+M13*O13</f>
        <v>0</v>
      </c>
      <c r="R13" s="495" t="s">
        <v>95</v>
      </c>
      <c r="S13" s="1989"/>
    </row>
    <row r="14" spans="1:20" ht="28">
      <c r="A14" s="248"/>
      <c r="B14" s="2083"/>
      <c r="C14" s="2022"/>
      <c r="D14" s="2041"/>
      <c r="E14" s="2032" t="s">
        <v>309</v>
      </c>
      <c r="F14" s="2033"/>
      <c r="G14" s="2033"/>
      <c r="H14" s="2033"/>
      <c r="I14" s="494">
        <v>160000</v>
      </c>
      <c r="J14" s="495" t="s">
        <v>95</v>
      </c>
      <c r="K14" s="496">
        <f>SUMIFS(住戸情報入力!Q:Q,住戸情報入力!P:P,E14,住戸情報入力!R:R,$G$4)+SUMIFS(住戸情報入力!T:T,住戸情報入力!S:S,E14,住戸情報入力!U:U,$G$4)</f>
        <v>0</v>
      </c>
      <c r="L14" s="495" t="s">
        <v>142</v>
      </c>
      <c r="M14" s="701">
        <v>130000</v>
      </c>
      <c r="N14" s="702" t="s">
        <v>95</v>
      </c>
      <c r="O14" s="496">
        <f>SUMIFS(住戸情報入力!W:W,住戸情報入力!V:V,E14,住戸情報入力!X:X,$G$4)+SUMIFS(住戸情報入力!Z:Z,住戸情報入力!Y:Y,E14,住戸情報入力!AA:AA,$G$4)</f>
        <v>0</v>
      </c>
      <c r="P14" s="495" t="s">
        <v>142</v>
      </c>
      <c r="Q14" s="497">
        <f t="shared" ref="Q14:Q19" si="0">I14*K14+M14*O14</f>
        <v>0</v>
      </c>
      <c r="R14" s="495" t="s">
        <v>95</v>
      </c>
      <c r="S14" s="1989"/>
    </row>
    <row r="15" spans="1:20" ht="28">
      <c r="A15" s="248"/>
      <c r="B15" s="2083"/>
      <c r="C15" s="2022"/>
      <c r="D15" s="2041"/>
      <c r="E15" s="2032" t="s">
        <v>310</v>
      </c>
      <c r="F15" s="2033"/>
      <c r="G15" s="2033"/>
      <c r="H15" s="2033"/>
      <c r="I15" s="494">
        <v>170000</v>
      </c>
      <c r="J15" s="495" t="s">
        <v>95</v>
      </c>
      <c r="K15" s="496">
        <f>SUMIFS(住戸情報入力!Q:Q,住戸情報入力!P:P,E15,住戸情報入力!R:R,$G$4)+SUMIFS(住戸情報入力!T:T,住戸情報入力!S:S,E15,住戸情報入力!U:U,$G$4)</f>
        <v>0</v>
      </c>
      <c r="L15" s="495" t="s">
        <v>142</v>
      </c>
      <c r="M15" s="701">
        <v>140000</v>
      </c>
      <c r="N15" s="702" t="s">
        <v>95</v>
      </c>
      <c r="O15" s="496">
        <f>SUMIFS(住戸情報入力!W:W,住戸情報入力!V:V,E15,住戸情報入力!X:X,$G$4)+SUMIFS(住戸情報入力!Z:Z,住戸情報入力!Y:Y,E15,住戸情報入力!AA:AA,$G$4)</f>
        <v>0</v>
      </c>
      <c r="P15" s="495" t="s">
        <v>142</v>
      </c>
      <c r="Q15" s="497">
        <f t="shared" si="0"/>
        <v>0</v>
      </c>
      <c r="R15" s="495" t="s">
        <v>95</v>
      </c>
      <c r="S15" s="1989"/>
    </row>
    <row r="16" spans="1:20" ht="28">
      <c r="A16" s="248"/>
      <c r="B16" s="2083"/>
      <c r="C16" s="2022"/>
      <c r="D16" s="2041"/>
      <c r="E16" s="2032" t="s">
        <v>311</v>
      </c>
      <c r="F16" s="2033"/>
      <c r="G16" s="2033"/>
      <c r="H16" s="2033"/>
      <c r="I16" s="494">
        <v>180000</v>
      </c>
      <c r="J16" s="495" t="s">
        <v>95</v>
      </c>
      <c r="K16" s="496">
        <f>SUMIFS(住戸情報入力!Q:Q,住戸情報入力!P:P,E16,住戸情報入力!R:R,$G$4)+SUMIFS(住戸情報入力!T:T,住戸情報入力!S:S,E16,住戸情報入力!U:U,$G$4)</f>
        <v>0</v>
      </c>
      <c r="L16" s="495" t="s">
        <v>142</v>
      </c>
      <c r="M16" s="701">
        <v>150000</v>
      </c>
      <c r="N16" s="702" t="s">
        <v>95</v>
      </c>
      <c r="O16" s="496">
        <f>SUMIFS(住戸情報入力!W:W,住戸情報入力!V:V,E16,住戸情報入力!X:X,$G$4)+SUMIFS(住戸情報入力!Z:Z,住戸情報入力!Y:Y,E16,住戸情報入力!AA:AA,$G$4)</f>
        <v>0</v>
      </c>
      <c r="P16" s="495" t="s">
        <v>142</v>
      </c>
      <c r="Q16" s="497">
        <f t="shared" si="0"/>
        <v>0</v>
      </c>
      <c r="R16" s="495" t="s">
        <v>95</v>
      </c>
      <c r="S16" s="1989"/>
    </row>
    <row r="17" spans="1:23" ht="28">
      <c r="A17" s="248"/>
      <c r="B17" s="2083"/>
      <c r="C17" s="2022"/>
      <c r="D17" s="2041"/>
      <c r="E17" s="2032" t="s">
        <v>312</v>
      </c>
      <c r="F17" s="2033"/>
      <c r="G17" s="2033"/>
      <c r="H17" s="2033"/>
      <c r="I17" s="494">
        <v>190000</v>
      </c>
      <c r="J17" s="495" t="s">
        <v>95</v>
      </c>
      <c r="K17" s="496">
        <f>SUMIFS(住戸情報入力!Q:Q,住戸情報入力!P:P,E17,住戸情報入力!R:R,$G$4)+SUMIFS(住戸情報入力!T:T,住戸情報入力!S:S,E17,住戸情報入力!U:U,$G$4)</f>
        <v>0</v>
      </c>
      <c r="L17" s="495" t="s">
        <v>142</v>
      </c>
      <c r="M17" s="701">
        <v>160000</v>
      </c>
      <c r="N17" s="702" t="s">
        <v>95</v>
      </c>
      <c r="O17" s="496">
        <f>SUMIFS(住戸情報入力!W:W,住戸情報入力!V:V,E17,住戸情報入力!X:X,$G$4)+SUMIFS(住戸情報入力!Z:Z,住戸情報入力!Y:Y,E17,住戸情報入力!AA:AA,$G$4)</f>
        <v>0</v>
      </c>
      <c r="P17" s="495" t="s">
        <v>142</v>
      </c>
      <c r="Q17" s="497">
        <f t="shared" si="0"/>
        <v>0</v>
      </c>
      <c r="R17" s="495" t="s">
        <v>95</v>
      </c>
      <c r="S17" s="1989"/>
    </row>
    <row r="18" spans="1:23" ht="28">
      <c r="A18" s="248"/>
      <c r="B18" s="2083"/>
      <c r="C18" s="2022"/>
      <c r="D18" s="2041"/>
      <c r="E18" s="2032" t="s">
        <v>313</v>
      </c>
      <c r="F18" s="2033"/>
      <c r="G18" s="2033"/>
      <c r="H18" s="2033"/>
      <c r="I18" s="494">
        <v>200000</v>
      </c>
      <c r="J18" s="495" t="s">
        <v>95</v>
      </c>
      <c r="K18" s="496">
        <f>SUMIFS(住戸情報入力!Q:Q,住戸情報入力!P:P,E18,住戸情報入力!R:R,$G$4)+SUMIFS(住戸情報入力!T:T,住戸情報入力!S:S,E18,住戸情報入力!U:U,$G$4)</f>
        <v>0</v>
      </c>
      <c r="L18" s="495" t="s">
        <v>142</v>
      </c>
      <c r="M18" s="701">
        <v>170000</v>
      </c>
      <c r="N18" s="702" t="s">
        <v>95</v>
      </c>
      <c r="O18" s="496">
        <f>SUMIFS(住戸情報入力!W:W,住戸情報入力!V:V,E18,住戸情報入力!X:X,$G$4)+SUMIFS(住戸情報入力!Z:Z,住戸情報入力!Y:Y,E18,住戸情報入力!AA:AA,$G$4)</f>
        <v>0</v>
      </c>
      <c r="P18" s="495" t="s">
        <v>142</v>
      </c>
      <c r="Q18" s="497">
        <f t="shared" si="0"/>
        <v>0</v>
      </c>
      <c r="R18" s="495" t="s">
        <v>95</v>
      </c>
      <c r="S18" s="1989"/>
    </row>
    <row r="19" spans="1:23" ht="28">
      <c r="A19" s="248"/>
      <c r="B19" s="2083"/>
      <c r="C19" s="2022"/>
      <c r="D19" s="2041"/>
      <c r="E19" s="2032" t="s">
        <v>314</v>
      </c>
      <c r="F19" s="2033"/>
      <c r="G19" s="2033"/>
      <c r="H19" s="2033"/>
      <c r="I19" s="494">
        <v>220000</v>
      </c>
      <c r="J19" s="495" t="s">
        <v>95</v>
      </c>
      <c r="K19" s="496">
        <f>SUMIFS(住戸情報入力!Q:Q,住戸情報入力!P:P,E19,住戸情報入力!R:R,$G$4)+SUMIFS(住戸情報入力!T:T,住戸情報入力!S:S,E19,住戸情報入力!U:U,$G$4)</f>
        <v>0</v>
      </c>
      <c r="L19" s="495" t="s">
        <v>142</v>
      </c>
      <c r="M19" s="701">
        <v>190000</v>
      </c>
      <c r="N19" s="702" t="s">
        <v>95</v>
      </c>
      <c r="O19" s="496">
        <f>SUMIFS(住戸情報入力!W:W,住戸情報入力!V:V,E19,住戸情報入力!X:X,$G$4)+SUMIFS(住戸情報入力!Z:Z,住戸情報入力!Y:Y,E19,住戸情報入力!AA:AA,$G$4)</f>
        <v>0</v>
      </c>
      <c r="P19" s="495" t="s">
        <v>142</v>
      </c>
      <c r="Q19" s="497">
        <f t="shared" si="0"/>
        <v>0</v>
      </c>
      <c r="R19" s="495" t="s">
        <v>95</v>
      </c>
      <c r="S19" s="1989"/>
    </row>
    <row r="20" spans="1:23" ht="28.5" thickBot="1">
      <c r="A20" s="248"/>
      <c r="B20" s="2083"/>
      <c r="C20" s="2022"/>
      <c r="D20" s="2042"/>
      <c r="E20" s="2035" t="s">
        <v>315</v>
      </c>
      <c r="F20" s="2036"/>
      <c r="G20" s="2036"/>
      <c r="H20" s="2036"/>
      <c r="I20" s="498">
        <v>240000</v>
      </c>
      <c r="J20" s="499" t="s">
        <v>95</v>
      </c>
      <c r="K20" s="500">
        <f>SUMIFS(住戸情報入力!Q:Q,住戸情報入力!P:P,E20,住戸情報入力!R:R,$G$4)+SUMIFS(住戸情報入力!T:T,住戸情報入力!S:S,E20,住戸情報入力!U:U,$G$4)</f>
        <v>0</v>
      </c>
      <c r="L20" s="499" t="s">
        <v>142</v>
      </c>
      <c r="M20" s="703">
        <v>200000</v>
      </c>
      <c r="N20" s="704" t="s">
        <v>95</v>
      </c>
      <c r="O20" s="500">
        <f>SUMIFS(住戸情報入力!W:W,住戸情報入力!V:V,E20,住戸情報入力!X:X,$G$4)+SUMIFS(住戸情報入力!Z:Z,住戸情報入力!Y:Y,E20,住戸情報入力!AA:AA,$G$4)</f>
        <v>0</v>
      </c>
      <c r="P20" s="499" t="s">
        <v>142</v>
      </c>
      <c r="Q20" s="501">
        <f>I20*K20+M20*O20</f>
        <v>0</v>
      </c>
      <c r="R20" s="499" t="s">
        <v>95</v>
      </c>
      <c r="S20" s="1990"/>
    </row>
    <row r="21" spans="1:23" s="167" customFormat="1" ht="28.5" thickTop="1">
      <c r="A21" s="248"/>
      <c r="B21" s="2083"/>
      <c r="C21" s="2022"/>
      <c r="D21" s="1991" t="s">
        <v>257</v>
      </c>
      <c r="E21" s="1992"/>
      <c r="F21" s="1992"/>
      <c r="G21" s="1992"/>
      <c r="H21" s="1992"/>
      <c r="I21" s="1992"/>
      <c r="J21" s="1992"/>
      <c r="K21" s="1992"/>
      <c r="L21" s="1992"/>
      <c r="M21" s="1992"/>
      <c r="N21" s="1992"/>
      <c r="O21" s="1992"/>
      <c r="P21" s="483" t="s">
        <v>248</v>
      </c>
      <c r="Q21" s="484">
        <f>SUM(Q13:Q20)</f>
        <v>0</v>
      </c>
      <c r="R21" s="485" t="s">
        <v>95</v>
      </c>
      <c r="S21" s="502"/>
      <c r="U21" s="2"/>
      <c r="V21" s="2"/>
      <c r="W21" s="2"/>
    </row>
    <row r="22" spans="1:23" s="167" customFormat="1" ht="27.75" customHeight="1">
      <c r="A22" s="248"/>
      <c r="B22" s="2083"/>
      <c r="C22" s="2022"/>
      <c r="D22" s="2056" t="s">
        <v>322</v>
      </c>
      <c r="E22" s="2029" t="s">
        <v>500</v>
      </c>
      <c r="F22" s="2030"/>
      <c r="G22" s="2030"/>
      <c r="H22" s="2030"/>
      <c r="I22" s="2030"/>
      <c r="J22" s="2030"/>
      <c r="K22" s="2030"/>
      <c r="L22" s="2031"/>
      <c r="M22" s="490">
        <v>340000</v>
      </c>
      <c r="N22" s="491" t="s">
        <v>95</v>
      </c>
      <c r="O22" s="503">
        <f>COUNTIFS(住戸情報入力!AB:AB,E22,住戸情報入力!AC:AC,$G$4)</f>
        <v>0</v>
      </c>
      <c r="P22" s="495" t="s">
        <v>142</v>
      </c>
      <c r="Q22" s="497">
        <f>M22*O22</f>
        <v>0</v>
      </c>
      <c r="R22" s="495" t="s">
        <v>95</v>
      </c>
      <c r="S22" s="1988" t="s">
        <v>1194</v>
      </c>
      <c r="U22" s="2"/>
      <c r="V22" s="2"/>
      <c r="W22" s="2"/>
    </row>
    <row r="23" spans="1:23" s="167" customFormat="1" ht="27.75" customHeight="1">
      <c r="A23" s="248"/>
      <c r="B23" s="2083"/>
      <c r="C23" s="2022"/>
      <c r="D23" s="2057"/>
      <c r="E23" s="2032" t="s">
        <v>501</v>
      </c>
      <c r="F23" s="2033"/>
      <c r="G23" s="2033"/>
      <c r="H23" s="2033"/>
      <c r="I23" s="2033"/>
      <c r="J23" s="2033"/>
      <c r="K23" s="2033"/>
      <c r="L23" s="2034"/>
      <c r="M23" s="494">
        <v>430000</v>
      </c>
      <c r="N23" s="495" t="s">
        <v>95</v>
      </c>
      <c r="O23" s="504">
        <f>COUNTIFS(住戸情報入力!AB:AB,E23,住戸情報入力!AC:AC,$G$4)</f>
        <v>0</v>
      </c>
      <c r="P23" s="495" t="s">
        <v>142</v>
      </c>
      <c r="Q23" s="497">
        <f>M23*O23</f>
        <v>0</v>
      </c>
      <c r="R23" s="495" t="s">
        <v>95</v>
      </c>
      <c r="S23" s="1989"/>
      <c r="U23" s="2"/>
      <c r="V23" s="2"/>
      <c r="W23" s="2"/>
    </row>
    <row r="24" spans="1:23" s="167" customFormat="1" ht="27.75" customHeight="1">
      <c r="A24" s="248"/>
      <c r="B24" s="2083"/>
      <c r="C24" s="2022"/>
      <c r="D24" s="2057"/>
      <c r="E24" s="2032" t="s">
        <v>502</v>
      </c>
      <c r="F24" s="2033"/>
      <c r="G24" s="2033"/>
      <c r="H24" s="2033"/>
      <c r="I24" s="2033"/>
      <c r="J24" s="2033"/>
      <c r="K24" s="2033"/>
      <c r="L24" s="2034"/>
      <c r="M24" s="494">
        <v>480000</v>
      </c>
      <c r="N24" s="495" t="s">
        <v>95</v>
      </c>
      <c r="O24" s="496">
        <f>COUNTIFS(住戸情報入力!AB:AB,E24,住戸情報入力!AC:AC,$G$4)</f>
        <v>0</v>
      </c>
      <c r="P24" s="495" t="s">
        <v>142</v>
      </c>
      <c r="Q24" s="497">
        <f>M24*O24</f>
        <v>0</v>
      </c>
      <c r="R24" s="495" t="s">
        <v>95</v>
      </c>
      <c r="S24" s="1989"/>
      <c r="U24" s="2"/>
      <c r="V24" s="2"/>
      <c r="W24" s="2"/>
    </row>
    <row r="25" spans="1:23" s="167" customFormat="1" ht="27.75" customHeight="1" thickBot="1">
      <c r="A25" s="248"/>
      <c r="B25" s="2083"/>
      <c r="C25" s="2022"/>
      <c r="D25" s="2057"/>
      <c r="E25" s="2035" t="s">
        <v>316</v>
      </c>
      <c r="F25" s="2036"/>
      <c r="G25" s="2036"/>
      <c r="H25" s="2036"/>
      <c r="I25" s="2036"/>
      <c r="J25" s="2036"/>
      <c r="K25" s="2036"/>
      <c r="L25" s="2037"/>
      <c r="M25" s="505">
        <v>670000</v>
      </c>
      <c r="N25" s="506" t="s">
        <v>95</v>
      </c>
      <c r="O25" s="507">
        <f>COUNTIFS(住戸情報入力!AB:AB,E25,住戸情報入力!AC:AC,$G$4)</f>
        <v>0</v>
      </c>
      <c r="P25" s="499" t="s">
        <v>142</v>
      </c>
      <c r="Q25" s="501">
        <f>M25*O25</f>
        <v>0</v>
      </c>
      <c r="R25" s="499" t="s">
        <v>95</v>
      </c>
      <c r="S25" s="1990"/>
      <c r="U25" s="2"/>
      <c r="V25" s="2"/>
      <c r="W25" s="2"/>
    </row>
    <row r="26" spans="1:23" s="167" customFormat="1" ht="27.75" customHeight="1" thickTop="1">
      <c r="A26" s="248"/>
      <c r="B26" s="2083"/>
      <c r="C26" s="2022"/>
      <c r="D26" s="1991" t="s">
        <v>257</v>
      </c>
      <c r="E26" s="1992"/>
      <c r="F26" s="1992"/>
      <c r="G26" s="1992"/>
      <c r="H26" s="1992"/>
      <c r="I26" s="1992"/>
      <c r="J26" s="1992"/>
      <c r="K26" s="1992"/>
      <c r="L26" s="483" t="s">
        <v>249</v>
      </c>
      <c r="M26" s="665"/>
      <c r="N26" s="666"/>
      <c r="O26" s="666"/>
      <c r="P26" s="483" t="s">
        <v>249</v>
      </c>
      <c r="Q26" s="484">
        <f>SUM(Q22:Q25)</f>
        <v>0</v>
      </c>
      <c r="R26" s="485" t="s">
        <v>95</v>
      </c>
      <c r="S26" s="502"/>
      <c r="U26" s="2"/>
      <c r="V26" s="2"/>
      <c r="W26" s="2"/>
    </row>
    <row r="27" spans="1:23" s="167" customFormat="1" ht="28.5" customHeight="1">
      <c r="A27" s="248"/>
      <c r="B27" s="2083"/>
      <c r="C27" s="2022"/>
      <c r="D27" s="2041" t="s">
        <v>143</v>
      </c>
      <c r="E27" s="1993" t="s">
        <v>459</v>
      </c>
      <c r="F27" s="1994"/>
      <c r="G27" s="1994"/>
      <c r="H27" s="1994"/>
      <c r="I27" s="1994"/>
      <c r="J27" s="1994"/>
      <c r="K27" s="1994"/>
      <c r="L27" s="1995"/>
      <c r="M27" s="508">
        <v>100000</v>
      </c>
      <c r="N27" s="478" t="s">
        <v>95</v>
      </c>
      <c r="O27" s="509">
        <f>COUNTIFS(住戸情報入力!AD:AD,E27,住戸情報入力!AE:AE,$G$4)+COUNTIFS(住戸情報入力!AF:AF,E27,住戸情報入力!AG:AG,$G$4)</f>
        <v>0</v>
      </c>
      <c r="P27" s="478" t="s">
        <v>142</v>
      </c>
      <c r="Q27" s="479">
        <f>M27*O27</f>
        <v>0</v>
      </c>
      <c r="R27" s="478" t="s">
        <v>95</v>
      </c>
      <c r="S27" s="1988" t="s">
        <v>1194</v>
      </c>
      <c r="U27" s="2"/>
      <c r="V27" s="2"/>
      <c r="W27" s="2"/>
    </row>
    <row r="28" spans="1:23" s="167" customFormat="1" ht="27.75" customHeight="1">
      <c r="A28" s="248"/>
      <c r="B28" s="2083"/>
      <c r="C28" s="2022"/>
      <c r="D28" s="2041"/>
      <c r="E28" s="1993" t="s">
        <v>755</v>
      </c>
      <c r="F28" s="1994"/>
      <c r="G28" s="1994"/>
      <c r="H28" s="1994"/>
      <c r="I28" s="1994"/>
      <c r="J28" s="1994"/>
      <c r="K28" s="1994"/>
      <c r="L28" s="1995"/>
      <c r="M28" s="510">
        <v>380000</v>
      </c>
      <c r="N28" s="485" t="s">
        <v>95</v>
      </c>
      <c r="O28" s="509">
        <f>COUNTIFS(住戸情報入力!AD:AD,E28,住戸情報入力!AE:AE,$G$4)+COUNTIFS(住戸情報入力!AF:AF,E28,住戸情報入力!AG:AG,$G$4)</f>
        <v>0</v>
      </c>
      <c r="P28" s="485" t="s">
        <v>142</v>
      </c>
      <c r="Q28" s="484">
        <f>M28*O28</f>
        <v>0</v>
      </c>
      <c r="R28" s="485" t="s">
        <v>95</v>
      </c>
      <c r="S28" s="1989"/>
      <c r="U28" s="2"/>
      <c r="V28" s="2"/>
      <c r="W28" s="2"/>
    </row>
    <row r="29" spans="1:23" s="167" customFormat="1" ht="27.75" customHeight="1">
      <c r="A29" s="248"/>
      <c r="B29" s="2083"/>
      <c r="C29" s="2022"/>
      <c r="D29" s="2041"/>
      <c r="E29" s="2002" t="s">
        <v>460</v>
      </c>
      <c r="F29" s="2003"/>
      <c r="G29" s="648"/>
      <c r="H29" s="648"/>
      <c r="I29" s="2102" t="s">
        <v>594</v>
      </c>
      <c r="J29" s="2103"/>
      <c r="K29" s="2103"/>
      <c r="L29" s="2104"/>
      <c r="M29" s="2096" t="s">
        <v>595</v>
      </c>
      <c r="N29" s="2097"/>
      <c r="O29" s="2097"/>
      <c r="P29" s="2098"/>
      <c r="Q29" s="649"/>
      <c r="R29" s="650"/>
      <c r="S29" s="1989"/>
      <c r="U29" s="2"/>
      <c r="V29" s="2"/>
      <c r="W29" s="2"/>
    </row>
    <row r="30" spans="1:23" s="167" customFormat="1" ht="28" customHeight="1">
      <c r="A30" s="248"/>
      <c r="B30" s="2083"/>
      <c r="C30" s="2022"/>
      <c r="D30" s="2041"/>
      <c r="E30" s="2004"/>
      <c r="F30" s="2005"/>
      <c r="G30" s="2032" t="s">
        <v>317</v>
      </c>
      <c r="H30" s="2034"/>
      <c r="I30" s="494">
        <v>460000</v>
      </c>
      <c r="J30" s="495" t="s">
        <v>95</v>
      </c>
      <c r="K30" s="496">
        <f>COUNTIFS(住戸情報入力!AD:AD,"エアコン*"&amp;G30,住戸情報入力!AE:AE,$G$4)</f>
        <v>0</v>
      </c>
      <c r="L30" s="495" t="s">
        <v>142</v>
      </c>
      <c r="M30" s="701">
        <v>430000</v>
      </c>
      <c r="N30" s="495" t="s">
        <v>95</v>
      </c>
      <c r="O30" s="496">
        <f>COUNTIFS(住戸情報入力!AF:AF,"エアコン*"&amp;G30,住戸情報入力!AG:AG,$G$4)</f>
        <v>0</v>
      </c>
      <c r="P30" s="495" t="s">
        <v>142</v>
      </c>
      <c r="Q30" s="667">
        <f>I30*K30+M30*O30</f>
        <v>0</v>
      </c>
      <c r="R30" s="495" t="s">
        <v>95</v>
      </c>
      <c r="S30" s="1989"/>
      <c r="U30" s="2"/>
      <c r="V30" s="2"/>
      <c r="W30" s="2"/>
    </row>
    <row r="31" spans="1:23" s="167" customFormat="1" ht="28.5" thickBot="1">
      <c r="A31" s="248"/>
      <c r="B31" s="2083"/>
      <c r="C31" s="2022"/>
      <c r="D31" s="2042"/>
      <c r="E31" s="2006"/>
      <c r="F31" s="2007"/>
      <c r="G31" s="2036" t="s">
        <v>316</v>
      </c>
      <c r="H31" s="2036"/>
      <c r="I31" s="498">
        <v>530000</v>
      </c>
      <c r="J31" s="499" t="s">
        <v>95</v>
      </c>
      <c r="K31" s="500">
        <f>COUNTIFS(住戸情報入力!AD:AD,"エアコン*"&amp;G31,住戸情報入力!AE:AE,$G$4)</f>
        <v>0</v>
      </c>
      <c r="L31" s="499" t="s">
        <v>142</v>
      </c>
      <c r="M31" s="703">
        <v>500000</v>
      </c>
      <c r="N31" s="499" t="s">
        <v>95</v>
      </c>
      <c r="O31" s="500">
        <f>COUNTIFS(住戸情報入力!AF:AF,"エアコン*"&amp;G31,住戸情報入力!AG:AG,$G$4)</f>
        <v>0</v>
      </c>
      <c r="P31" s="499" t="s">
        <v>142</v>
      </c>
      <c r="Q31" s="501">
        <f>I31*K31+M31*O31</f>
        <v>0</v>
      </c>
      <c r="R31" s="499" t="s">
        <v>95</v>
      </c>
      <c r="S31" s="1990"/>
      <c r="U31" s="2"/>
      <c r="V31" s="2"/>
      <c r="W31" s="2"/>
    </row>
    <row r="32" spans="1:23" s="167" customFormat="1" ht="29" thickTop="1" thickBot="1">
      <c r="A32" s="248"/>
      <c r="B32" s="2083"/>
      <c r="C32" s="2022"/>
      <c r="D32" s="2008" t="s">
        <v>257</v>
      </c>
      <c r="E32" s="2009"/>
      <c r="F32" s="2009"/>
      <c r="G32" s="2009"/>
      <c r="H32" s="2009"/>
      <c r="I32" s="2009"/>
      <c r="J32" s="2009"/>
      <c r="K32" s="2009"/>
      <c r="L32" s="2009"/>
      <c r="M32" s="2009"/>
      <c r="N32" s="2009"/>
      <c r="O32" s="2009"/>
      <c r="P32" s="513" t="s">
        <v>250</v>
      </c>
      <c r="Q32" s="514">
        <f>SUM(Q27:Q31)</f>
        <v>0</v>
      </c>
      <c r="R32" s="515" t="s">
        <v>95</v>
      </c>
      <c r="S32" s="516"/>
      <c r="U32" s="2"/>
      <c r="V32" s="2"/>
      <c r="W32" s="2"/>
    </row>
    <row r="33" spans="1:23" s="167" customFormat="1" ht="27.75" customHeight="1" thickTop="1" thickBot="1">
      <c r="A33" s="248"/>
      <c r="B33" s="2083"/>
      <c r="C33" s="2022"/>
      <c r="D33" s="2010" t="s">
        <v>457</v>
      </c>
      <c r="E33" s="2011"/>
      <c r="F33" s="2011"/>
      <c r="G33" s="2011"/>
      <c r="H33" s="2011"/>
      <c r="I33" s="2011"/>
      <c r="J33" s="2011"/>
      <c r="K33" s="2011"/>
      <c r="L33" s="2011"/>
      <c r="M33" s="2011"/>
      <c r="N33" s="2012"/>
      <c r="O33" s="517" t="s">
        <v>410</v>
      </c>
      <c r="P33" s="518" t="s">
        <v>411</v>
      </c>
      <c r="Q33" s="519">
        <f>65000*SUMIFS(住戸情報入力!AS:AS,住戸情報入力!AR:AR,"2.6ｋＷ未満",住戸情報入力!AT:AT,$G$4)+80000*SUMIFS(住戸情報入力!AS:AS,住戸情報入力!AR:AR,"2.6ｋＷ以上",住戸情報入力!AT:AT,$G$4)</f>
        <v>0</v>
      </c>
      <c r="R33" s="520" t="s">
        <v>95</v>
      </c>
      <c r="S33" s="489" t="s">
        <v>1194</v>
      </c>
      <c r="U33" s="2"/>
      <c r="V33" s="2"/>
      <c r="W33" s="2"/>
    </row>
    <row r="34" spans="1:23" s="167" customFormat="1" ht="27.75" customHeight="1" thickTop="1" thickBot="1">
      <c r="A34" s="248"/>
      <c r="B34" s="2083"/>
      <c r="C34" s="2022"/>
      <c r="D34" s="2010" t="s">
        <v>458</v>
      </c>
      <c r="E34" s="2011"/>
      <c r="F34" s="2011"/>
      <c r="G34" s="2011"/>
      <c r="H34" s="2011"/>
      <c r="I34" s="2011"/>
      <c r="J34" s="2011"/>
      <c r="K34" s="2011"/>
      <c r="L34" s="2011"/>
      <c r="M34" s="2011"/>
      <c r="N34" s="2012"/>
      <c r="O34" s="521" t="s">
        <v>410</v>
      </c>
      <c r="P34" s="522" t="s">
        <v>456</v>
      </c>
      <c r="Q34" s="514">
        <f>SUMIFS(住戸情報入力!AV:AV,住戸情報入力!AW:AW,$G$4)</f>
        <v>0</v>
      </c>
      <c r="R34" s="515" t="s">
        <v>95</v>
      </c>
      <c r="S34" s="489" t="s">
        <v>1193</v>
      </c>
      <c r="U34" s="2"/>
      <c r="V34" s="2"/>
      <c r="W34" s="2"/>
    </row>
    <row r="35" spans="1:23" s="167" customFormat="1" ht="27.75" customHeight="1" thickTop="1">
      <c r="A35" s="248"/>
      <c r="B35" s="2083"/>
      <c r="C35" s="2022"/>
      <c r="D35" s="2021" t="s">
        <v>144</v>
      </c>
      <c r="E35" s="2049" t="s">
        <v>553</v>
      </c>
      <c r="F35" s="2050"/>
      <c r="G35" s="2050"/>
      <c r="H35" s="2050"/>
      <c r="I35" s="656"/>
      <c r="J35" s="660"/>
      <c r="K35" s="657"/>
      <c r="L35" s="663"/>
      <c r="M35" s="656">
        <v>300000</v>
      </c>
      <c r="N35" s="491" t="s">
        <v>95</v>
      </c>
      <c r="O35" s="492">
        <f>COUNTIFS(住戸情報入力!AJ:AJ,E35,住戸情報入力!AK:AK,$G$4)</f>
        <v>0</v>
      </c>
      <c r="P35" s="491" t="s">
        <v>142</v>
      </c>
      <c r="Q35" s="493">
        <f>M35*O35</f>
        <v>0</v>
      </c>
      <c r="R35" s="491" t="s">
        <v>95</v>
      </c>
      <c r="S35" s="2095" t="s">
        <v>1193</v>
      </c>
      <c r="U35" s="2"/>
    </row>
    <row r="36" spans="1:23" s="167" customFormat="1" ht="27.75" customHeight="1">
      <c r="A36" s="248"/>
      <c r="B36" s="2083"/>
      <c r="C36" s="2022"/>
      <c r="D36" s="2022"/>
      <c r="E36" s="2051" t="s">
        <v>554</v>
      </c>
      <c r="F36" s="2052"/>
      <c r="G36" s="2052"/>
      <c r="H36" s="864" t="s">
        <v>323</v>
      </c>
      <c r="I36" s="654"/>
      <c r="J36" s="661"/>
      <c r="K36" s="657"/>
      <c r="L36" s="495"/>
      <c r="M36" s="654">
        <v>140000</v>
      </c>
      <c r="N36" s="495" t="s">
        <v>95</v>
      </c>
      <c r="O36" s="492">
        <f>COUNTIFS(住戸情報入力!AJ:AJ,"ガス潜熱回収型給湯機（エコジョーズ等）20号以下",住戸情報入力!AK:AK,$G$4)</f>
        <v>0</v>
      </c>
      <c r="P36" s="495" t="s">
        <v>142</v>
      </c>
      <c r="Q36" s="497">
        <f t="shared" ref="Q36:Q41" si="1">M36*O36</f>
        <v>0</v>
      </c>
      <c r="R36" s="495" t="s">
        <v>95</v>
      </c>
      <c r="S36" s="2048"/>
      <c r="U36" s="2"/>
    </row>
    <row r="37" spans="1:23" s="167" customFormat="1" ht="27.75" customHeight="1">
      <c r="A37" s="248"/>
      <c r="B37" s="2083"/>
      <c r="C37" s="2022"/>
      <c r="D37" s="2022"/>
      <c r="E37" s="2049"/>
      <c r="F37" s="2050"/>
      <c r="G37" s="2050"/>
      <c r="H37" s="864" t="s">
        <v>324</v>
      </c>
      <c r="I37" s="654"/>
      <c r="J37" s="661"/>
      <c r="K37" s="657"/>
      <c r="L37" s="495"/>
      <c r="M37" s="654">
        <v>160000</v>
      </c>
      <c r="N37" s="495" t="s">
        <v>95</v>
      </c>
      <c r="O37" s="492">
        <f>COUNTIFS(住戸情報入力!AJ:AJ,"ガス潜熱回収型給湯機（エコジョーズ等）24号",住戸情報入力!AK:AK,$G$4)</f>
        <v>0</v>
      </c>
      <c r="P37" s="495" t="s">
        <v>142</v>
      </c>
      <c r="Q37" s="497">
        <f t="shared" si="1"/>
        <v>0</v>
      </c>
      <c r="R37" s="495" t="s">
        <v>95</v>
      </c>
      <c r="S37" s="2048"/>
      <c r="U37" s="2"/>
      <c r="V37" s="2"/>
      <c r="W37" s="2"/>
    </row>
    <row r="38" spans="1:23" s="167" customFormat="1" ht="28">
      <c r="A38" s="248"/>
      <c r="B38" s="2083"/>
      <c r="C38" s="2022"/>
      <c r="D38" s="2022"/>
      <c r="E38" s="2032" t="s">
        <v>145</v>
      </c>
      <c r="F38" s="2033"/>
      <c r="G38" s="2033"/>
      <c r="H38" s="2033"/>
      <c r="I38" s="654"/>
      <c r="J38" s="661"/>
      <c r="K38" s="658"/>
      <c r="L38" s="495"/>
      <c r="M38" s="654">
        <v>400000</v>
      </c>
      <c r="N38" s="495" t="s">
        <v>95</v>
      </c>
      <c r="O38" s="496">
        <f>COUNTIFS(住戸情報入力!AJ:AJ,E38,住戸情報入力!AK:AK,$G$4)</f>
        <v>0</v>
      </c>
      <c r="P38" s="495" t="s">
        <v>142</v>
      </c>
      <c r="Q38" s="497">
        <f t="shared" si="1"/>
        <v>0</v>
      </c>
      <c r="R38" s="495" t="s">
        <v>95</v>
      </c>
      <c r="S38" s="2048"/>
      <c r="U38" s="2"/>
      <c r="V38" s="2"/>
      <c r="W38" s="2"/>
    </row>
    <row r="39" spans="1:23" s="167" customFormat="1" ht="28">
      <c r="A39" s="248"/>
      <c r="B39" s="2083"/>
      <c r="C39" s="2022"/>
      <c r="D39" s="2022"/>
      <c r="E39" s="2032" t="s">
        <v>496</v>
      </c>
      <c r="F39" s="2033"/>
      <c r="G39" s="2033"/>
      <c r="H39" s="2033"/>
      <c r="I39" s="654"/>
      <c r="J39" s="661"/>
      <c r="K39" s="658"/>
      <c r="L39" s="495"/>
      <c r="M39" s="654">
        <v>1000000</v>
      </c>
      <c r="N39" s="495" t="s">
        <v>95</v>
      </c>
      <c r="O39" s="496">
        <f>COUNTIFS(住戸情報入力!AJ:AJ,E39,住戸情報入力!AK:AK,$G$4)</f>
        <v>0</v>
      </c>
      <c r="P39" s="495" t="s">
        <v>142</v>
      </c>
      <c r="Q39" s="497">
        <f t="shared" si="1"/>
        <v>0</v>
      </c>
      <c r="R39" s="495" t="s">
        <v>95</v>
      </c>
      <c r="S39" s="2048"/>
      <c r="U39" s="2"/>
      <c r="V39" s="2"/>
      <c r="W39" s="2"/>
    </row>
    <row r="40" spans="1:23" s="167" customFormat="1" ht="28">
      <c r="A40" s="248"/>
      <c r="B40" s="2083"/>
      <c r="C40" s="2022"/>
      <c r="D40" s="2022"/>
      <c r="E40" s="2032" t="s">
        <v>497</v>
      </c>
      <c r="F40" s="2033"/>
      <c r="G40" s="2033"/>
      <c r="H40" s="2033"/>
      <c r="I40" s="654"/>
      <c r="J40" s="661"/>
      <c r="K40" s="658"/>
      <c r="L40" s="495"/>
      <c r="M40" s="654">
        <v>1230000</v>
      </c>
      <c r="N40" s="495" t="s">
        <v>95</v>
      </c>
      <c r="O40" s="496">
        <f>COUNTIFS(住戸情報入力!AJ:AJ,E40,住戸情報入力!AK:AK,$G$4)</f>
        <v>0</v>
      </c>
      <c r="P40" s="495" t="s">
        <v>142</v>
      </c>
      <c r="Q40" s="497">
        <f t="shared" si="1"/>
        <v>0</v>
      </c>
      <c r="R40" s="495" t="s">
        <v>95</v>
      </c>
      <c r="S40" s="2048"/>
      <c r="U40" s="2"/>
      <c r="V40" s="2"/>
      <c r="W40" s="2"/>
    </row>
    <row r="41" spans="1:23" s="167" customFormat="1" ht="28">
      <c r="A41" s="248"/>
      <c r="B41" s="2083"/>
      <c r="C41" s="2022"/>
      <c r="D41" s="2023"/>
      <c r="E41" s="2085" t="s">
        <v>498</v>
      </c>
      <c r="F41" s="2086"/>
      <c r="G41" s="2086"/>
      <c r="H41" s="2086"/>
      <c r="I41" s="655"/>
      <c r="J41" s="662"/>
      <c r="K41" s="659"/>
      <c r="L41" s="523"/>
      <c r="M41" s="655">
        <v>990000</v>
      </c>
      <c r="N41" s="523" t="s">
        <v>95</v>
      </c>
      <c r="O41" s="524">
        <f>COUNTIFS(住戸情報入力!AJ:AJ,E41,住戸情報入力!AK:AK,$G$4)</f>
        <v>0</v>
      </c>
      <c r="P41" s="523" t="s">
        <v>142</v>
      </c>
      <c r="Q41" s="525">
        <f t="shared" si="1"/>
        <v>0</v>
      </c>
      <c r="R41" s="523" t="s">
        <v>95</v>
      </c>
      <c r="S41" s="2048"/>
      <c r="U41" s="2"/>
      <c r="V41" s="2"/>
      <c r="W41" s="2"/>
    </row>
    <row r="42" spans="1:23" s="167" customFormat="1" ht="27.75" customHeight="1">
      <c r="A42" s="248"/>
      <c r="B42" s="2083"/>
      <c r="C42" s="2022"/>
      <c r="D42" s="2019" t="s">
        <v>257</v>
      </c>
      <c r="E42" s="2020"/>
      <c r="F42" s="2020"/>
      <c r="G42" s="2020"/>
      <c r="H42" s="2020"/>
      <c r="I42" s="2020"/>
      <c r="J42" s="2020"/>
      <c r="K42" s="2020"/>
      <c r="L42" s="2020"/>
      <c r="M42" s="2020"/>
      <c r="N42" s="2020"/>
      <c r="O42" s="2020"/>
      <c r="P42" s="483" t="s">
        <v>256</v>
      </c>
      <c r="Q42" s="484">
        <f>SUM(Q35:Q41)</f>
        <v>0</v>
      </c>
      <c r="R42" s="485" t="s">
        <v>95</v>
      </c>
      <c r="S42" s="486"/>
      <c r="U42" s="2"/>
      <c r="V42" s="2"/>
      <c r="W42" s="2"/>
    </row>
    <row r="43" spans="1:23" s="167" customFormat="1" ht="27.75" customHeight="1">
      <c r="A43" s="248"/>
      <c r="B43" s="2083"/>
      <c r="C43" s="2022"/>
      <c r="D43" s="2013" t="s">
        <v>562</v>
      </c>
      <c r="E43" s="2014"/>
      <c r="F43" s="2014"/>
      <c r="G43" s="2014"/>
      <c r="H43" s="2014"/>
      <c r="I43" s="2014"/>
      <c r="J43" s="2014"/>
      <c r="K43" s="2014"/>
      <c r="L43" s="2014"/>
      <c r="M43" s="2014"/>
      <c r="N43" s="2014"/>
      <c r="O43" s="2014"/>
      <c r="P43" s="2015"/>
      <c r="Q43" s="526">
        <f>80000*COUNTIFS(住戸情報入力!AH:AH,"ダクト式第三種換気",住戸情報入力!AI:AI,$G$4)+120000*COUNTIFS(住戸情報入力!AH:AH,"ダクト式第一種換気",住戸情報入力!AI:AI,$G$4)+160000*COUNTIFS(住戸情報入力!AH:AH,"ダクト式第一種換気（熱交換有り）",住戸情報入力!AI:AI,$G$4)</f>
        <v>0</v>
      </c>
      <c r="R43" s="527" t="s">
        <v>95</v>
      </c>
      <c r="S43" s="2053" t="s">
        <v>1193</v>
      </c>
      <c r="U43" s="2"/>
      <c r="V43" s="2"/>
      <c r="W43" s="2"/>
    </row>
    <row r="44" spans="1:23" s="167" customFormat="1" ht="28">
      <c r="A44" s="248"/>
      <c r="B44" s="2083"/>
      <c r="C44" s="2022"/>
      <c r="D44" s="2013" t="s">
        <v>563</v>
      </c>
      <c r="E44" s="2014"/>
      <c r="F44" s="2014"/>
      <c r="G44" s="2014"/>
      <c r="H44" s="2014"/>
      <c r="I44" s="2014"/>
      <c r="J44" s="2014"/>
      <c r="K44" s="2014"/>
      <c r="L44" s="2015"/>
      <c r="M44" s="494">
        <v>8000</v>
      </c>
      <c r="N44" s="495" t="s">
        <v>95</v>
      </c>
      <c r="O44" s="492">
        <f>SUMIFS(住戸情報入力!AL:AL,住戸情報入力!AM:AM,$G$4)</f>
        <v>0</v>
      </c>
      <c r="P44" s="495" t="s">
        <v>142</v>
      </c>
      <c r="Q44" s="526">
        <f>M44*O44</f>
        <v>0</v>
      </c>
      <c r="R44" s="528" t="s">
        <v>95</v>
      </c>
      <c r="S44" s="2054"/>
      <c r="U44" s="2"/>
      <c r="V44" s="2"/>
      <c r="W44" s="2"/>
    </row>
    <row r="45" spans="1:23" s="167" customFormat="1" ht="27.75" customHeight="1">
      <c r="A45" s="248"/>
      <c r="B45" s="2083"/>
      <c r="C45" s="2022"/>
      <c r="D45" s="2029" t="s">
        <v>756</v>
      </c>
      <c r="E45" s="2030"/>
      <c r="F45" s="2030"/>
      <c r="G45" s="2030"/>
      <c r="H45" s="2030"/>
      <c r="I45" s="2030"/>
      <c r="J45" s="2030"/>
      <c r="K45" s="2030"/>
      <c r="L45" s="2031"/>
      <c r="M45" s="511">
        <v>100000</v>
      </c>
      <c r="N45" s="527" t="s">
        <v>95</v>
      </c>
      <c r="O45" s="512">
        <f>COUNTIFS(住戸情報入力!AN:AN,"有り",住戸情報入力!AO:AO,$G$4)</f>
        <v>0</v>
      </c>
      <c r="P45" s="527" t="s">
        <v>142</v>
      </c>
      <c r="Q45" s="529">
        <f>M45*O45</f>
        <v>0</v>
      </c>
      <c r="R45" s="527" t="s">
        <v>95</v>
      </c>
      <c r="S45" s="2054"/>
      <c r="U45" s="2"/>
      <c r="V45" s="2"/>
      <c r="W45" s="2"/>
    </row>
    <row r="46" spans="1:23" s="167" customFormat="1" ht="27.75" customHeight="1" thickBot="1">
      <c r="A46" s="248"/>
      <c r="B46" s="2083"/>
      <c r="C46" s="2022"/>
      <c r="D46" s="2085" t="s">
        <v>757</v>
      </c>
      <c r="E46" s="2086"/>
      <c r="F46" s="2086"/>
      <c r="G46" s="2086"/>
      <c r="H46" s="2086"/>
      <c r="I46" s="2086"/>
      <c r="J46" s="2086"/>
      <c r="K46" s="2086"/>
      <c r="L46" s="2087"/>
      <c r="M46" s="530">
        <v>115000</v>
      </c>
      <c r="N46" s="485" t="s">
        <v>95</v>
      </c>
      <c r="O46" s="492">
        <f>COUNTIFS(住戸情報入力!AN:AN,"有り（ガス計測含む）",住戸情報入力!AO:AO,$G$4)</f>
        <v>0</v>
      </c>
      <c r="P46" s="499" t="s">
        <v>142</v>
      </c>
      <c r="Q46" s="484">
        <f>M46*O46</f>
        <v>0</v>
      </c>
      <c r="R46" s="499" t="s">
        <v>95</v>
      </c>
      <c r="S46" s="2055"/>
      <c r="U46" s="2"/>
      <c r="V46" s="2"/>
      <c r="W46" s="2"/>
    </row>
    <row r="47" spans="1:23" s="167" customFormat="1" ht="27.75" hidden="1" customHeight="1" thickBot="1">
      <c r="A47" s="248"/>
      <c r="B47" s="2083"/>
      <c r="C47" s="2022"/>
      <c r="D47" s="2038" t="s">
        <v>243</v>
      </c>
      <c r="E47" s="2039"/>
      <c r="F47" s="2039"/>
      <c r="G47" s="2039"/>
      <c r="H47" s="2039"/>
      <c r="I47" s="2039"/>
      <c r="J47" s="2039"/>
      <c r="K47" s="2039"/>
      <c r="L47" s="2079"/>
      <c r="M47" s="2016"/>
      <c r="N47" s="2017"/>
      <c r="O47" s="2017"/>
      <c r="P47" s="2018"/>
      <c r="Q47" s="531">
        <f>SUMIFS(住戸情報入力!AP:AP,住戸情報入力!AQ:AQ,$G$4)</f>
        <v>0</v>
      </c>
      <c r="R47" s="534" t="s">
        <v>95</v>
      </c>
      <c r="S47" s="482"/>
      <c r="U47" s="2"/>
      <c r="V47" s="2"/>
      <c r="W47" s="2"/>
    </row>
    <row r="48" spans="1:23" s="167" customFormat="1" ht="27.75" customHeight="1" thickTop="1" thickBot="1">
      <c r="A48" s="248"/>
      <c r="B48" s="2083"/>
      <c r="C48" s="2081"/>
      <c r="D48" s="2008" t="s">
        <v>257</v>
      </c>
      <c r="E48" s="2009"/>
      <c r="F48" s="2009"/>
      <c r="G48" s="2009"/>
      <c r="H48" s="2009"/>
      <c r="I48" s="2009"/>
      <c r="J48" s="2009"/>
      <c r="K48" s="2009"/>
      <c r="L48" s="2009"/>
      <c r="M48" s="2009"/>
      <c r="N48" s="2009"/>
      <c r="O48" s="2009"/>
      <c r="P48" s="532" t="s">
        <v>263</v>
      </c>
      <c r="Q48" s="923">
        <f>SUM(Q43:Q46)</f>
        <v>0</v>
      </c>
      <c r="R48" s="534" t="s">
        <v>95</v>
      </c>
      <c r="S48" s="924"/>
      <c r="U48" s="2"/>
      <c r="V48" s="2"/>
      <c r="W48" s="2"/>
    </row>
    <row r="49" spans="1:23" s="167" customFormat="1" ht="27.75" customHeight="1" thickTop="1">
      <c r="A49" s="248"/>
      <c r="B49" s="2084"/>
      <c r="C49" s="1991" t="s">
        <v>262</v>
      </c>
      <c r="D49" s="1992"/>
      <c r="E49" s="1992"/>
      <c r="F49" s="1992"/>
      <c r="G49" s="1992"/>
      <c r="H49" s="1992"/>
      <c r="I49" s="1992"/>
      <c r="J49" s="1992"/>
      <c r="K49" s="1992"/>
      <c r="L49" s="1992"/>
      <c r="M49" s="1992"/>
      <c r="N49" s="1992"/>
      <c r="O49" s="1992"/>
      <c r="P49" s="483" t="s">
        <v>325</v>
      </c>
      <c r="Q49" s="484">
        <f>SUM(Q11,Q21,Q26,Q32,Q33,Q34,Q42,Q48)</f>
        <v>0</v>
      </c>
      <c r="R49" s="485" t="s">
        <v>95</v>
      </c>
      <c r="S49" s="486" t="s">
        <v>326</v>
      </c>
      <c r="U49" s="2"/>
      <c r="V49" s="2"/>
      <c r="W49" s="2"/>
    </row>
    <row r="50" spans="1:23" s="167" customFormat="1" ht="27.75" customHeight="1" thickBot="1">
      <c r="A50" s="248"/>
      <c r="B50" s="2024" t="s">
        <v>245</v>
      </c>
      <c r="C50" s="2088" t="s">
        <v>319</v>
      </c>
      <c r="D50" s="2038" t="s">
        <v>244</v>
      </c>
      <c r="E50" s="2039"/>
      <c r="F50" s="2039"/>
      <c r="G50" s="2039"/>
      <c r="H50" s="2039"/>
      <c r="I50" s="2039"/>
      <c r="J50" s="2039"/>
      <c r="K50" s="2039"/>
      <c r="L50" s="2039"/>
      <c r="M50" s="2039"/>
      <c r="N50" s="2039"/>
      <c r="O50" s="2039"/>
      <c r="P50" s="2079"/>
      <c r="Q50" s="536">
        <f>共用部定額単価算出シート!W51</f>
        <v>0</v>
      </c>
      <c r="R50" s="480" t="s">
        <v>95</v>
      </c>
      <c r="S50" s="482"/>
      <c r="U50" s="2"/>
      <c r="V50" s="2"/>
      <c r="W50" s="2"/>
    </row>
    <row r="51" spans="1:23" s="167" customFormat="1" ht="27.75" customHeight="1" thickTop="1" thickBot="1">
      <c r="A51" s="248"/>
      <c r="B51" s="2025"/>
      <c r="C51" s="2089"/>
      <c r="D51" s="2008" t="s">
        <v>257</v>
      </c>
      <c r="E51" s="2009"/>
      <c r="F51" s="2009"/>
      <c r="G51" s="2009"/>
      <c r="H51" s="2009"/>
      <c r="I51" s="2009"/>
      <c r="J51" s="2009"/>
      <c r="K51" s="2009"/>
      <c r="L51" s="2009"/>
      <c r="M51" s="2009"/>
      <c r="N51" s="2009"/>
      <c r="O51" s="2009"/>
      <c r="P51" s="537" t="s">
        <v>327</v>
      </c>
      <c r="Q51" s="533">
        <f>SUM(Q50:Q50)</f>
        <v>0</v>
      </c>
      <c r="R51" s="534" t="s">
        <v>95</v>
      </c>
      <c r="S51" s="535"/>
      <c r="U51" s="2"/>
      <c r="V51" s="2"/>
      <c r="W51" s="2"/>
    </row>
    <row r="52" spans="1:23" s="167" customFormat="1" ht="27.75" customHeight="1" thickTop="1">
      <c r="A52" s="160"/>
      <c r="B52" s="1991" t="s">
        <v>418</v>
      </c>
      <c r="C52" s="1992"/>
      <c r="D52" s="1992"/>
      <c r="E52" s="1992"/>
      <c r="F52" s="1992"/>
      <c r="G52" s="1992"/>
      <c r="H52" s="1992"/>
      <c r="I52" s="1992"/>
      <c r="J52" s="1992"/>
      <c r="K52" s="1992"/>
      <c r="L52" s="1992"/>
      <c r="M52" s="1992"/>
      <c r="N52" s="1992"/>
      <c r="O52" s="1992"/>
      <c r="P52" s="538" t="s">
        <v>1182</v>
      </c>
      <c r="Q52" s="539">
        <f>Q49+Q51</f>
        <v>0</v>
      </c>
      <c r="R52" s="520" t="s">
        <v>95</v>
      </c>
      <c r="S52" s="540" t="s">
        <v>1183</v>
      </c>
      <c r="U52" s="2"/>
      <c r="V52" s="2"/>
      <c r="W52" s="2"/>
    </row>
  </sheetData>
  <sheetProtection algorithmName="SHA-512" hashValue="M34XYGhPT6mKcGRAt4mFszD3iKFjlM9rcvacXlm/Lmm6ARzEF/3mI8D4VHTEpxtF+cZwI4SrQp7TSDxHdgNCGA==" saltValue="dJA7y8SGeHWQjfJvMrTUdg==" spinCount="100000" sheet="1" formatCells="0" formatRows="0" insertRows="0" deleteRows="0" selectLockedCells="1" autoFilter="0" pivotTables="0"/>
  <mergeCells count="71">
    <mergeCell ref="D11:G11"/>
    <mergeCell ref="I11:P11"/>
    <mergeCell ref="Q8:R8"/>
    <mergeCell ref="D9:M9"/>
    <mergeCell ref="B2:G2"/>
    <mergeCell ref="B4:F4"/>
    <mergeCell ref="G4:H4"/>
    <mergeCell ref="B6:F6"/>
    <mergeCell ref="G6:R6"/>
    <mergeCell ref="B8:C10"/>
    <mergeCell ref="D8:P8"/>
    <mergeCell ref="B12:B49"/>
    <mergeCell ref="D12:D20"/>
    <mergeCell ref="E12:H12"/>
    <mergeCell ref="I12:L12"/>
    <mergeCell ref="M12:P12"/>
    <mergeCell ref="D21:O21"/>
    <mergeCell ref="D22:D25"/>
    <mergeCell ref="E22:L22"/>
    <mergeCell ref="D27:D31"/>
    <mergeCell ref="E27:L27"/>
    <mergeCell ref="S12:S20"/>
    <mergeCell ref="E14:H14"/>
    <mergeCell ref="E15:H15"/>
    <mergeCell ref="E16:H16"/>
    <mergeCell ref="E17:H17"/>
    <mergeCell ref="E18:H18"/>
    <mergeCell ref="E19:H19"/>
    <mergeCell ref="E20:H20"/>
    <mergeCell ref="S22:S25"/>
    <mergeCell ref="E23:L23"/>
    <mergeCell ref="E24:L24"/>
    <mergeCell ref="E25:L25"/>
    <mergeCell ref="D26:K26"/>
    <mergeCell ref="S27:S31"/>
    <mergeCell ref="E28:L28"/>
    <mergeCell ref="E29:F31"/>
    <mergeCell ref="I29:L29"/>
    <mergeCell ref="M29:P29"/>
    <mergeCell ref="G30:H30"/>
    <mergeCell ref="G31:H31"/>
    <mergeCell ref="S43:S46"/>
    <mergeCell ref="D44:L44"/>
    <mergeCell ref="D45:L45"/>
    <mergeCell ref="D46:L46"/>
    <mergeCell ref="D32:O32"/>
    <mergeCell ref="D33:N33"/>
    <mergeCell ref="D34:N34"/>
    <mergeCell ref="D35:D41"/>
    <mergeCell ref="E35:H35"/>
    <mergeCell ref="S35:S41"/>
    <mergeCell ref="E36:G37"/>
    <mergeCell ref="E38:H38"/>
    <mergeCell ref="E39:H39"/>
    <mergeCell ref="E40:H40"/>
    <mergeCell ref="B52:O52"/>
    <mergeCell ref="O9:P9"/>
    <mergeCell ref="Q9:R9"/>
    <mergeCell ref="D47:L47"/>
    <mergeCell ref="M47:P47"/>
    <mergeCell ref="D48:O48"/>
    <mergeCell ref="C49:O49"/>
    <mergeCell ref="B50:B51"/>
    <mergeCell ref="C50:C51"/>
    <mergeCell ref="D50:P50"/>
    <mergeCell ref="D51:O51"/>
    <mergeCell ref="E41:H41"/>
    <mergeCell ref="D42:O42"/>
    <mergeCell ref="D43:P43"/>
    <mergeCell ref="D10:O10"/>
    <mergeCell ref="C11:C48"/>
  </mergeCells>
  <phoneticPr fontId="21"/>
  <conditionalFormatting sqref="A9:A10 T10:XFD44 A14:A51">
    <cfRule type="expression" dxfId="292" priority="50">
      <formula>_xlfn.ISFORMULA(A9)=TRUE</formula>
    </cfRule>
  </conditionalFormatting>
  <conditionalFormatting sqref="A1:L3 Q1:XFD8 A4:G4 I4:L4 A5:L7 A8:B8 U9:XFD9 A11:I11 A12:B13 D21 D27:E27 E28:E29 G30:L31 E38:L41">
    <cfRule type="expression" dxfId="291" priority="68">
      <formula>_xlfn.ISFORMULA(A1)=TRUE</formula>
    </cfRule>
  </conditionalFormatting>
  <conditionalFormatting sqref="B50:C50 B51">
    <cfRule type="expression" dxfId="287" priority="55">
      <formula>_xlfn.ISFORMULA(B50)=TRUE</formula>
    </cfRule>
  </conditionalFormatting>
  <conditionalFormatting sqref="C49">
    <cfRule type="expression" dxfId="286" priority="54">
      <formula>_xlfn.ISFORMULA(C49)=TRUE</formula>
    </cfRule>
  </conditionalFormatting>
  <conditionalFormatting sqref="D8:D10">
    <cfRule type="expression" dxfId="285" priority="10">
      <formula>_xlfn.ISFORMULA(D8)=TRUE</formula>
    </cfRule>
  </conditionalFormatting>
  <conditionalFormatting sqref="D42:D48 T45:AA45 AC45:XFD45">
    <cfRule type="expression" dxfId="284" priority="57">
      <formula>_xlfn.ISFORMULA(D42)=TRUE</formula>
    </cfRule>
  </conditionalFormatting>
  <conditionalFormatting sqref="D50:D51 A52:B52">
    <cfRule type="expression" dxfId="283" priority="56">
      <formula>_xlfn.ISFORMULA(A50)=TRUE</formula>
    </cfRule>
  </conditionalFormatting>
  <conditionalFormatting sqref="D22:E22 E23:E25 D26:L26">
    <cfRule type="expression" dxfId="282" priority="66">
      <formula>_xlfn.ISFORMULA(D22)=TRUE</formula>
    </cfRule>
  </conditionalFormatting>
  <conditionalFormatting sqref="D12:I12">
    <cfRule type="expression" dxfId="281" priority="20">
      <formula>_xlfn.ISFORMULA(D12)=TRUE</formula>
    </cfRule>
  </conditionalFormatting>
  <conditionalFormatting sqref="D13:P20">
    <cfRule type="expression" dxfId="280" priority="25">
      <formula>_xlfn.ISFORMULA(D13)=TRUE</formula>
    </cfRule>
  </conditionalFormatting>
  <conditionalFormatting sqref="E35:L35 E36 H36:L37">
    <cfRule type="expression" dxfId="279" priority="61">
      <formula>_xlfn.ISFORMULA(E35)=TRUE</formula>
    </cfRule>
  </conditionalFormatting>
  <conditionalFormatting sqref="I29">
    <cfRule type="expression" dxfId="278" priority="22">
      <formula>_xlfn.ISFORMULA(I29)=TRUE</formula>
    </cfRule>
  </conditionalFormatting>
  <conditionalFormatting sqref="M12">
    <cfRule type="expression" dxfId="277" priority="21">
      <formula>_xlfn.ISFORMULA(M12)=TRUE</formula>
    </cfRule>
  </conditionalFormatting>
  <conditionalFormatting sqref="M29:M31">
    <cfRule type="expression" dxfId="276" priority="23">
      <formula>_xlfn.ISFORMULA(M29)=TRUE</formula>
    </cfRule>
  </conditionalFormatting>
  <conditionalFormatting sqref="M22:O25">
    <cfRule type="expression" dxfId="275" priority="32">
      <formula>_xlfn.ISFORMULA(M22)=TRUE</formula>
    </cfRule>
  </conditionalFormatting>
  <conditionalFormatting sqref="M1:P7 N30:P31 A53:XFD1048576">
    <cfRule type="expression" dxfId="274" priority="45">
      <formula>_xlfn.ISFORMULA(A1)=TRUE</formula>
    </cfRule>
  </conditionalFormatting>
  <conditionalFormatting sqref="M26:P28">
    <cfRule type="expression" dxfId="273" priority="31">
      <formula>_xlfn.ISFORMULA(M26)=TRUE</formula>
    </cfRule>
  </conditionalFormatting>
  <conditionalFormatting sqref="M35:P41">
    <cfRule type="expression" dxfId="272" priority="41">
      <formula>_xlfn.ISFORMULA(M35)=TRUE</formula>
    </cfRule>
  </conditionalFormatting>
  <conditionalFormatting sqref="M44:P47">
    <cfRule type="expression" dxfId="271" priority="30">
      <formula>_xlfn.ISFORMULA(M44)=TRUE</formula>
    </cfRule>
  </conditionalFormatting>
  <conditionalFormatting sqref="N9:Q9">
    <cfRule type="expression" dxfId="270" priority="9">
      <formula>_xlfn.ISFORMULA(N9)=TRUE</formula>
    </cfRule>
  </conditionalFormatting>
  <conditionalFormatting sqref="O33:P34">
    <cfRule type="expression" dxfId="269" priority="36">
      <formula>_xlfn.ISFORMULA(O33)=TRUE</formula>
    </cfRule>
  </conditionalFormatting>
  <conditionalFormatting sqref="P10">
    <cfRule type="expression" dxfId="268" priority="29">
      <formula>_xlfn.ISFORMULA(P10)=TRUE</formula>
    </cfRule>
  </conditionalFormatting>
  <conditionalFormatting sqref="P21:P25">
    <cfRule type="expression" dxfId="267" priority="44">
      <formula>_xlfn.ISFORMULA(P21)=TRUE</formula>
    </cfRule>
  </conditionalFormatting>
  <conditionalFormatting sqref="P32">
    <cfRule type="expression" dxfId="266" priority="42">
      <formula>_xlfn.ISFORMULA(P32)=TRUE</formula>
    </cfRule>
  </conditionalFormatting>
  <conditionalFormatting sqref="P42">
    <cfRule type="expression" dxfId="265" priority="40">
      <formula>_xlfn.ISFORMULA(P42)=TRUE</formula>
    </cfRule>
  </conditionalFormatting>
  <conditionalFormatting sqref="Q47">
    <cfRule type="containsBlanks" dxfId="264" priority="53">
      <formula>LEN(TRIM(Q47))=0</formula>
    </cfRule>
  </conditionalFormatting>
  <conditionalFormatting sqref="Q10:R47 D28:D35">
    <cfRule type="expression" dxfId="263" priority="49">
      <formula>_xlfn.ISFORMULA(D10)=TRUE</formula>
    </cfRule>
  </conditionalFormatting>
  <conditionalFormatting sqref="Q50:R52">
    <cfRule type="expression" dxfId="262" priority="51">
      <formula>_xlfn.ISFORMULA(Q50)=TRUE</formula>
    </cfRule>
  </conditionalFormatting>
  <conditionalFormatting sqref="S9:S35">
    <cfRule type="expression" dxfId="261" priority="1">
      <formula>_xlfn.ISFORMULA(S9)=TRUE</formula>
    </cfRule>
  </conditionalFormatting>
  <conditionalFormatting sqref="S42:S43">
    <cfRule type="expression" dxfId="260" priority="5">
      <formula>_xlfn.ISFORMULA(S42)=TRUE</formula>
    </cfRule>
  </conditionalFormatting>
  <conditionalFormatting sqref="S47:S52">
    <cfRule type="expression" dxfId="259" priority="2">
      <formula>_xlfn.ISFORMULA(S47)=TRUE</formula>
    </cfRule>
  </conditionalFormatting>
  <conditionalFormatting sqref="T9">
    <cfRule type="containsText" dxfId="258" priority="67" operator="containsText" text="(例)">
      <formula>NOT(ISERROR(SEARCH("(例)",T9)))</formula>
    </cfRule>
  </conditionalFormatting>
  <conditionalFormatting sqref="T46:XFD52 P48:R49 P51:P52">
    <cfRule type="expression" dxfId="257" priority="38">
      <formula>_xlfn.ISFORMULA(P46)=TRUE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&amp;R&amp;K01+049R7高層ZEH-M_ver.1</oddFooter>
  </headerFooter>
  <extLst>
    <ext xmlns:x14="http://schemas.microsoft.com/office/spreadsheetml/2009/9/main" uri="{78C0D931-6437-407d-A8EE-F0AAD7539E65}">
      <x14:conditionalFormattings>
        <x14:conditionalFormatting xmlns:xm="http://schemas.microsoft.com/office/excel/2006/main">
          <x14:cfRule type="expression" priority="14" id="{0B453694-B6F0-4FAA-9692-60851B0D7EA0}">
            <xm:f>入力シート!$F$13="2年度事業（1年目）"</xm:f>
            <x14:dxf>
              <fill>
                <patternFill>
                  <bgColor theme="0" tint="-0.499984740745262"/>
                </patternFill>
              </fill>
            </x14:dxf>
          </x14:cfRule>
          <xm:sqref>A2:S53</xm:sqref>
        </x14:conditionalFormatting>
        <x14:conditionalFormatting xmlns:xm="http://schemas.microsoft.com/office/excel/2006/main">
          <x14:cfRule type="expression" priority="13" id="{8104BAAE-4F3A-40BB-BA6A-86EF374CD510}">
            <xm:f>入力シート!$F$13="3年度事業（1年目）"</xm:f>
            <x14:dxf>
              <fill>
                <patternFill>
                  <bgColor theme="0" tint="-0.499984740745262"/>
                </patternFill>
              </fill>
            </x14:dxf>
          </x14:cfRule>
          <xm:sqref>A2:S54</xm:sqref>
        </x14:conditionalFormatting>
        <x14:conditionalFormatting xmlns:xm="http://schemas.microsoft.com/office/excel/2006/main">
          <x14:cfRule type="expression" priority="8" id="{09D0AD69-C3E3-40F4-82A5-D66FBD1F18F3}">
            <xm:f>入力シート!$F$13="単年度事業"</xm:f>
            <x14:dxf>
              <fill>
                <patternFill>
                  <bgColor theme="0" tint="-0.499984740745262"/>
                </patternFill>
              </fill>
            </x14:dxf>
          </x14:cfRule>
          <xm:sqref>A2:T53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6946E-FD12-4551-9BCA-47522957BDB1}">
  <dimension ref="A1:AB52"/>
  <sheetViews>
    <sheetView showGridLines="0" view="pageBreakPreview" topLeftCell="A2" zoomScale="55" zoomScaleNormal="100" zoomScaleSheetLayoutView="55" workbookViewId="0">
      <selection activeCell="D11" sqref="D11"/>
    </sheetView>
  </sheetViews>
  <sheetFormatPr defaultColWidth="9" defaultRowHeight="13"/>
  <cols>
    <col min="1" max="1" width="3.83203125" style="375" customWidth="1"/>
    <col min="2" max="3" width="22.08203125" style="375" customWidth="1"/>
    <col min="4" max="4" width="9.33203125" style="375" customWidth="1"/>
    <col min="5" max="5" width="27" style="375" customWidth="1"/>
    <col min="6" max="6" width="10" style="375" customWidth="1"/>
    <col min="7" max="7" width="3.83203125" style="375" customWidth="1"/>
    <col min="8" max="9" width="22.08203125" style="375" customWidth="1"/>
    <col min="10" max="10" width="9.33203125" style="375" customWidth="1"/>
    <col min="11" max="11" width="27" style="375" customWidth="1"/>
    <col min="12" max="12" width="10" style="375" customWidth="1"/>
    <col min="13" max="13" width="3.83203125" style="375" customWidth="1"/>
    <col min="14" max="15" width="22.08203125" style="375" customWidth="1"/>
    <col min="16" max="16" width="9.33203125" style="375" customWidth="1"/>
    <col min="17" max="17" width="27" style="375" customWidth="1"/>
    <col min="18" max="18" width="10" style="375" customWidth="1"/>
    <col min="19" max="19" width="3.58203125" style="375" customWidth="1"/>
    <col min="20" max="21" width="22.08203125" style="375" customWidth="1"/>
    <col min="22" max="22" width="9.33203125" style="375" customWidth="1"/>
    <col min="23" max="23" width="27" style="375" customWidth="1"/>
    <col min="24" max="24" width="10" style="375" customWidth="1"/>
    <col min="25" max="25" width="8" style="375" customWidth="1"/>
    <col min="26" max="28" width="8.203125E-2" style="375" hidden="1" customWidth="1"/>
    <col min="29" max="16384" width="9" style="375"/>
  </cols>
  <sheetData>
    <row r="1" spans="1:28" ht="16.5" hidden="1">
      <c r="A1" s="903"/>
    </row>
    <row r="2" spans="1:28" s="374" customFormat="1" ht="24.75" customHeight="1">
      <c r="A2" s="387" t="s">
        <v>1167</v>
      </c>
    </row>
    <row r="3" spans="1:28" s="374" customFormat="1" ht="6" customHeight="1">
      <c r="A3" s="376"/>
    </row>
    <row r="4" spans="1:28" ht="20.25" customHeight="1">
      <c r="A4" s="158"/>
      <c r="B4" s="904" t="s">
        <v>1128</v>
      </c>
      <c r="C4" s="904"/>
      <c r="D4" s="905"/>
      <c r="E4" s="905"/>
      <c r="F4" s="905"/>
      <c r="G4" s="905"/>
      <c r="H4" s="904" t="s">
        <v>1129</v>
      </c>
      <c r="I4" s="904"/>
      <c r="J4" s="905"/>
      <c r="K4" s="905"/>
      <c r="L4" s="905"/>
      <c r="M4" s="905"/>
      <c r="N4" s="904" t="s">
        <v>1130</v>
      </c>
      <c r="O4" s="904"/>
      <c r="P4" s="905"/>
      <c r="Q4" s="905"/>
      <c r="R4" s="905"/>
      <c r="S4" s="158"/>
      <c r="T4" s="904" t="s">
        <v>1131</v>
      </c>
      <c r="U4" s="904"/>
      <c r="V4" s="905"/>
      <c r="W4" s="905"/>
      <c r="X4" s="905"/>
    </row>
    <row r="5" spans="1:28" ht="7.5" customHeight="1">
      <c r="A5" s="158"/>
      <c r="B5" s="906"/>
      <c r="C5" s="906"/>
      <c r="D5" s="906"/>
      <c r="E5" s="906"/>
      <c r="F5" s="906"/>
      <c r="G5" s="907"/>
      <c r="H5" s="906"/>
      <c r="I5" s="906"/>
      <c r="J5" s="906"/>
      <c r="K5" s="906"/>
      <c r="L5" s="906"/>
      <c r="M5" s="906"/>
      <c r="N5" s="906"/>
      <c r="O5" s="906"/>
      <c r="P5" s="906"/>
      <c r="Q5" s="906"/>
      <c r="R5" s="906"/>
      <c r="S5" s="158"/>
      <c r="T5" s="906"/>
      <c r="U5" s="906"/>
      <c r="V5" s="906"/>
      <c r="W5" s="906"/>
      <c r="X5" s="906"/>
    </row>
    <row r="6" spans="1:28" ht="5.5" customHeight="1">
      <c r="A6" s="158"/>
      <c r="B6" s="378"/>
      <c r="C6" s="378"/>
      <c r="D6" s="378"/>
      <c r="E6" s="906"/>
      <c r="F6" s="377"/>
      <c r="G6" s="377"/>
      <c r="H6" s="378"/>
      <c r="I6" s="378"/>
      <c r="J6" s="378"/>
      <c r="K6" s="906"/>
      <c r="L6" s="377"/>
      <c r="M6" s="908"/>
      <c r="N6" s="378"/>
      <c r="O6" s="378"/>
      <c r="P6" s="378"/>
      <c r="Q6" s="906"/>
      <c r="R6" s="377"/>
      <c r="S6" s="158"/>
      <c r="T6" s="378"/>
      <c r="U6" s="378"/>
      <c r="V6" s="378"/>
      <c r="W6" s="906"/>
      <c r="X6" s="377"/>
    </row>
    <row r="7" spans="1:28" ht="18.75" customHeight="1">
      <c r="A7" s="158"/>
      <c r="B7" s="2107" t="s">
        <v>747</v>
      </c>
      <c r="C7" s="2108"/>
      <c r="D7" s="2108"/>
      <c r="E7" s="2109"/>
      <c r="F7" s="379"/>
      <c r="G7" s="380"/>
      <c r="H7" s="2107" t="s">
        <v>748</v>
      </c>
      <c r="I7" s="2108"/>
      <c r="J7" s="2108"/>
      <c r="K7" s="2109"/>
      <c r="L7" s="379"/>
      <c r="M7" s="158"/>
      <c r="N7" s="2107" t="s">
        <v>749</v>
      </c>
      <c r="O7" s="2108"/>
      <c r="P7" s="2108"/>
      <c r="Q7" s="2109"/>
      <c r="R7" s="379"/>
      <c r="S7" s="158"/>
      <c r="T7" s="2107" t="s">
        <v>750</v>
      </c>
      <c r="U7" s="2108"/>
      <c r="V7" s="2108"/>
      <c r="W7" s="2109"/>
      <c r="X7" s="379"/>
    </row>
    <row r="8" spans="1:28" ht="7.4" customHeight="1">
      <c r="A8" s="158"/>
      <c r="B8" s="39"/>
      <c r="C8" s="39"/>
      <c r="D8" s="39"/>
      <c r="E8" s="39"/>
      <c r="F8" s="39"/>
      <c r="G8" s="39"/>
      <c r="H8" s="39"/>
      <c r="I8" s="39"/>
      <c r="J8" s="39"/>
      <c r="K8" s="39"/>
      <c r="L8" s="39"/>
      <c r="M8" s="158"/>
      <c r="N8" s="39"/>
      <c r="O8" s="39"/>
      <c r="P8" s="39"/>
      <c r="Q8" s="39"/>
      <c r="R8" s="39"/>
      <c r="S8" s="158"/>
      <c r="T8" s="39"/>
      <c r="U8" s="39"/>
      <c r="V8" s="39"/>
      <c r="W8" s="39"/>
      <c r="X8" s="39"/>
    </row>
    <row r="9" spans="1:28" ht="14.5" thickBot="1">
      <c r="A9" s="158"/>
      <c r="B9" s="38" t="s">
        <v>533</v>
      </c>
      <c r="C9" s="38"/>
      <c r="D9" s="158"/>
      <c r="E9" s="158"/>
      <c r="F9" s="158"/>
      <c r="G9" s="158"/>
      <c r="H9" s="38" t="s">
        <v>533</v>
      </c>
      <c r="I9" s="38"/>
      <c r="J9" s="158"/>
      <c r="K9" s="158"/>
      <c r="L9" s="158"/>
      <c r="M9" s="158"/>
      <c r="N9" s="38" t="s">
        <v>533</v>
      </c>
      <c r="O9" s="38"/>
      <c r="P9" s="158"/>
      <c r="Q9" s="158"/>
      <c r="R9" s="158"/>
      <c r="S9" s="158"/>
      <c r="T9" s="38" t="s">
        <v>533</v>
      </c>
      <c r="U9" s="38"/>
      <c r="V9" s="158"/>
      <c r="W9" s="158"/>
      <c r="X9" s="158"/>
    </row>
    <row r="10" spans="1:28" s="402" customFormat="1" ht="17.25" customHeight="1">
      <c r="A10" s="4"/>
      <c r="B10" s="2110" t="s">
        <v>858</v>
      </c>
      <c r="C10" s="2111"/>
      <c r="D10" s="400" t="s">
        <v>434</v>
      </c>
      <c r="E10" s="400" t="s">
        <v>436</v>
      </c>
      <c r="F10" s="401"/>
      <c r="G10" s="4"/>
      <c r="H10" s="2110" t="s">
        <v>858</v>
      </c>
      <c r="I10" s="2111"/>
      <c r="J10" s="400" t="s">
        <v>434</v>
      </c>
      <c r="K10" s="400" t="s">
        <v>436</v>
      </c>
      <c r="L10" s="401"/>
      <c r="M10" s="4"/>
      <c r="N10" s="2110" t="s">
        <v>858</v>
      </c>
      <c r="O10" s="2111"/>
      <c r="P10" s="400" t="s">
        <v>434</v>
      </c>
      <c r="Q10" s="400" t="s">
        <v>436</v>
      </c>
      <c r="R10" s="401"/>
      <c r="S10" s="4"/>
      <c r="T10" s="2110" t="s">
        <v>858</v>
      </c>
      <c r="U10" s="2111"/>
      <c r="V10" s="400" t="s">
        <v>434</v>
      </c>
      <c r="W10" s="400" t="s">
        <v>436</v>
      </c>
      <c r="X10" s="401"/>
      <c r="Z10" s="909" t="s">
        <v>859</v>
      </c>
      <c r="AA10" s="910" t="s">
        <v>594</v>
      </c>
      <c r="AB10" s="911" t="s">
        <v>595</v>
      </c>
    </row>
    <row r="11" spans="1:28" s="402" customFormat="1" ht="20.25" customHeight="1">
      <c r="A11" s="4"/>
      <c r="B11" s="2105" t="s">
        <v>481</v>
      </c>
      <c r="C11" s="2106"/>
      <c r="D11" s="591"/>
      <c r="E11" s="554">
        <f>D11*共用部空調設備費用算出シート!$E$12</f>
        <v>0</v>
      </c>
      <c r="F11" s="403"/>
      <c r="G11" s="4"/>
      <c r="H11" s="2105" t="s">
        <v>481</v>
      </c>
      <c r="I11" s="2106"/>
      <c r="J11" s="591"/>
      <c r="K11" s="554">
        <f>J11*共用部空調設備費用算出シート!$E$12</f>
        <v>0</v>
      </c>
      <c r="L11" s="403"/>
      <c r="M11" s="404"/>
      <c r="N11" s="2105" t="s">
        <v>481</v>
      </c>
      <c r="O11" s="2106"/>
      <c r="P11" s="591"/>
      <c r="Q11" s="554">
        <f>P11*共用部空調設備費用算出シート!$E$12</f>
        <v>0</v>
      </c>
      <c r="R11" s="403"/>
      <c r="S11" s="4"/>
      <c r="T11" s="2105" t="s">
        <v>481</v>
      </c>
      <c r="U11" s="2106"/>
      <c r="V11" s="591"/>
      <c r="W11" s="554">
        <f>V11*共用部空調設備費用算出シート!$E$12</f>
        <v>0</v>
      </c>
      <c r="X11" s="403"/>
      <c r="Z11" s="912" t="s">
        <v>860</v>
      </c>
      <c r="AA11" s="913">
        <v>150000</v>
      </c>
      <c r="AB11" s="914">
        <v>120000</v>
      </c>
    </row>
    <row r="12" spans="1:28" s="402" customFormat="1" ht="20.25" customHeight="1">
      <c r="A12" s="4"/>
      <c r="B12" s="2105" t="s">
        <v>482</v>
      </c>
      <c r="C12" s="2106"/>
      <c r="D12" s="591"/>
      <c r="E12" s="554">
        <f>D12*共用部空調設備費用算出シート!$K$12</f>
        <v>0</v>
      </c>
      <c r="F12" s="403"/>
      <c r="G12" s="4"/>
      <c r="H12" s="2105" t="s">
        <v>482</v>
      </c>
      <c r="I12" s="2106"/>
      <c r="J12" s="591"/>
      <c r="K12" s="554">
        <f>J12*共用部空調設備費用算出シート!$K$12</f>
        <v>0</v>
      </c>
      <c r="L12" s="403"/>
      <c r="M12" s="404"/>
      <c r="N12" s="2105" t="s">
        <v>482</v>
      </c>
      <c r="O12" s="2106"/>
      <c r="P12" s="591"/>
      <c r="Q12" s="554">
        <f>P12*共用部空調設備費用算出シート!$K$12</f>
        <v>0</v>
      </c>
      <c r="R12" s="403"/>
      <c r="S12" s="4"/>
      <c r="T12" s="2105" t="s">
        <v>482</v>
      </c>
      <c r="U12" s="2106"/>
      <c r="V12" s="591"/>
      <c r="W12" s="554">
        <f>V12*共用部空調設備費用算出シート!$K$12</f>
        <v>0</v>
      </c>
      <c r="X12" s="403"/>
      <c r="Z12" s="912" t="s">
        <v>861</v>
      </c>
      <c r="AA12" s="913">
        <v>160000</v>
      </c>
      <c r="AB12" s="914">
        <v>130000</v>
      </c>
    </row>
    <row r="13" spans="1:28" s="402" customFormat="1" ht="20.25" customHeight="1">
      <c r="A13" s="4"/>
      <c r="B13" s="2105" t="s">
        <v>483</v>
      </c>
      <c r="C13" s="2106"/>
      <c r="D13" s="591"/>
      <c r="E13" s="554">
        <f>D13*共用部空調設備費用算出シート!$E$21</f>
        <v>0</v>
      </c>
      <c r="F13" s="403"/>
      <c r="G13" s="4"/>
      <c r="H13" s="2105" t="s">
        <v>483</v>
      </c>
      <c r="I13" s="2106"/>
      <c r="J13" s="591"/>
      <c r="K13" s="554">
        <f>J13*共用部空調設備費用算出シート!$E$21</f>
        <v>0</v>
      </c>
      <c r="L13" s="403"/>
      <c r="M13" s="4"/>
      <c r="N13" s="2105" t="s">
        <v>483</v>
      </c>
      <c r="O13" s="2106"/>
      <c r="P13" s="591"/>
      <c r="Q13" s="554">
        <f>P13*共用部空調設備費用算出シート!$E$21</f>
        <v>0</v>
      </c>
      <c r="R13" s="403"/>
      <c r="S13" s="4"/>
      <c r="T13" s="2105" t="s">
        <v>483</v>
      </c>
      <c r="U13" s="2106"/>
      <c r="V13" s="591"/>
      <c r="W13" s="554">
        <f>V13*共用部空調設備費用算出シート!$E$21</f>
        <v>0</v>
      </c>
      <c r="X13" s="403"/>
      <c r="Z13" s="912" t="s">
        <v>862</v>
      </c>
      <c r="AA13" s="913">
        <v>170000</v>
      </c>
      <c r="AB13" s="914">
        <v>140000</v>
      </c>
    </row>
    <row r="14" spans="1:28" s="402" customFormat="1" ht="20.25" customHeight="1">
      <c r="A14" s="4"/>
      <c r="B14" s="2105" t="s">
        <v>484</v>
      </c>
      <c r="C14" s="2106"/>
      <c r="D14" s="591"/>
      <c r="E14" s="554">
        <f>D14*共用部空調設備費用算出シート!$K$21</f>
        <v>0</v>
      </c>
      <c r="F14" s="403"/>
      <c r="G14" s="4"/>
      <c r="H14" s="2105" t="s">
        <v>484</v>
      </c>
      <c r="I14" s="2106"/>
      <c r="J14" s="591"/>
      <c r="K14" s="554">
        <f>J14*共用部空調設備費用算出シート!$K$21</f>
        <v>0</v>
      </c>
      <c r="L14" s="403"/>
      <c r="M14" s="4"/>
      <c r="N14" s="2105" t="s">
        <v>484</v>
      </c>
      <c r="O14" s="2106"/>
      <c r="P14" s="591"/>
      <c r="Q14" s="554">
        <f>P14*共用部空調設備費用算出シート!$K$21</f>
        <v>0</v>
      </c>
      <c r="R14" s="403"/>
      <c r="S14" s="4"/>
      <c r="T14" s="2105" t="s">
        <v>484</v>
      </c>
      <c r="U14" s="2106"/>
      <c r="V14" s="591"/>
      <c r="W14" s="554">
        <f>V14*共用部空調設備費用算出シート!$K$21</f>
        <v>0</v>
      </c>
      <c r="X14" s="403"/>
      <c r="Z14" s="912" t="s">
        <v>863</v>
      </c>
      <c r="AA14" s="913">
        <v>180000</v>
      </c>
      <c r="AB14" s="914">
        <v>150000</v>
      </c>
    </row>
    <row r="15" spans="1:28" s="402" customFormat="1" ht="20.25" customHeight="1">
      <c r="A15" s="4"/>
      <c r="B15" s="2105" t="s">
        <v>485</v>
      </c>
      <c r="C15" s="2106"/>
      <c r="D15" s="591"/>
      <c r="E15" s="554">
        <f>D15*共用部空調設備費用算出シート!$E$30</f>
        <v>0</v>
      </c>
      <c r="F15" s="403"/>
      <c r="G15" s="4"/>
      <c r="H15" s="2105" t="s">
        <v>485</v>
      </c>
      <c r="I15" s="2106"/>
      <c r="J15" s="591"/>
      <c r="K15" s="554">
        <f>J15*共用部空調設備費用算出シート!$E$30</f>
        <v>0</v>
      </c>
      <c r="L15" s="403"/>
      <c r="M15" s="4"/>
      <c r="N15" s="2105" t="s">
        <v>485</v>
      </c>
      <c r="O15" s="2106"/>
      <c r="P15" s="591"/>
      <c r="Q15" s="554">
        <f>P15*共用部空調設備費用算出シート!$E$30</f>
        <v>0</v>
      </c>
      <c r="R15" s="403"/>
      <c r="S15" s="4"/>
      <c r="T15" s="2105" t="s">
        <v>485</v>
      </c>
      <c r="U15" s="2106"/>
      <c r="V15" s="591"/>
      <c r="W15" s="554">
        <f>V15*共用部空調設備費用算出シート!$E$30</f>
        <v>0</v>
      </c>
      <c r="X15" s="403"/>
      <c r="Z15" s="912" t="s">
        <v>864</v>
      </c>
      <c r="AA15" s="913">
        <v>190000</v>
      </c>
      <c r="AB15" s="914">
        <v>160000</v>
      </c>
    </row>
    <row r="16" spans="1:28" s="402" customFormat="1" ht="20.25" customHeight="1">
      <c r="A16" s="4"/>
      <c r="B16" s="2105" t="s">
        <v>486</v>
      </c>
      <c r="C16" s="2106"/>
      <c r="D16" s="591"/>
      <c r="E16" s="554">
        <f>D16*共用部空調設備費用算出シート!$K$30</f>
        <v>0</v>
      </c>
      <c r="F16" s="403"/>
      <c r="G16" s="4"/>
      <c r="H16" s="2105" t="s">
        <v>486</v>
      </c>
      <c r="I16" s="2106"/>
      <c r="J16" s="591"/>
      <c r="K16" s="554">
        <f>J16*共用部空調設備費用算出シート!$K$30</f>
        <v>0</v>
      </c>
      <c r="L16" s="403"/>
      <c r="M16" s="4"/>
      <c r="N16" s="2105" t="s">
        <v>486</v>
      </c>
      <c r="O16" s="2106"/>
      <c r="P16" s="591"/>
      <c r="Q16" s="554">
        <f>P16*共用部空調設備費用算出シート!$K$30</f>
        <v>0</v>
      </c>
      <c r="R16" s="403"/>
      <c r="S16" s="4"/>
      <c r="T16" s="2105" t="s">
        <v>486</v>
      </c>
      <c r="U16" s="2106"/>
      <c r="V16" s="591"/>
      <c r="W16" s="554">
        <f>V16*共用部空調設備費用算出シート!$K$30</f>
        <v>0</v>
      </c>
      <c r="X16" s="403"/>
      <c r="Z16" s="912" t="s">
        <v>865</v>
      </c>
      <c r="AA16" s="913">
        <v>200000</v>
      </c>
      <c r="AB16" s="914">
        <v>170000</v>
      </c>
    </row>
    <row r="17" spans="1:28" s="402" customFormat="1" ht="20.25" customHeight="1">
      <c r="A17" s="4"/>
      <c r="B17" s="2105" t="s">
        <v>487</v>
      </c>
      <c r="C17" s="2106"/>
      <c r="D17" s="591"/>
      <c r="E17" s="554">
        <f>D17*共用部空調設備費用算出シート!$E$39</f>
        <v>0</v>
      </c>
      <c r="F17" s="403"/>
      <c r="G17" s="4"/>
      <c r="H17" s="2105" t="s">
        <v>487</v>
      </c>
      <c r="I17" s="2106"/>
      <c r="J17" s="591"/>
      <c r="K17" s="554">
        <f>J17*共用部空調設備費用算出シート!$E$39</f>
        <v>0</v>
      </c>
      <c r="L17" s="403"/>
      <c r="M17" s="4"/>
      <c r="N17" s="2105" t="s">
        <v>487</v>
      </c>
      <c r="O17" s="2106"/>
      <c r="P17" s="591"/>
      <c r="Q17" s="554">
        <f>P17*共用部空調設備費用算出シート!$E$39</f>
        <v>0</v>
      </c>
      <c r="R17" s="403"/>
      <c r="S17" s="4"/>
      <c r="T17" s="2105" t="s">
        <v>487</v>
      </c>
      <c r="U17" s="2106"/>
      <c r="V17" s="591"/>
      <c r="W17" s="554">
        <f>V17*共用部空調設備費用算出シート!$E$39</f>
        <v>0</v>
      </c>
      <c r="X17" s="403"/>
      <c r="Z17" s="912" t="s">
        <v>866</v>
      </c>
      <c r="AA17" s="913">
        <v>220000</v>
      </c>
      <c r="AB17" s="914">
        <v>190000</v>
      </c>
    </row>
    <row r="18" spans="1:28" s="402" customFormat="1" ht="20.25" customHeight="1" thickBot="1">
      <c r="A18" s="4"/>
      <c r="B18" s="2105" t="s">
        <v>488</v>
      </c>
      <c r="C18" s="2106"/>
      <c r="D18" s="591"/>
      <c r="E18" s="554">
        <f>D18*共用部空調設備費用算出シート!$K$39</f>
        <v>0</v>
      </c>
      <c r="F18" s="403"/>
      <c r="G18" s="4"/>
      <c r="H18" s="2105" t="s">
        <v>488</v>
      </c>
      <c r="I18" s="2106"/>
      <c r="J18" s="591"/>
      <c r="K18" s="554">
        <f>J18*共用部空調設備費用算出シート!$K$39</f>
        <v>0</v>
      </c>
      <c r="L18" s="403"/>
      <c r="M18" s="4"/>
      <c r="N18" s="2105" t="s">
        <v>488</v>
      </c>
      <c r="O18" s="2106"/>
      <c r="P18" s="591"/>
      <c r="Q18" s="554">
        <f>P18*共用部空調設備費用算出シート!$K$39</f>
        <v>0</v>
      </c>
      <c r="R18" s="403"/>
      <c r="S18" s="404"/>
      <c r="T18" s="2105" t="s">
        <v>488</v>
      </c>
      <c r="U18" s="2106"/>
      <c r="V18" s="591"/>
      <c r="W18" s="554">
        <f>V18*共用部空調設備費用算出シート!$K$39</f>
        <v>0</v>
      </c>
      <c r="X18" s="403"/>
      <c r="Z18" s="915" t="s">
        <v>867</v>
      </c>
      <c r="AA18" s="916">
        <v>240000</v>
      </c>
      <c r="AB18" s="917">
        <v>200000</v>
      </c>
    </row>
    <row r="19" spans="1:28" s="402" customFormat="1" ht="20.25" customHeight="1">
      <c r="A19" s="4"/>
      <c r="B19" s="2105" t="s">
        <v>546</v>
      </c>
      <c r="C19" s="2106"/>
      <c r="D19" s="591"/>
      <c r="E19" s="554">
        <f>D19*共用部空調設備費用算出シート!$E$48</f>
        <v>0</v>
      </c>
      <c r="F19" s="403"/>
      <c r="G19" s="4"/>
      <c r="H19" s="2105" t="s">
        <v>546</v>
      </c>
      <c r="I19" s="2106"/>
      <c r="J19" s="591"/>
      <c r="K19" s="554">
        <f>J19*共用部空調設備費用算出シート!$E$48</f>
        <v>0</v>
      </c>
      <c r="L19" s="403"/>
      <c r="M19" s="4"/>
      <c r="N19" s="2105" t="s">
        <v>546</v>
      </c>
      <c r="O19" s="2106"/>
      <c r="P19" s="591"/>
      <c r="Q19" s="554">
        <f>P19*共用部空調設備費用算出シート!$E$48</f>
        <v>0</v>
      </c>
      <c r="R19" s="456"/>
      <c r="S19" s="4"/>
      <c r="T19" s="2105" t="s">
        <v>546</v>
      </c>
      <c r="U19" s="2106"/>
      <c r="V19" s="591"/>
      <c r="W19" s="554">
        <f>V19*共用部空調設備費用算出シート!$E$48</f>
        <v>0</v>
      </c>
      <c r="X19" s="403"/>
    </row>
    <row r="20" spans="1:28" s="402" customFormat="1" ht="20.25" customHeight="1" thickBot="1">
      <c r="A20" s="4"/>
      <c r="B20" s="2112" t="s">
        <v>547</v>
      </c>
      <c r="C20" s="2113"/>
      <c r="D20" s="918"/>
      <c r="E20" s="919">
        <f>D20*共用部空調設備費用算出シート!$K$48</f>
        <v>0</v>
      </c>
      <c r="F20" s="403"/>
      <c r="G20" s="4"/>
      <c r="H20" s="2112" t="s">
        <v>547</v>
      </c>
      <c r="I20" s="2113"/>
      <c r="J20" s="918"/>
      <c r="K20" s="919">
        <f>J20*共用部空調設備費用算出シート!$K$48</f>
        <v>0</v>
      </c>
      <c r="L20" s="403"/>
      <c r="M20" s="4"/>
      <c r="N20" s="2112" t="s">
        <v>547</v>
      </c>
      <c r="O20" s="2113"/>
      <c r="P20" s="918"/>
      <c r="Q20" s="919">
        <f>P20*共用部空調設備費用算出シート!$K$48</f>
        <v>0</v>
      </c>
      <c r="R20" s="403"/>
      <c r="S20" s="4"/>
      <c r="T20" s="2112" t="s">
        <v>547</v>
      </c>
      <c r="U20" s="2113"/>
      <c r="V20" s="918"/>
      <c r="W20" s="919">
        <f>V20*共用部空調設備費用算出シート!$K$48</f>
        <v>0</v>
      </c>
      <c r="X20" s="403"/>
    </row>
    <row r="21" spans="1:28" s="402" customFormat="1" ht="20.25" customHeight="1">
      <c r="A21" s="4"/>
      <c r="B21" s="895" t="s">
        <v>868</v>
      </c>
      <c r="C21" s="895" t="s">
        <v>869</v>
      </c>
      <c r="D21" s="895" t="s">
        <v>511</v>
      </c>
      <c r="E21" s="895" t="s">
        <v>436</v>
      </c>
      <c r="F21" s="403"/>
      <c r="G21" s="4"/>
      <c r="H21" s="895" t="s">
        <v>868</v>
      </c>
      <c r="I21" s="895" t="s">
        <v>869</v>
      </c>
      <c r="J21" s="895" t="s">
        <v>511</v>
      </c>
      <c r="K21" s="895" t="s">
        <v>436</v>
      </c>
      <c r="L21" s="403"/>
      <c r="M21" s="4"/>
      <c r="N21" s="895" t="s">
        <v>868</v>
      </c>
      <c r="O21" s="895" t="s">
        <v>869</v>
      </c>
      <c r="P21" s="895" t="s">
        <v>511</v>
      </c>
      <c r="Q21" s="895" t="s">
        <v>436</v>
      </c>
      <c r="R21" s="403"/>
      <c r="S21" s="4"/>
      <c r="T21" s="895" t="s">
        <v>868</v>
      </c>
      <c r="U21" s="895" t="s">
        <v>869</v>
      </c>
      <c r="V21" s="895" t="s">
        <v>511</v>
      </c>
      <c r="W21" s="895" t="s">
        <v>436</v>
      </c>
      <c r="X21" s="403"/>
    </row>
    <row r="22" spans="1:28" s="402" customFormat="1" ht="20.25" customHeight="1">
      <c r="A22" s="4"/>
      <c r="B22" s="954"/>
      <c r="C22" s="954"/>
      <c r="D22" s="591"/>
      <c r="E22" s="554" t="str">
        <f>IF(OR(ISBLANK(B22),ISBLANK(C22),ISBLANK(D22)),"",IF(B22="区分（い）",VLOOKUP(C22,data7,2,FALSE)*D22,VLOOKUP(C22,data7,3,FALSE)*D22))</f>
        <v/>
      </c>
      <c r="F22" s="403"/>
      <c r="G22" s="4"/>
      <c r="H22" s="954"/>
      <c r="I22" s="954"/>
      <c r="J22" s="591"/>
      <c r="K22" s="554" t="str">
        <f>IF(OR(ISBLANK(H22),ISBLANK(I22),ISBLANK(J22)),"",IF(H22="区分（い）",VLOOKUP(I22,data7,2,FALSE)*J22,VLOOKUP(I22,data7,3,FALSE)*J22))</f>
        <v/>
      </c>
      <c r="L22" s="403"/>
      <c r="M22" s="4"/>
      <c r="N22" s="954"/>
      <c r="O22" s="954"/>
      <c r="P22" s="591"/>
      <c r="Q22" s="554" t="str">
        <f>IF(OR(ISBLANK(N22),ISBLANK(O22),ISBLANK(P22)),"",IF(N22="区分（い）",VLOOKUP(O22,data7,2,FALSE)*P22,VLOOKUP(O22,data7,3,FALSE)*P22))</f>
        <v/>
      </c>
      <c r="R22" s="403"/>
      <c r="S22" s="4"/>
      <c r="T22" s="954"/>
      <c r="U22" s="954"/>
      <c r="V22" s="591"/>
      <c r="W22" s="554" t="str">
        <f>IF(OR(ISBLANK(T22),ISBLANK(U22),ISBLANK(V22)),"",IF(T22="区分（い）",VLOOKUP(U22,data7,2,FALSE)*V22,VLOOKUP(U22,data7,3,FALSE)*V22))</f>
        <v/>
      </c>
      <c r="X22" s="403"/>
    </row>
    <row r="23" spans="1:28" s="402" customFormat="1" ht="20.25" customHeight="1">
      <c r="A23" s="4"/>
      <c r="B23" s="954"/>
      <c r="C23" s="954"/>
      <c r="D23" s="591"/>
      <c r="E23" s="554" t="str">
        <f>IF(OR(ISBLANK(B23),ISBLANK(C23),ISBLANK(D23)),"",IF(B23="区分（い）",VLOOKUP(C23,data7,2,FALSE)*D23,VLOOKUP(C23,data7,3,FALSE)*D23))</f>
        <v/>
      </c>
      <c r="F23" s="403"/>
      <c r="G23" s="4"/>
      <c r="H23" s="954"/>
      <c r="I23" s="954"/>
      <c r="J23" s="591"/>
      <c r="K23" s="554" t="str">
        <f>IF(OR(ISBLANK(H23),ISBLANK(I23),ISBLANK(J23)),"",IF(H23="区分（い）",VLOOKUP(I23,data7,2,FALSE)*J23,VLOOKUP(I23,data7,3,FALSE)*J23))</f>
        <v/>
      </c>
      <c r="L23" s="403"/>
      <c r="M23" s="4"/>
      <c r="N23" s="954"/>
      <c r="O23" s="954"/>
      <c r="P23" s="591"/>
      <c r="Q23" s="554" t="str">
        <f>IF(OR(ISBLANK(N23),ISBLANK(O23),ISBLANK(P23)),"",IF(N23="区分（い）",VLOOKUP(O23,data7,2,FALSE)*P23,VLOOKUP(O23,data7,3,FALSE)*P23))</f>
        <v/>
      </c>
      <c r="R23" s="403"/>
      <c r="S23" s="4"/>
      <c r="T23" s="954"/>
      <c r="U23" s="954"/>
      <c r="V23" s="591"/>
      <c r="W23" s="554" t="str">
        <f>IF(OR(ISBLANK(T23),ISBLANK(U23),ISBLANK(V23)),"",IF(T23="区分（い）",VLOOKUP(U23,data7,2,FALSE)*V23,VLOOKUP(U23,data7,3,FALSE)*V23))</f>
        <v/>
      </c>
      <c r="X23" s="403"/>
    </row>
    <row r="24" spans="1:28" s="402" customFormat="1" ht="20.25" customHeight="1">
      <c r="A24" s="4"/>
      <c r="B24" s="954"/>
      <c r="C24" s="954"/>
      <c r="D24" s="591"/>
      <c r="E24" s="554" t="str">
        <f>IF(OR(ISBLANK(B24),ISBLANK(C24),ISBLANK(D24)),"",IF(B24="区分（い）",VLOOKUP(C24,data7,2,FALSE)*D24,VLOOKUP(C24,data7,3,FALSE)*D24))</f>
        <v/>
      </c>
      <c r="F24" s="403"/>
      <c r="G24" s="4"/>
      <c r="H24" s="954"/>
      <c r="I24" s="954"/>
      <c r="J24" s="591"/>
      <c r="K24" s="554" t="str">
        <f>IF(OR(ISBLANK(H24),ISBLANK(I24),ISBLANK(J24)),"",IF(H24="区分（い）",VLOOKUP(I24,data7,2,FALSE)*J24,VLOOKUP(I24,data7,3,FALSE)*J24))</f>
        <v/>
      </c>
      <c r="L24" s="403"/>
      <c r="M24" s="4"/>
      <c r="N24" s="954"/>
      <c r="O24" s="954"/>
      <c r="P24" s="591"/>
      <c r="Q24" s="554" t="str">
        <f>IF(OR(ISBLANK(N24),ISBLANK(O24),ISBLANK(P24)),"",IF(N24="区分（い）",VLOOKUP(O24,data7,2,FALSE)*P24,VLOOKUP(O24,data7,3,FALSE)*P24))</f>
        <v/>
      </c>
      <c r="R24" s="403"/>
      <c r="S24" s="4"/>
      <c r="T24" s="954"/>
      <c r="U24" s="954"/>
      <c r="V24" s="591"/>
      <c r="W24" s="554" t="str">
        <f>IF(OR(ISBLANK(T24),ISBLANK(U24),ISBLANK(V24)),"",IF(T24="区分（い）",VLOOKUP(U24,data7,2,FALSE)*V24,VLOOKUP(U24,data7,3,FALSE)*V24))</f>
        <v/>
      </c>
      <c r="X24" s="403"/>
    </row>
    <row r="25" spans="1:28" s="402" customFormat="1" ht="20.25" customHeight="1" thickBot="1">
      <c r="A25" s="4"/>
      <c r="B25" s="955"/>
      <c r="C25" s="955"/>
      <c r="D25" s="592"/>
      <c r="E25" s="555" t="str">
        <f>IF(OR(ISBLANK(B25),ISBLANK(C25),ISBLANK(D25)),"",IF(B25="区分（い）",VLOOKUP(C25,data7,2,FALSE)*D25,VLOOKUP(C25,data7,3,FALSE)*D25))</f>
        <v/>
      </c>
      <c r="F25" s="403"/>
      <c r="G25" s="4"/>
      <c r="H25" s="955"/>
      <c r="I25" s="955"/>
      <c r="J25" s="592"/>
      <c r="K25" s="555" t="str">
        <f>IF(OR(ISBLANK(H25),ISBLANK(I25),ISBLANK(J25)),"",IF(H25="区分（い）",VLOOKUP(I25,data7,2,FALSE)*J25,VLOOKUP(I25,data7,3,FALSE)*J25))</f>
        <v/>
      </c>
      <c r="L25" s="403"/>
      <c r="M25" s="4"/>
      <c r="N25" s="955"/>
      <c r="O25" s="955"/>
      <c r="P25" s="592"/>
      <c r="Q25" s="555" t="str">
        <f>IF(OR(ISBLANK(N25),ISBLANK(O25),ISBLANK(P25)),"",IF(N25="区分（い）",VLOOKUP(O25,data7,2,FALSE)*P25,VLOOKUP(O25,data7,3,FALSE)*P25))</f>
        <v/>
      </c>
      <c r="R25" s="403"/>
      <c r="S25" s="4"/>
      <c r="T25" s="955"/>
      <c r="U25" s="955"/>
      <c r="V25" s="592"/>
      <c r="W25" s="555" t="str">
        <f>IF(OR(ISBLANK(T25),ISBLANK(U25),ISBLANK(V25)),"",IF(T25="区分（い）",VLOOKUP(U25,data7,2,FALSE)*V25,VLOOKUP(U25,data7,3,FALSE)*V25))</f>
        <v/>
      </c>
      <c r="X25" s="403"/>
    </row>
    <row r="26" spans="1:28" s="402" customFormat="1" ht="22.5" customHeight="1" thickTop="1">
      <c r="A26" s="4"/>
      <c r="B26" s="2114" t="s">
        <v>439</v>
      </c>
      <c r="C26" s="2114"/>
      <c r="D26" s="2114"/>
      <c r="E26" s="558">
        <f>SUM(E11:E20,E22:E25)</f>
        <v>0</v>
      </c>
      <c r="F26" s="403"/>
      <c r="G26" s="4"/>
      <c r="H26" s="2115" t="s">
        <v>439</v>
      </c>
      <c r="I26" s="2116"/>
      <c r="J26" s="2117"/>
      <c r="K26" s="558">
        <f>SUM(K11:K20,K22:K25)</f>
        <v>0</v>
      </c>
      <c r="L26" s="403"/>
      <c r="M26" s="4"/>
      <c r="N26" s="2114" t="s">
        <v>439</v>
      </c>
      <c r="O26" s="2114"/>
      <c r="P26" s="2114"/>
      <c r="Q26" s="558">
        <f>SUM(Q11:Q20,Q22:Q25)</f>
        <v>0</v>
      </c>
      <c r="R26" s="403"/>
      <c r="S26" s="4"/>
      <c r="T26" s="2114" t="s">
        <v>1011</v>
      </c>
      <c r="U26" s="2114"/>
      <c r="V26" s="2114"/>
      <c r="W26" s="558">
        <f>SUM(W11:W20,W22:W25)</f>
        <v>0</v>
      </c>
      <c r="X26" s="403"/>
    </row>
    <row r="27" spans="1:28" ht="7.4" customHeight="1">
      <c r="A27" s="158"/>
      <c r="B27" s="158"/>
      <c r="C27" s="158"/>
      <c r="D27" s="158"/>
      <c r="E27" s="158"/>
      <c r="F27" s="158"/>
      <c r="G27" s="158"/>
      <c r="H27" s="158"/>
      <c r="I27" s="158"/>
      <c r="J27" s="158"/>
      <c r="K27" s="158"/>
      <c r="L27" s="158"/>
      <c r="M27" s="158"/>
      <c r="N27" s="158"/>
      <c r="O27" s="158"/>
      <c r="P27" s="158"/>
      <c r="Q27" s="158"/>
      <c r="R27" s="158"/>
      <c r="S27" s="158"/>
      <c r="T27" s="158"/>
      <c r="U27" s="158"/>
      <c r="V27" s="158"/>
      <c r="W27" s="158"/>
      <c r="X27" s="158"/>
    </row>
    <row r="28" spans="1:28" ht="14">
      <c r="A28" s="158"/>
      <c r="B28" s="38" t="s">
        <v>534</v>
      </c>
      <c r="C28" s="38"/>
      <c r="D28" s="158"/>
      <c r="E28" s="158"/>
      <c r="F28" s="158"/>
      <c r="G28" s="158"/>
      <c r="H28" s="38" t="s">
        <v>534</v>
      </c>
      <c r="I28" s="38"/>
      <c r="J28" s="158"/>
      <c r="K28" s="158"/>
      <c r="L28" s="158"/>
      <c r="M28" s="158"/>
      <c r="N28" s="38" t="s">
        <v>534</v>
      </c>
      <c r="O28" s="38"/>
      <c r="P28" s="158"/>
      <c r="Q28" s="158"/>
      <c r="R28" s="158"/>
      <c r="S28" s="158"/>
      <c r="T28" s="38" t="s">
        <v>534</v>
      </c>
      <c r="U28" s="38"/>
      <c r="V28" s="158"/>
      <c r="W28" s="158"/>
      <c r="X28" s="158"/>
    </row>
    <row r="29" spans="1:28" s="402" customFormat="1" ht="17.25" customHeight="1">
      <c r="A29" s="4"/>
      <c r="B29" s="2110" t="s">
        <v>435</v>
      </c>
      <c r="C29" s="2111"/>
      <c r="D29" s="400" t="s">
        <v>511</v>
      </c>
      <c r="E29" s="400" t="s">
        <v>436</v>
      </c>
      <c r="F29" s="401"/>
      <c r="G29" s="4"/>
      <c r="H29" s="2110" t="s">
        <v>435</v>
      </c>
      <c r="I29" s="2111"/>
      <c r="J29" s="400" t="s">
        <v>511</v>
      </c>
      <c r="K29" s="400" t="s">
        <v>436</v>
      </c>
      <c r="L29" s="401"/>
      <c r="M29" s="4"/>
      <c r="N29" s="2110" t="s">
        <v>435</v>
      </c>
      <c r="O29" s="2111"/>
      <c r="P29" s="400" t="s">
        <v>511</v>
      </c>
      <c r="Q29" s="400" t="s">
        <v>436</v>
      </c>
      <c r="R29" s="401"/>
      <c r="S29" s="4"/>
      <c r="T29" s="2110" t="s">
        <v>435</v>
      </c>
      <c r="U29" s="2111"/>
      <c r="V29" s="400" t="s">
        <v>511</v>
      </c>
      <c r="W29" s="400" t="s">
        <v>436</v>
      </c>
      <c r="X29" s="401"/>
    </row>
    <row r="30" spans="1:28" s="402" customFormat="1" ht="20.25" customHeight="1">
      <c r="A30" s="4"/>
      <c r="B30" s="2105" t="s">
        <v>476</v>
      </c>
      <c r="C30" s="2106"/>
      <c r="D30" s="591"/>
      <c r="E30" s="554">
        <f>D30*60000</f>
        <v>0</v>
      </c>
      <c r="F30" s="403"/>
      <c r="G30" s="4"/>
      <c r="H30" s="2105" t="s">
        <v>476</v>
      </c>
      <c r="I30" s="2106"/>
      <c r="J30" s="591"/>
      <c r="K30" s="554">
        <f>J30*60000</f>
        <v>0</v>
      </c>
      <c r="L30" s="403"/>
      <c r="M30" s="4"/>
      <c r="N30" s="2105" t="s">
        <v>476</v>
      </c>
      <c r="O30" s="2106"/>
      <c r="P30" s="591"/>
      <c r="Q30" s="554">
        <f>P30*60000</f>
        <v>0</v>
      </c>
      <c r="R30" s="403"/>
      <c r="S30" s="4"/>
      <c r="T30" s="2105" t="s">
        <v>476</v>
      </c>
      <c r="U30" s="2106"/>
      <c r="V30" s="591"/>
      <c r="W30" s="554">
        <f>V30*60000</f>
        <v>0</v>
      </c>
      <c r="X30" s="403"/>
    </row>
    <row r="31" spans="1:28" s="402" customFormat="1" ht="20.25" customHeight="1">
      <c r="A31" s="4"/>
      <c r="B31" s="2105" t="s">
        <v>477</v>
      </c>
      <c r="C31" s="2106"/>
      <c r="D31" s="591"/>
      <c r="E31" s="554">
        <f>D31*90000</f>
        <v>0</v>
      </c>
      <c r="F31" s="403"/>
      <c r="G31" s="4"/>
      <c r="H31" s="2105" t="s">
        <v>477</v>
      </c>
      <c r="I31" s="2106"/>
      <c r="J31" s="591"/>
      <c r="K31" s="554">
        <f>J31*90000</f>
        <v>0</v>
      </c>
      <c r="L31" s="403"/>
      <c r="M31" s="4"/>
      <c r="N31" s="2105" t="s">
        <v>477</v>
      </c>
      <c r="O31" s="2106"/>
      <c r="P31" s="591"/>
      <c r="Q31" s="554">
        <f>P31*90000</f>
        <v>0</v>
      </c>
      <c r="R31" s="403"/>
      <c r="S31" s="4"/>
      <c r="T31" s="2105" t="s">
        <v>477</v>
      </c>
      <c r="U31" s="2106"/>
      <c r="V31" s="591"/>
      <c r="W31" s="554">
        <f>V31*90000</f>
        <v>0</v>
      </c>
      <c r="X31" s="403"/>
    </row>
    <row r="32" spans="1:28" s="402" customFormat="1" ht="20.25" customHeight="1">
      <c r="A32" s="4"/>
      <c r="B32" s="2105" t="s">
        <v>478</v>
      </c>
      <c r="C32" s="2106"/>
      <c r="D32" s="591"/>
      <c r="E32" s="554">
        <f>D32*60000</f>
        <v>0</v>
      </c>
      <c r="F32" s="403"/>
      <c r="G32" s="4"/>
      <c r="H32" s="2105" t="s">
        <v>478</v>
      </c>
      <c r="I32" s="2106"/>
      <c r="J32" s="591"/>
      <c r="K32" s="554">
        <f>J32*60000</f>
        <v>0</v>
      </c>
      <c r="L32" s="403"/>
      <c r="M32" s="4"/>
      <c r="N32" s="2105" t="s">
        <v>478</v>
      </c>
      <c r="O32" s="2106"/>
      <c r="P32" s="591"/>
      <c r="Q32" s="554">
        <f>P32*60000</f>
        <v>0</v>
      </c>
      <c r="R32" s="403"/>
      <c r="S32" s="4"/>
      <c r="T32" s="2105" t="s">
        <v>478</v>
      </c>
      <c r="U32" s="2106"/>
      <c r="V32" s="591"/>
      <c r="W32" s="554">
        <f>V32*60000</f>
        <v>0</v>
      </c>
      <c r="X32" s="403"/>
    </row>
    <row r="33" spans="1:24" s="402" customFormat="1" ht="20.25" customHeight="1">
      <c r="A33" s="4"/>
      <c r="B33" s="2105" t="s">
        <v>479</v>
      </c>
      <c r="C33" s="2106"/>
      <c r="D33" s="591"/>
      <c r="E33" s="554">
        <f>D33*210000</f>
        <v>0</v>
      </c>
      <c r="F33" s="403"/>
      <c r="G33" s="4"/>
      <c r="H33" s="2105" t="s">
        <v>479</v>
      </c>
      <c r="I33" s="2106"/>
      <c r="J33" s="591"/>
      <c r="K33" s="554">
        <f>J33*210000</f>
        <v>0</v>
      </c>
      <c r="L33" s="403"/>
      <c r="M33" s="4"/>
      <c r="N33" s="2105" t="s">
        <v>479</v>
      </c>
      <c r="O33" s="2106"/>
      <c r="P33" s="591"/>
      <c r="Q33" s="554">
        <f>P33*210000</f>
        <v>0</v>
      </c>
      <c r="R33" s="403"/>
      <c r="S33" s="4"/>
      <c r="T33" s="2105" t="s">
        <v>479</v>
      </c>
      <c r="U33" s="2106"/>
      <c r="V33" s="591"/>
      <c r="W33" s="554">
        <f>V33*210000</f>
        <v>0</v>
      </c>
      <c r="X33" s="403"/>
    </row>
    <row r="34" spans="1:24" s="402" customFormat="1" ht="20.25" customHeight="1" thickBot="1">
      <c r="A34" s="4"/>
      <c r="B34" s="2118" t="s">
        <v>480</v>
      </c>
      <c r="C34" s="2119"/>
      <c r="D34" s="592"/>
      <c r="E34" s="555">
        <f>D34*240000</f>
        <v>0</v>
      </c>
      <c r="F34" s="403"/>
      <c r="G34" s="4"/>
      <c r="H34" s="2118" t="s">
        <v>480</v>
      </c>
      <c r="I34" s="2119"/>
      <c r="J34" s="592"/>
      <c r="K34" s="555">
        <f>J34*240000</f>
        <v>0</v>
      </c>
      <c r="L34" s="403"/>
      <c r="M34" s="4"/>
      <c r="N34" s="2118" t="s">
        <v>480</v>
      </c>
      <c r="O34" s="2119"/>
      <c r="P34" s="592"/>
      <c r="Q34" s="555">
        <f>P34*240000</f>
        <v>0</v>
      </c>
      <c r="R34" s="403"/>
      <c r="S34" s="4"/>
      <c r="T34" s="2118" t="s">
        <v>480</v>
      </c>
      <c r="U34" s="2119"/>
      <c r="V34" s="592"/>
      <c r="W34" s="555">
        <f>V34*240000</f>
        <v>0</v>
      </c>
      <c r="X34" s="403"/>
    </row>
    <row r="35" spans="1:24" s="402" customFormat="1" ht="22.5" customHeight="1" thickTop="1">
      <c r="A35" s="4"/>
      <c r="B35" s="2114" t="s">
        <v>439</v>
      </c>
      <c r="C35" s="2114"/>
      <c r="D35" s="2114"/>
      <c r="E35" s="558">
        <f>SUM(E30:E34)</f>
        <v>0</v>
      </c>
      <c r="F35" s="403"/>
      <c r="G35" s="4"/>
      <c r="H35" s="2114" t="s">
        <v>439</v>
      </c>
      <c r="I35" s="2114"/>
      <c r="J35" s="2114"/>
      <c r="K35" s="558">
        <f>SUM(K30:K34)</f>
        <v>0</v>
      </c>
      <c r="L35" s="403"/>
      <c r="M35" s="4"/>
      <c r="N35" s="2114" t="s">
        <v>439</v>
      </c>
      <c r="O35" s="2114"/>
      <c r="P35" s="2114"/>
      <c r="Q35" s="558">
        <f>SUM(Q30:Q34)</f>
        <v>0</v>
      </c>
      <c r="R35" s="403"/>
      <c r="S35" s="4"/>
      <c r="T35" s="2114" t="s">
        <v>439</v>
      </c>
      <c r="U35" s="2114"/>
      <c r="V35" s="2114"/>
      <c r="W35" s="558">
        <f>SUM(W30:W34)</f>
        <v>0</v>
      </c>
      <c r="X35" s="403"/>
    </row>
    <row r="36" spans="1:24" ht="5.5" customHeight="1">
      <c r="A36" s="158"/>
      <c r="B36" s="158"/>
      <c r="C36" s="158"/>
      <c r="D36" s="158"/>
      <c r="E36" s="158"/>
      <c r="F36" s="158"/>
      <c r="G36" s="158"/>
      <c r="H36" s="158"/>
      <c r="I36" s="158"/>
      <c r="J36" s="158"/>
      <c r="K36" s="158"/>
      <c r="L36" s="158"/>
      <c r="M36" s="158"/>
      <c r="N36" s="158"/>
      <c r="O36" s="158"/>
      <c r="P36" s="158"/>
      <c r="Q36" s="158"/>
      <c r="R36" s="158"/>
      <c r="S36" s="158"/>
      <c r="T36" s="158"/>
      <c r="U36" s="158"/>
      <c r="V36" s="158"/>
      <c r="W36" s="158"/>
      <c r="X36" s="158"/>
    </row>
    <row r="37" spans="1:24" ht="14">
      <c r="A37" s="158"/>
      <c r="B37" s="38" t="s">
        <v>535</v>
      </c>
      <c r="C37" s="38"/>
      <c r="D37" s="158"/>
      <c r="E37" s="158"/>
      <c r="F37" s="158"/>
      <c r="G37" s="158"/>
      <c r="H37" s="38" t="s">
        <v>535</v>
      </c>
      <c r="I37" s="38"/>
      <c r="J37" s="158"/>
      <c r="K37" s="158"/>
      <c r="L37" s="158"/>
      <c r="M37" s="158"/>
      <c r="N37" s="38" t="s">
        <v>535</v>
      </c>
      <c r="O37" s="38"/>
      <c r="P37" s="158"/>
      <c r="Q37" s="158"/>
      <c r="R37" s="158"/>
      <c r="S37" s="158"/>
      <c r="T37" s="38" t="s">
        <v>535</v>
      </c>
      <c r="U37" s="38"/>
      <c r="V37" s="158"/>
      <c r="W37" s="158"/>
      <c r="X37" s="158"/>
    </row>
    <row r="38" spans="1:24" s="402" customFormat="1" ht="17.25" customHeight="1">
      <c r="A38" s="4"/>
      <c r="B38" s="2110" t="s">
        <v>435</v>
      </c>
      <c r="C38" s="2111"/>
      <c r="D38" s="400" t="s">
        <v>511</v>
      </c>
      <c r="E38" s="400" t="s">
        <v>436</v>
      </c>
      <c r="F38" s="401"/>
      <c r="G38" s="4"/>
      <c r="H38" s="2110" t="s">
        <v>435</v>
      </c>
      <c r="I38" s="2111"/>
      <c r="J38" s="400" t="s">
        <v>511</v>
      </c>
      <c r="K38" s="400" t="s">
        <v>436</v>
      </c>
      <c r="L38" s="401"/>
      <c r="M38" s="4"/>
      <c r="N38" s="2110" t="s">
        <v>435</v>
      </c>
      <c r="O38" s="2111"/>
      <c r="P38" s="400" t="s">
        <v>511</v>
      </c>
      <c r="Q38" s="400" t="s">
        <v>436</v>
      </c>
      <c r="R38" s="401"/>
      <c r="S38" s="4"/>
      <c r="T38" s="2110" t="s">
        <v>435</v>
      </c>
      <c r="U38" s="2111"/>
      <c r="V38" s="400" t="s">
        <v>511</v>
      </c>
      <c r="W38" s="400" t="s">
        <v>436</v>
      </c>
      <c r="X38" s="401"/>
    </row>
    <row r="39" spans="1:24" s="402" customFormat="1" ht="30.65" customHeight="1">
      <c r="A39" s="4"/>
      <c r="B39" s="2122" t="s">
        <v>870</v>
      </c>
      <c r="C39" s="2123"/>
      <c r="D39" s="591"/>
      <c r="E39" s="554">
        <f>D39*8000</f>
        <v>0</v>
      </c>
      <c r="F39" s="403"/>
      <c r="G39" s="4"/>
      <c r="H39" s="2122" t="s">
        <v>870</v>
      </c>
      <c r="I39" s="2123"/>
      <c r="J39" s="591"/>
      <c r="K39" s="554">
        <f>J39*8000</f>
        <v>0</v>
      </c>
      <c r="L39" s="403"/>
      <c r="M39" s="4"/>
      <c r="N39" s="2122" t="s">
        <v>870</v>
      </c>
      <c r="O39" s="2123"/>
      <c r="P39" s="591"/>
      <c r="Q39" s="554">
        <f>P39*8000</f>
        <v>0</v>
      </c>
      <c r="R39" s="403"/>
      <c r="S39" s="4"/>
      <c r="T39" s="2122" t="s">
        <v>870</v>
      </c>
      <c r="U39" s="2123"/>
      <c r="V39" s="591"/>
      <c r="W39" s="554">
        <f>V39*8000</f>
        <v>0</v>
      </c>
      <c r="X39" s="403"/>
    </row>
    <row r="40" spans="1:24" s="402" customFormat="1" ht="30.65" customHeight="1" thickBot="1">
      <c r="A40" s="4"/>
      <c r="B40" s="2120" t="s">
        <v>871</v>
      </c>
      <c r="C40" s="2121"/>
      <c r="D40" s="592"/>
      <c r="E40" s="555">
        <f>D40*10000</f>
        <v>0</v>
      </c>
      <c r="F40" s="403"/>
      <c r="G40" s="4"/>
      <c r="H40" s="2120" t="s">
        <v>871</v>
      </c>
      <c r="I40" s="2121"/>
      <c r="J40" s="592"/>
      <c r="K40" s="555">
        <f>J40*10000</f>
        <v>0</v>
      </c>
      <c r="L40" s="403"/>
      <c r="M40" s="4"/>
      <c r="N40" s="2120" t="s">
        <v>871</v>
      </c>
      <c r="O40" s="2121"/>
      <c r="P40" s="592"/>
      <c r="Q40" s="555">
        <f>P40*10000</f>
        <v>0</v>
      </c>
      <c r="R40" s="403"/>
      <c r="S40" s="4"/>
      <c r="T40" s="2120" t="s">
        <v>871</v>
      </c>
      <c r="U40" s="2121"/>
      <c r="V40" s="592"/>
      <c r="W40" s="555">
        <f>V40*10000</f>
        <v>0</v>
      </c>
      <c r="X40" s="403"/>
    </row>
    <row r="41" spans="1:24" s="402" customFormat="1" ht="23.25" customHeight="1" thickTop="1">
      <c r="A41" s="4"/>
      <c r="B41" s="2114" t="s">
        <v>439</v>
      </c>
      <c r="C41" s="2114"/>
      <c r="D41" s="2114"/>
      <c r="E41" s="558">
        <f>SUM(E39:E40)</f>
        <v>0</v>
      </c>
      <c r="F41" s="403"/>
      <c r="G41" s="4"/>
      <c r="H41" s="2114" t="s">
        <v>439</v>
      </c>
      <c r="I41" s="2114"/>
      <c r="J41" s="2114"/>
      <c r="K41" s="558">
        <f>SUM(K39:K40)</f>
        <v>0</v>
      </c>
      <c r="L41" s="403"/>
      <c r="M41" s="4"/>
      <c r="N41" s="2114" t="s">
        <v>439</v>
      </c>
      <c r="O41" s="2114"/>
      <c r="P41" s="2114"/>
      <c r="Q41" s="558">
        <f>SUM(Q39:Q40)</f>
        <v>0</v>
      </c>
      <c r="R41" s="403"/>
      <c r="S41" s="4"/>
      <c r="T41" s="2114" t="s">
        <v>439</v>
      </c>
      <c r="U41" s="2114"/>
      <c r="V41" s="2114"/>
      <c r="W41" s="558">
        <f>SUM(W39:W40)</f>
        <v>0</v>
      </c>
      <c r="X41" s="403"/>
    </row>
    <row r="42" spans="1:24" ht="7.4" customHeight="1">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row>
    <row r="43" spans="1:24" ht="14">
      <c r="A43" s="158"/>
      <c r="B43" s="38" t="s">
        <v>540</v>
      </c>
      <c r="C43" s="38"/>
      <c r="D43" s="158"/>
      <c r="E43" s="158"/>
      <c r="F43" s="158"/>
      <c r="G43" s="158"/>
      <c r="H43" s="38" t="s">
        <v>540</v>
      </c>
      <c r="I43" s="38"/>
      <c r="J43" s="158"/>
      <c r="K43" s="158"/>
      <c r="L43" s="158"/>
      <c r="M43" s="158"/>
      <c r="N43" s="38" t="s">
        <v>540</v>
      </c>
      <c r="O43" s="38"/>
      <c r="P43" s="158"/>
      <c r="Q43" s="158"/>
      <c r="R43" s="158"/>
      <c r="S43" s="158"/>
      <c r="T43" s="38" t="s">
        <v>540</v>
      </c>
      <c r="U43" s="38"/>
      <c r="V43" s="158"/>
      <c r="W43" s="158"/>
      <c r="X43" s="158"/>
    </row>
    <row r="44" spans="1:24" s="402" customFormat="1" ht="17.25" customHeight="1">
      <c r="B44" s="2110" t="s">
        <v>536</v>
      </c>
      <c r="C44" s="2125"/>
      <c r="D44" s="2111"/>
      <c r="E44" s="400" t="s">
        <v>436</v>
      </c>
      <c r="H44" s="2110" t="s">
        <v>536</v>
      </c>
      <c r="I44" s="2125"/>
      <c r="J44" s="2111"/>
      <c r="K44" s="400" t="s">
        <v>436</v>
      </c>
      <c r="N44" s="2110" t="s">
        <v>536</v>
      </c>
      <c r="O44" s="2125"/>
      <c r="P44" s="2111"/>
      <c r="Q44" s="400" t="s">
        <v>436</v>
      </c>
      <c r="T44" s="2110" t="s">
        <v>536</v>
      </c>
      <c r="U44" s="2125"/>
      <c r="V44" s="2111"/>
      <c r="W44" s="400" t="s">
        <v>436</v>
      </c>
    </row>
    <row r="45" spans="1:24" s="402" customFormat="1" ht="20.25" customHeight="1">
      <c r="B45" s="2124" t="s">
        <v>537</v>
      </c>
      <c r="C45" s="2124"/>
      <c r="D45" s="2124"/>
      <c r="E45" s="554">
        <f>E26</f>
        <v>0</v>
      </c>
      <c r="H45" s="2124" t="s">
        <v>537</v>
      </c>
      <c r="I45" s="2124"/>
      <c r="J45" s="2124"/>
      <c r="K45" s="554">
        <f>K26</f>
        <v>0</v>
      </c>
      <c r="N45" s="2124" t="s">
        <v>537</v>
      </c>
      <c r="O45" s="2124"/>
      <c r="P45" s="2124"/>
      <c r="Q45" s="554">
        <f>Q26</f>
        <v>0</v>
      </c>
      <c r="T45" s="2124" t="s">
        <v>537</v>
      </c>
      <c r="U45" s="2124"/>
      <c r="V45" s="2124"/>
      <c r="W45" s="554">
        <f>W26</f>
        <v>0</v>
      </c>
    </row>
    <row r="46" spans="1:24" s="402" customFormat="1" ht="20.25" customHeight="1">
      <c r="B46" s="2124" t="s">
        <v>538</v>
      </c>
      <c r="C46" s="2124"/>
      <c r="D46" s="2124"/>
      <c r="E46" s="554">
        <f>E35</f>
        <v>0</v>
      </c>
      <c r="H46" s="2124" t="s">
        <v>538</v>
      </c>
      <c r="I46" s="2124"/>
      <c r="J46" s="2124"/>
      <c r="K46" s="554">
        <f>K35</f>
        <v>0</v>
      </c>
      <c r="N46" s="2124" t="s">
        <v>538</v>
      </c>
      <c r="O46" s="2124"/>
      <c r="P46" s="2124"/>
      <c r="Q46" s="554">
        <f>Q35</f>
        <v>0</v>
      </c>
      <c r="T46" s="2124" t="s">
        <v>538</v>
      </c>
      <c r="U46" s="2124"/>
      <c r="V46" s="2124"/>
      <c r="W46" s="554">
        <f>W35</f>
        <v>0</v>
      </c>
    </row>
    <row r="47" spans="1:24" s="402" customFormat="1" ht="20.25" customHeight="1">
      <c r="B47" s="2124" t="s">
        <v>539</v>
      </c>
      <c r="C47" s="2124"/>
      <c r="D47" s="2124"/>
      <c r="E47" s="554">
        <f>E41</f>
        <v>0</v>
      </c>
      <c r="H47" s="2124" t="s">
        <v>539</v>
      </c>
      <c r="I47" s="2124"/>
      <c r="J47" s="2124"/>
      <c r="K47" s="554">
        <f>K41</f>
        <v>0</v>
      </c>
      <c r="N47" s="2124" t="s">
        <v>539</v>
      </c>
      <c r="O47" s="2124"/>
      <c r="P47" s="2124"/>
      <c r="Q47" s="554">
        <f>Q41</f>
        <v>0</v>
      </c>
      <c r="T47" s="2124" t="s">
        <v>539</v>
      </c>
      <c r="U47" s="2124"/>
      <c r="V47" s="2124"/>
      <c r="W47" s="554">
        <f>W41</f>
        <v>0</v>
      </c>
    </row>
    <row r="48" spans="1:24" s="402" customFormat="1" ht="20.25" customHeight="1">
      <c r="B48" s="2124" t="s">
        <v>589</v>
      </c>
      <c r="C48" s="2124"/>
      <c r="D48" s="2124"/>
      <c r="E48" s="724"/>
      <c r="H48" s="2124" t="s">
        <v>589</v>
      </c>
      <c r="I48" s="2124"/>
      <c r="J48" s="2124"/>
      <c r="K48" s="724"/>
      <c r="N48" s="2124" t="s">
        <v>589</v>
      </c>
      <c r="O48" s="2124"/>
      <c r="P48" s="2124"/>
      <c r="Q48" s="724"/>
      <c r="T48" s="2124" t="s">
        <v>589</v>
      </c>
      <c r="U48" s="2124"/>
      <c r="V48" s="2124"/>
      <c r="W48" s="724"/>
    </row>
    <row r="49" spans="2:23" s="402" customFormat="1" ht="20.25" customHeight="1">
      <c r="B49" s="2124" t="s">
        <v>590</v>
      </c>
      <c r="C49" s="2124"/>
      <c r="D49" s="2124"/>
      <c r="E49" s="724"/>
      <c r="H49" s="2124" t="s">
        <v>590</v>
      </c>
      <c r="I49" s="2124"/>
      <c r="J49" s="2124"/>
      <c r="K49" s="724"/>
      <c r="N49" s="2124" t="s">
        <v>590</v>
      </c>
      <c r="O49" s="2124"/>
      <c r="P49" s="2124"/>
      <c r="Q49" s="724"/>
      <c r="T49" s="2124" t="s">
        <v>590</v>
      </c>
      <c r="U49" s="2124"/>
      <c r="V49" s="2124"/>
      <c r="W49" s="724"/>
    </row>
    <row r="50" spans="2:23" s="402" customFormat="1" ht="20.25" customHeight="1" thickBot="1">
      <c r="B50" s="2126" t="s">
        <v>548</v>
      </c>
      <c r="C50" s="2126"/>
      <c r="D50" s="2126"/>
      <c r="E50" s="557">
        <f>'費用明細書（共用部）'!I71</f>
        <v>0</v>
      </c>
      <c r="H50" s="2126" t="s">
        <v>549</v>
      </c>
      <c r="I50" s="2126"/>
      <c r="J50" s="2126"/>
      <c r="K50" s="557">
        <f>'費用明細書（共用部）'!U71</f>
        <v>0</v>
      </c>
      <c r="N50" s="2126" t="s">
        <v>549</v>
      </c>
      <c r="O50" s="2126"/>
      <c r="P50" s="2126"/>
      <c r="Q50" s="557">
        <f>'費用明細書（共用部）'!AG71</f>
        <v>0</v>
      </c>
      <c r="T50" s="2126" t="s">
        <v>549</v>
      </c>
      <c r="U50" s="2126"/>
      <c r="V50" s="2126"/>
      <c r="W50" s="557">
        <f>'費用明細書（共用部）'!AS71</f>
        <v>0</v>
      </c>
    </row>
    <row r="51" spans="2:23" s="402" customFormat="1" ht="20.25" customHeight="1" thickTop="1">
      <c r="B51" s="2127" t="s">
        <v>439</v>
      </c>
      <c r="C51" s="2127"/>
      <c r="D51" s="2127"/>
      <c r="E51" s="556">
        <f>SUM(E45:E50)</f>
        <v>0</v>
      </c>
      <c r="H51" s="2127" t="s">
        <v>439</v>
      </c>
      <c r="I51" s="2127"/>
      <c r="J51" s="2127"/>
      <c r="K51" s="556">
        <f>SUM(K45:K50)</f>
        <v>0</v>
      </c>
      <c r="N51" s="2127" t="s">
        <v>439</v>
      </c>
      <c r="O51" s="2127"/>
      <c r="P51" s="2127"/>
      <c r="Q51" s="556">
        <f>SUM(Q45:Q50)</f>
        <v>0</v>
      </c>
      <c r="T51" s="2127" t="s">
        <v>439</v>
      </c>
      <c r="U51" s="2127"/>
      <c r="V51" s="2127"/>
      <c r="W51" s="556">
        <f>SUM(W45:W50)</f>
        <v>0</v>
      </c>
    </row>
    <row r="52" spans="2:23" ht="5.25" customHeight="1"/>
  </sheetData>
  <sheetProtection algorithmName="SHA-512" hashValue="OqyTYZkU6qAfEA/GMPGuBlQEU4xOv9mp0C81sXPUJqNzB/jdOyHpJQoFWQC+E1IWhMuXXqPuXvPPebM3YTx37A==" saltValue="FqxEe7D3dGGZVWxAGcHW8g==" spinCount="100000" sheet="1" formatCells="0" formatRows="0" insertRows="0" deleteRows="0" selectLockedCells="1" autoFilter="0" pivotTables="0"/>
  <mergeCells count="128">
    <mergeCell ref="B50:D50"/>
    <mergeCell ref="H50:J50"/>
    <mergeCell ref="N50:P50"/>
    <mergeCell ref="T50:V50"/>
    <mergeCell ref="B51:D51"/>
    <mergeCell ref="H51:J51"/>
    <mergeCell ref="N51:P51"/>
    <mergeCell ref="T51:V51"/>
    <mergeCell ref="B48:D48"/>
    <mergeCell ref="H48:J48"/>
    <mergeCell ref="N48:P48"/>
    <mergeCell ref="T48:V48"/>
    <mergeCell ref="B49:D49"/>
    <mergeCell ref="H49:J49"/>
    <mergeCell ref="N49:P49"/>
    <mergeCell ref="T49:V49"/>
    <mergeCell ref="B46:D46"/>
    <mergeCell ref="H46:J46"/>
    <mergeCell ref="N46:P46"/>
    <mergeCell ref="T46:V46"/>
    <mergeCell ref="B47:D47"/>
    <mergeCell ref="H47:J47"/>
    <mergeCell ref="N47:P47"/>
    <mergeCell ref="T47:V47"/>
    <mergeCell ref="B44:D44"/>
    <mergeCell ref="H44:J44"/>
    <mergeCell ref="N44:P44"/>
    <mergeCell ref="T44:V44"/>
    <mergeCell ref="B45:D45"/>
    <mergeCell ref="H45:J45"/>
    <mergeCell ref="N45:P45"/>
    <mergeCell ref="T45:V45"/>
    <mergeCell ref="B40:C40"/>
    <mergeCell ref="H40:I40"/>
    <mergeCell ref="N40:O40"/>
    <mergeCell ref="T40:U40"/>
    <mergeCell ref="B41:D41"/>
    <mergeCell ref="H41:J41"/>
    <mergeCell ref="N41:P41"/>
    <mergeCell ref="T41:V41"/>
    <mergeCell ref="B38:C38"/>
    <mergeCell ref="H38:I38"/>
    <mergeCell ref="N38:O38"/>
    <mergeCell ref="T38:U38"/>
    <mergeCell ref="B39:C39"/>
    <mergeCell ref="H39:I39"/>
    <mergeCell ref="N39:O39"/>
    <mergeCell ref="T39:U39"/>
    <mergeCell ref="B34:C34"/>
    <mergeCell ref="H34:I34"/>
    <mergeCell ref="N34:O34"/>
    <mergeCell ref="T34:U34"/>
    <mergeCell ref="B35:D35"/>
    <mergeCell ref="H35:J35"/>
    <mergeCell ref="N35:P35"/>
    <mergeCell ref="T35:V35"/>
    <mergeCell ref="B32:C32"/>
    <mergeCell ref="H32:I32"/>
    <mergeCell ref="N32:O32"/>
    <mergeCell ref="T32:U32"/>
    <mergeCell ref="B33:C33"/>
    <mergeCell ref="H33:I33"/>
    <mergeCell ref="N33:O33"/>
    <mergeCell ref="T33:U33"/>
    <mergeCell ref="B30:C30"/>
    <mergeCell ref="H30:I30"/>
    <mergeCell ref="N30:O30"/>
    <mergeCell ref="T30:U30"/>
    <mergeCell ref="B31:C31"/>
    <mergeCell ref="H31:I31"/>
    <mergeCell ref="N31:O31"/>
    <mergeCell ref="T31:U31"/>
    <mergeCell ref="B26:D26"/>
    <mergeCell ref="H26:J26"/>
    <mergeCell ref="N26:P26"/>
    <mergeCell ref="T26:V26"/>
    <mergeCell ref="B29:C29"/>
    <mergeCell ref="H29:I29"/>
    <mergeCell ref="N29:O29"/>
    <mergeCell ref="T29:U29"/>
    <mergeCell ref="B19:C19"/>
    <mergeCell ref="H19:I19"/>
    <mergeCell ref="N19:O19"/>
    <mergeCell ref="T19:U19"/>
    <mergeCell ref="B20:C20"/>
    <mergeCell ref="H20:I20"/>
    <mergeCell ref="N20:O20"/>
    <mergeCell ref="T20:U20"/>
    <mergeCell ref="B17:C17"/>
    <mergeCell ref="H17:I17"/>
    <mergeCell ref="N17:O17"/>
    <mergeCell ref="T17:U17"/>
    <mergeCell ref="B18:C18"/>
    <mergeCell ref="H18:I18"/>
    <mergeCell ref="N18:O18"/>
    <mergeCell ref="T18:U18"/>
    <mergeCell ref="B15:C15"/>
    <mergeCell ref="H15:I15"/>
    <mergeCell ref="N15:O15"/>
    <mergeCell ref="T15:U15"/>
    <mergeCell ref="B16:C16"/>
    <mergeCell ref="H16:I16"/>
    <mergeCell ref="N16:O16"/>
    <mergeCell ref="T16:U16"/>
    <mergeCell ref="B13:C13"/>
    <mergeCell ref="H13:I13"/>
    <mergeCell ref="N13:O13"/>
    <mergeCell ref="T13:U13"/>
    <mergeCell ref="B14:C14"/>
    <mergeCell ref="H14:I14"/>
    <mergeCell ref="N14:O14"/>
    <mergeCell ref="T14:U14"/>
    <mergeCell ref="B11:C11"/>
    <mergeCell ref="H11:I11"/>
    <mergeCell ref="N11:O11"/>
    <mergeCell ref="T11:U11"/>
    <mergeCell ref="B12:C12"/>
    <mergeCell ref="H12:I12"/>
    <mergeCell ref="N12:O12"/>
    <mergeCell ref="T12:U12"/>
    <mergeCell ref="B7:E7"/>
    <mergeCell ref="H7:K7"/>
    <mergeCell ref="N7:Q7"/>
    <mergeCell ref="T7:W7"/>
    <mergeCell ref="B10:C10"/>
    <mergeCell ref="H10:I10"/>
    <mergeCell ref="N10:O10"/>
    <mergeCell ref="T10:U10"/>
  </mergeCells>
  <phoneticPr fontId="21"/>
  <conditionalFormatting sqref="B22:D25">
    <cfRule type="containsBlanks" dxfId="256" priority="10">
      <formula>LEN(TRIM(B22))=0</formula>
    </cfRule>
  </conditionalFormatting>
  <conditionalFormatting sqref="D11:D20">
    <cfRule type="containsBlanks" dxfId="255" priority="25">
      <formula>LEN(TRIM(D11))=0</formula>
    </cfRule>
  </conditionalFormatting>
  <conditionalFormatting sqref="D30:D34 D39:D40">
    <cfRule type="containsBlanks" dxfId="254" priority="24">
      <formula>LEN(TRIM(D30))=0</formula>
    </cfRule>
  </conditionalFormatting>
  <conditionalFormatting sqref="E48:E49">
    <cfRule type="containsBlanks" dxfId="253" priority="23">
      <formula>LEN(TRIM(E48))=0</formula>
    </cfRule>
  </conditionalFormatting>
  <conditionalFormatting sqref="H22:J25">
    <cfRule type="containsBlanks" dxfId="251" priority="9">
      <formula>LEN(TRIM(H22))=0</formula>
    </cfRule>
  </conditionalFormatting>
  <conditionalFormatting sqref="J11:J20">
    <cfRule type="containsBlanks" dxfId="250" priority="22">
      <formula>LEN(TRIM(J11))=0</formula>
    </cfRule>
  </conditionalFormatting>
  <conditionalFormatting sqref="J30:J34 J39:J40">
    <cfRule type="containsBlanks" dxfId="249" priority="21">
      <formula>LEN(TRIM(J30))=0</formula>
    </cfRule>
  </conditionalFormatting>
  <conditionalFormatting sqref="K48:K49">
    <cfRule type="containsBlanks" dxfId="248" priority="20">
      <formula>LEN(TRIM(K48))=0</formula>
    </cfRule>
  </conditionalFormatting>
  <conditionalFormatting sqref="N22:P25">
    <cfRule type="containsBlanks" dxfId="246" priority="8">
      <formula>LEN(TRIM(N22))=0</formula>
    </cfRule>
  </conditionalFormatting>
  <conditionalFormatting sqref="P11:P20">
    <cfRule type="containsBlanks" dxfId="245" priority="19">
      <formula>LEN(TRIM(P11))=0</formula>
    </cfRule>
  </conditionalFormatting>
  <conditionalFormatting sqref="P30:P34 P39:P40">
    <cfRule type="containsBlanks" dxfId="244" priority="18">
      <formula>LEN(TRIM(P30))=0</formula>
    </cfRule>
  </conditionalFormatting>
  <conditionalFormatting sqref="Q48:Q49">
    <cfRule type="containsBlanks" dxfId="243" priority="17">
      <formula>LEN(TRIM(Q48))=0</formula>
    </cfRule>
  </conditionalFormatting>
  <conditionalFormatting sqref="T22:V25">
    <cfRule type="containsBlanks" dxfId="241" priority="7">
      <formula>LEN(TRIM(T22))=0</formula>
    </cfRule>
  </conditionalFormatting>
  <conditionalFormatting sqref="V11:V20">
    <cfRule type="containsBlanks" dxfId="240" priority="16">
      <formula>LEN(TRIM(V11))=0</formula>
    </cfRule>
  </conditionalFormatting>
  <conditionalFormatting sqref="V30:V34 V39:V40">
    <cfRule type="containsBlanks" dxfId="239" priority="15">
      <formula>LEN(TRIM(V30))=0</formula>
    </cfRule>
  </conditionalFormatting>
  <conditionalFormatting sqref="W48:W49">
    <cfRule type="containsBlanks" dxfId="238" priority="14">
      <formula>LEN(TRIM(W48))=0</formula>
    </cfRule>
  </conditionalFormatting>
  <conditionalFormatting sqref="Z11:Z15">
    <cfRule type="containsBlanks" dxfId="237" priority="11">
      <formula>LEN(TRIM(Z11))=0</formula>
    </cfRule>
  </conditionalFormatting>
  <conditionalFormatting sqref="Z10:AB10">
    <cfRule type="expression" dxfId="236" priority="12">
      <formula>_xlfn.ISFORMULA(Z10)=TRUE</formula>
    </cfRule>
  </conditionalFormatting>
  <conditionalFormatting sqref="AA11:AB18">
    <cfRule type="expression" dxfId="235" priority="13">
      <formula>_xlfn.ISFORMULA(AA11)=TRUE</formula>
    </cfRule>
  </conditionalFormatting>
  <dataValidations count="3">
    <dataValidation type="list" allowBlank="1" showInputMessage="1" showErrorMessage="1" sqref="B22:B25 H22:H25 N22:N25 T22:T25" xr:uid="{612A6457-B4F3-40E6-82FE-797400186B3B}">
      <formula1>$AA$10:$AB$10</formula1>
    </dataValidation>
    <dataValidation type="list" allowBlank="1" showInputMessage="1" showErrorMessage="1" sqref="C22:C25 I22:I25 O22:O25 U22:U25" xr:uid="{347D3CAC-49C8-4AC3-8611-4D870A800C86}">
      <formula1>$Z$11:$Z$18</formula1>
    </dataValidation>
    <dataValidation type="whole" allowBlank="1" showInputMessage="1" showErrorMessage="1" sqref="D22:D25 J22:J25 P22:P25 V22:V25" xr:uid="{B36D6B22-BAFF-480D-9EC1-CDA3B9296022}">
      <formula1>0</formula1>
      <formula2>100</formula2>
    </dataValidation>
  </dataValidations>
  <printOptions horizontalCentered="1"/>
  <pageMargins left="0.51181102362204722" right="0.11811023622047245" top="0.35433070866141736" bottom="0.35433070866141736" header="0.31496062992125984" footer="0.11811023622047245"/>
  <pageSetup paperSize="9" scale="89" orientation="portrait" r:id="rId1"/>
  <headerFooter scaleWithDoc="0">
    <oddFooter>&amp;R&amp;K01+049R7高層ZEH-M_ver.1</oddFooter>
  </headerFooter>
  <colBreaks count="3" manualBreakCount="3">
    <brk id="6" min="2" max="42" man="1"/>
    <brk id="12" min="2" max="42" man="1"/>
    <brk id="18" min="2" max="42" man="1"/>
  </colBreaks>
  <ignoredErrors>
    <ignoredError sqref="E31" formula="1"/>
  </ignoredErrors>
  <extLst>
    <ext xmlns:x14="http://schemas.microsoft.com/office/spreadsheetml/2009/9/main" uri="{78C0D931-6437-407d-A8EE-F0AAD7539E65}">
      <x14:conditionalFormattings>
        <x14:conditionalFormatting xmlns:xm="http://schemas.microsoft.com/office/excel/2006/main">
          <x14:cfRule type="expression" priority="3" id="{4B48A176-B10C-472A-8F1D-055094D86147}">
            <xm:f>入力シート!$F$13="単年度事業"</xm:f>
            <x14:dxf>
              <fill>
                <patternFill>
                  <bgColor theme="0" tint="-0.499984740745262"/>
                </patternFill>
              </fill>
            </x14:dxf>
          </x14:cfRule>
          <xm:sqref>G3:X52</xm:sqref>
        </x14:conditionalFormatting>
        <x14:conditionalFormatting xmlns:xm="http://schemas.microsoft.com/office/excel/2006/main">
          <x14:cfRule type="expression" priority="2" id="{E6F11051-8A91-4B30-AA90-2B4157A546D1}">
            <xm:f>入力シート!$F$13="2年度事業（1年目）"</xm:f>
            <x14:dxf>
              <fill>
                <patternFill>
                  <bgColor theme="0" tint="-0.499984740745262"/>
                </patternFill>
              </fill>
            </x14:dxf>
          </x14:cfRule>
          <xm:sqref>M3:X52</xm:sqref>
        </x14:conditionalFormatting>
        <x14:conditionalFormatting xmlns:xm="http://schemas.microsoft.com/office/excel/2006/main">
          <x14:cfRule type="expression" priority="1" id="{37394B28-03E0-463B-9498-D4181EE86730}">
            <xm:f>入力シート!$F$13="3年度事業（1年目）"</xm:f>
            <x14:dxf>
              <fill>
                <patternFill>
                  <bgColor theme="0" tint="-0.499984740745262"/>
                </patternFill>
              </fill>
            </x14:dxf>
          </x14:cfRule>
          <xm:sqref>S3:X52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9D13-B686-4CCE-BE15-627B8652A91D}">
  <sheetPr>
    <pageSetUpPr fitToPage="1"/>
  </sheetPr>
  <dimension ref="A1:O49"/>
  <sheetViews>
    <sheetView showGridLines="0" view="pageBreakPreview" topLeftCell="A2" zoomScaleNormal="100" zoomScaleSheetLayoutView="100" workbookViewId="0">
      <selection activeCell="B7" sqref="B7:B11"/>
    </sheetView>
  </sheetViews>
  <sheetFormatPr defaultColWidth="9" defaultRowHeight="13"/>
  <cols>
    <col min="1" max="1" width="8.58203125" style="364" customWidth="1"/>
    <col min="2" max="4" width="8.58203125" style="363" customWidth="1"/>
    <col min="5" max="5" width="12" style="363" customWidth="1"/>
    <col min="6" max="6" width="1.33203125" style="363" customWidth="1"/>
    <col min="7" max="7" width="8.58203125" style="364" customWidth="1"/>
    <col min="8" max="10" width="8.58203125" style="363" customWidth="1"/>
    <col min="11" max="11" width="12" style="363" customWidth="1"/>
    <col min="12" max="12" width="0.83203125" style="363" customWidth="1"/>
    <col min="13" max="13" width="9" style="363"/>
    <col min="14" max="14" width="19.08203125" style="363" hidden="1" customWidth="1"/>
    <col min="15" max="15" width="15.58203125" style="363" hidden="1" customWidth="1"/>
    <col min="16" max="16384" width="9" style="363"/>
  </cols>
  <sheetData>
    <row r="1" spans="1:15" hidden="1">
      <c r="A1" s="362"/>
    </row>
    <row r="2" spans="1:15" ht="19.5" customHeight="1">
      <c r="A2" s="362" t="s">
        <v>788</v>
      </c>
    </row>
    <row r="3" spans="1:15" ht="24" customHeight="1">
      <c r="A3" s="388" t="s">
        <v>1132</v>
      </c>
      <c r="B3" s="389"/>
      <c r="C3" s="389"/>
      <c r="D3" s="389"/>
      <c r="E3" s="389"/>
      <c r="F3" s="389"/>
      <c r="G3" s="390"/>
      <c r="H3" s="389"/>
      <c r="I3" s="389"/>
      <c r="J3" s="389"/>
      <c r="K3" s="389"/>
    </row>
    <row r="4" spans="1:15" ht="5.25" customHeight="1" thickBot="1">
      <c r="A4" s="390"/>
      <c r="B4" s="2128"/>
      <c r="C4" s="2128"/>
      <c r="D4" s="2128"/>
      <c r="E4" s="2128"/>
      <c r="F4" s="2128"/>
      <c r="G4" s="2128"/>
      <c r="H4" s="2128"/>
      <c r="I4" s="2128"/>
      <c r="J4" s="2128"/>
      <c r="K4" s="2128"/>
    </row>
    <row r="5" spans="1:15" ht="18.75" customHeight="1" thickBot="1">
      <c r="A5" s="2129" t="s">
        <v>525</v>
      </c>
      <c r="B5" s="2131" t="s">
        <v>673</v>
      </c>
      <c r="C5" s="2132"/>
      <c r="D5" s="2133" t="s">
        <v>442</v>
      </c>
      <c r="E5" s="2135" t="s">
        <v>353</v>
      </c>
      <c r="F5" s="391"/>
      <c r="G5" s="2129" t="s">
        <v>525</v>
      </c>
      <c r="H5" s="2131" t="s">
        <v>673</v>
      </c>
      <c r="I5" s="2132"/>
      <c r="J5" s="2133" t="s">
        <v>442</v>
      </c>
      <c r="K5" s="2135" t="s">
        <v>353</v>
      </c>
      <c r="L5" s="365"/>
      <c r="N5" s="363" t="s">
        <v>462</v>
      </c>
    </row>
    <row r="6" spans="1:15" ht="18.75" customHeight="1" thickBot="1">
      <c r="A6" s="2130"/>
      <c r="B6" s="392" t="s">
        <v>463</v>
      </c>
      <c r="C6" s="393" t="s">
        <v>464</v>
      </c>
      <c r="D6" s="2134"/>
      <c r="E6" s="2136"/>
      <c r="F6" s="391"/>
      <c r="G6" s="2130"/>
      <c r="H6" s="392" t="s">
        <v>463</v>
      </c>
      <c r="I6" s="393" t="s">
        <v>464</v>
      </c>
      <c r="J6" s="2134"/>
      <c r="K6" s="2136"/>
      <c r="L6" s="366"/>
      <c r="N6" s="2137" t="s">
        <v>465</v>
      </c>
      <c r="O6" s="2138"/>
    </row>
    <row r="7" spans="1:15" ht="26.5" customHeight="1" thickTop="1">
      <c r="A7" s="2139" t="s">
        <v>466</v>
      </c>
      <c r="B7" s="2146"/>
      <c r="C7" s="593"/>
      <c r="D7" s="596"/>
      <c r="E7" s="394"/>
      <c r="F7" s="395"/>
      <c r="G7" s="2139" t="s">
        <v>467</v>
      </c>
      <c r="H7" s="2146"/>
      <c r="I7" s="593"/>
      <c r="J7" s="596"/>
      <c r="K7" s="394"/>
      <c r="L7" s="366"/>
      <c r="N7" s="2142" t="s">
        <v>463</v>
      </c>
      <c r="O7" s="367">
        <v>25000</v>
      </c>
    </row>
    <row r="8" spans="1:15" ht="26.5" customHeight="1">
      <c r="A8" s="2140"/>
      <c r="B8" s="2147"/>
      <c r="C8" s="594"/>
      <c r="D8" s="597"/>
      <c r="E8" s="396"/>
      <c r="F8" s="395"/>
      <c r="G8" s="2140"/>
      <c r="H8" s="2147"/>
      <c r="I8" s="594"/>
      <c r="J8" s="597"/>
      <c r="K8" s="396"/>
      <c r="L8" s="366"/>
      <c r="N8" s="2143"/>
      <c r="O8" s="368">
        <v>100000</v>
      </c>
    </row>
    <row r="9" spans="1:15" ht="26.5" customHeight="1">
      <c r="A9" s="2140"/>
      <c r="B9" s="2147"/>
      <c r="C9" s="594"/>
      <c r="D9" s="597"/>
      <c r="E9" s="396"/>
      <c r="F9" s="395"/>
      <c r="G9" s="2140"/>
      <c r="H9" s="2147"/>
      <c r="I9" s="594"/>
      <c r="J9" s="597"/>
      <c r="K9" s="396"/>
      <c r="L9" s="366"/>
      <c r="N9" s="369" t="s">
        <v>464</v>
      </c>
      <c r="O9" s="370">
        <v>180000</v>
      </c>
    </row>
    <row r="10" spans="1:15" ht="26.5" customHeight="1" thickBot="1">
      <c r="A10" s="2140"/>
      <c r="B10" s="2147"/>
      <c r="C10" s="594"/>
      <c r="D10" s="597"/>
      <c r="E10" s="396"/>
      <c r="F10" s="395"/>
      <c r="G10" s="2140"/>
      <c r="H10" s="2147"/>
      <c r="I10" s="594"/>
      <c r="J10" s="597"/>
      <c r="K10" s="396"/>
      <c r="L10" s="366"/>
      <c r="N10" s="371" t="s">
        <v>468</v>
      </c>
      <c r="O10" s="372">
        <v>100000</v>
      </c>
    </row>
    <row r="11" spans="1:15" ht="26.5" customHeight="1">
      <c r="A11" s="2140"/>
      <c r="B11" s="2148"/>
      <c r="C11" s="595"/>
      <c r="D11" s="598"/>
      <c r="E11" s="397"/>
      <c r="F11" s="398"/>
      <c r="G11" s="2140"/>
      <c r="H11" s="2148"/>
      <c r="I11" s="595"/>
      <c r="J11" s="598"/>
      <c r="K11" s="397"/>
      <c r="L11" s="366"/>
    </row>
    <row r="12" spans="1:15" ht="26.25" customHeight="1" thickBot="1">
      <c r="A12" s="2141"/>
      <c r="B12" s="2144" t="s">
        <v>560</v>
      </c>
      <c r="C12" s="2145"/>
      <c r="D12" s="599"/>
      <c r="E12" s="559">
        <f>(B7*$O$7+IF(B7=0,0,$O$8)+SUM(D7:D11)*$O$9+D12*$O$10)</f>
        <v>0</v>
      </c>
      <c r="F12" s="395"/>
      <c r="G12" s="2141"/>
      <c r="H12" s="2144" t="s">
        <v>560</v>
      </c>
      <c r="I12" s="2145"/>
      <c r="J12" s="599"/>
      <c r="K12" s="559">
        <f>(H7*$O$7+IF(H7=0,0,$O$8)+SUM(J7:J11)*$O$9+J12*$O$10)</f>
        <v>0</v>
      </c>
      <c r="L12" s="366"/>
    </row>
    <row r="13" spans="1:15" ht="8.25" customHeight="1" thickBot="1">
      <c r="A13" s="399"/>
      <c r="B13" s="389"/>
      <c r="C13" s="389"/>
      <c r="D13" s="389"/>
      <c r="E13" s="389"/>
      <c r="F13" s="389"/>
      <c r="G13" s="389"/>
      <c r="H13" s="389"/>
      <c r="I13" s="389"/>
      <c r="J13" s="389"/>
      <c r="K13" s="389"/>
      <c r="L13" s="386"/>
    </row>
    <row r="14" spans="1:15" ht="18.75" customHeight="1">
      <c r="A14" s="2129" t="s">
        <v>525</v>
      </c>
      <c r="B14" s="2131" t="s">
        <v>673</v>
      </c>
      <c r="C14" s="2132"/>
      <c r="D14" s="2133" t="s">
        <v>442</v>
      </c>
      <c r="E14" s="2135" t="s">
        <v>353</v>
      </c>
      <c r="F14" s="391"/>
      <c r="G14" s="2129" t="s">
        <v>525</v>
      </c>
      <c r="H14" s="2131" t="s">
        <v>673</v>
      </c>
      <c r="I14" s="2132"/>
      <c r="J14" s="2133" t="s">
        <v>442</v>
      </c>
      <c r="K14" s="2135" t="s">
        <v>353</v>
      </c>
      <c r="L14" s="366"/>
    </row>
    <row r="15" spans="1:15" ht="18.75" customHeight="1" thickBot="1">
      <c r="A15" s="2130"/>
      <c r="B15" s="392" t="s">
        <v>463</v>
      </c>
      <c r="C15" s="393" t="s">
        <v>464</v>
      </c>
      <c r="D15" s="2134"/>
      <c r="E15" s="2136"/>
      <c r="F15" s="391"/>
      <c r="G15" s="2130"/>
      <c r="H15" s="392" t="s">
        <v>463</v>
      </c>
      <c r="I15" s="393" t="s">
        <v>464</v>
      </c>
      <c r="J15" s="2134"/>
      <c r="K15" s="2136"/>
      <c r="L15" s="366"/>
      <c r="N15" s="2149"/>
      <c r="O15" s="2149"/>
    </row>
    <row r="16" spans="1:15" ht="26.5" customHeight="1" thickTop="1">
      <c r="A16" s="2139" t="s">
        <v>469</v>
      </c>
      <c r="B16" s="2146"/>
      <c r="C16" s="593"/>
      <c r="D16" s="596"/>
      <c r="E16" s="394"/>
      <c r="F16" s="395"/>
      <c r="G16" s="2139" t="s">
        <v>470</v>
      </c>
      <c r="H16" s="2146"/>
      <c r="I16" s="593"/>
      <c r="J16" s="596"/>
      <c r="K16" s="394"/>
      <c r="L16" s="366"/>
      <c r="N16" s="462"/>
      <c r="O16" s="463"/>
    </row>
    <row r="17" spans="1:15" ht="26.5" customHeight="1">
      <c r="A17" s="2140"/>
      <c r="B17" s="2147"/>
      <c r="C17" s="594"/>
      <c r="D17" s="597"/>
      <c r="E17" s="396"/>
      <c r="F17" s="395"/>
      <c r="G17" s="2140"/>
      <c r="H17" s="2147"/>
      <c r="I17" s="594"/>
      <c r="J17" s="597"/>
      <c r="K17" s="396"/>
      <c r="L17" s="366"/>
      <c r="N17" s="462"/>
      <c r="O17" s="463"/>
    </row>
    <row r="18" spans="1:15" ht="26.5" customHeight="1">
      <c r="A18" s="2140"/>
      <c r="B18" s="2147"/>
      <c r="C18" s="594"/>
      <c r="D18" s="597"/>
      <c r="E18" s="396"/>
      <c r="F18" s="395"/>
      <c r="G18" s="2140"/>
      <c r="H18" s="2147"/>
      <c r="I18" s="594"/>
      <c r="J18" s="597"/>
      <c r="K18" s="396"/>
      <c r="L18" s="366"/>
      <c r="N18" s="462"/>
      <c r="O18" s="463"/>
    </row>
    <row r="19" spans="1:15" ht="26.5" customHeight="1">
      <c r="A19" s="2140"/>
      <c r="B19" s="2147"/>
      <c r="C19" s="594"/>
      <c r="D19" s="597"/>
      <c r="E19" s="396"/>
      <c r="F19" s="395"/>
      <c r="G19" s="2140"/>
      <c r="H19" s="2147"/>
      <c r="I19" s="594"/>
      <c r="J19" s="597"/>
      <c r="K19" s="396"/>
      <c r="L19" s="366"/>
      <c r="N19" s="462"/>
      <c r="O19" s="463"/>
    </row>
    <row r="20" spans="1:15" ht="26.5" customHeight="1">
      <c r="A20" s="2140"/>
      <c r="B20" s="2148"/>
      <c r="C20" s="595"/>
      <c r="D20" s="598"/>
      <c r="E20" s="397"/>
      <c r="F20" s="398"/>
      <c r="G20" s="2140"/>
      <c r="H20" s="2148"/>
      <c r="I20" s="595"/>
      <c r="J20" s="598"/>
      <c r="K20" s="397"/>
      <c r="L20" s="366"/>
      <c r="O20" s="463"/>
    </row>
    <row r="21" spans="1:15" ht="26.5" customHeight="1" thickBot="1">
      <c r="A21" s="2141"/>
      <c r="B21" s="2144" t="s">
        <v>560</v>
      </c>
      <c r="C21" s="2145"/>
      <c r="D21" s="599"/>
      <c r="E21" s="559">
        <f>(B16*$O$7+IF(B16=0,0,$O$8)+SUM(D16:D20)*$O$9+D21*$O$10)</f>
        <v>0</v>
      </c>
      <c r="F21" s="395"/>
      <c r="G21" s="2141"/>
      <c r="H21" s="2144" t="s">
        <v>560</v>
      </c>
      <c r="I21" s="2145"/>
      <c r="J21" s="599"/>
      <c r="K21" s="559">
        <f>(H16*$O$7+IF(H16=0,0,$O$8)+SUM(J16:J20)*$O$9+J21*$O$10)</f>
        <v>0</v>
      </c>
      <c r="L21" s="366"/>
      <c r="O21" s="463"/>
    </row>
    <row r="22" spans="1:15" ht="8.25" customHeight="1" thickBot="1">
      <c r="A22" s="399"/>
      <c r="B22" s="389"/>
      <c r="C22" s="389"/>
      <c r="D22" s="389"/>
      <c r="E22" s="389"/>
      <c r="F22" s="389"/>
      <c r="G22" s="389"/>
      <c r="H22" s="389"/>
      <c r="I22" s="389"/>
      <c r="J22" s="389"/>
      <c r="K22" s="389"/>
      <c r="L22" s="386"/>
    </row>
    <row r="23" spans="1:15" ht="18.75" customHeight="1">
      <c r="A23" s="2129" t="s">
        <v>525</v>
      </c>
      <c r="B23" s="2131" t="s">
        <v>673</v>
      </c>
      <c r="C23" s="2132"/>
      <c r="D23" s="2133" t="s">
        <v>442</v>
      </c>
      <c r="E23" s="2135" t="s">
        <v>353</v>
      </c>
      <c r="F23" s="391"/>
      <c r="G23" s="2129" t="s">
        <v>525</v>
      </c>
      <c r="H23" s="2131" t="s">
        <v>673</v>
      </c>
      <c r="I23" s="2132"/>
      <c r="J23" s="2133" t="s">
        <v>442</v>
      </c>
      <c r="K23" s="2135" t="s">
        <v>353</v>
      </c>
      <c r="L23" s="366"/>
      <c r="O23" s="463"/>
    </row>
    <row r="24" spans="1:15" ht="18.75" customHeight="1" thickBot="1">
      <c r="A24" s="2130"/>
      <c r="B24" s="392" t="s">
        <v>463</v>
      </c>
      <c r="C24" s="393" t="s">
        <v>464</v>
      </c>
      <c r="D24" s="2134"/>
      <c r="E24" s="2136"/>
      <c r="F24" s="391"/>
      <c r="G24" s="2130"/>
      <c r="H24" s="392" t="s">
        <v>463</v>
      </c>
      <c r="I24" s="393" t="s">
        <v>464</v>
      </c>
      <c r="J24" s="2134"/>
      <c r="K24" s="2136"/>
      <c r="L24" s="366"/>
      <c r="N24" s="464"/>
      <c r="O24" s="463"/>
    </row>
    <row r="25" spans="1:15" ht="26.5" customHeight="1" thickTop="1">
      <c r="A25" s="2139" t="s">
        <v>471</v>
      </c>
      <c r="B25" s="2146"/>
      <c r="C25" s="593"/>
      <c r="D25" s="596"/>
      <c r="E25" s="394"/>
      <c r="F25" s="395"/>
      <c r="G25" s="2139" t="s">
        <v>472</v>
      </c>
      <c r="H25" s="2146"/>
      <c r="I25" s="593"/>
      <c r="J25" s="596"/>
      <c r="K25" s="394"/>
      <c r="L25" s="366"/>
    </row>
    <row r="26" spans="1:15" ht="26.5" customHeight="1">
      <c r="A26" s="2140"/>
      <c r="B26" s="2147"/>
      <c r="C26" s="594"/>
      <c r="D26" s="597"/>
      <c r="E26" s="396"/>
      <c r="F26" s="395"/>
      <c r="G26" s="2140"/>
      <c r="H26" s="2147"/>
      <c r="I26" s="594"/>
      <c r="J26" s="597"/>
      <c r="K26" s="396"/>
      <c r="L26" s="366"/>
    </row>
    <row r="27" spans="1:15" ht="26.5" customHeight="1">
      <c r="A27" s="2140"/>
      <c r="B27" s="2147"/>
      <c r="C27" s="594"/>
      <c r="D27" s="597"/>
      <c r="E27" s="396"/>
      <c r="F27" s="395"/>
      <c r="G27" s="2140"/>
      <c r="H27" s="2147"/>
      <c r="I27" s="594"/>
      <c r="J27" s="597"/>
      <c r="K27" s="396"/>
      <c r="L27" s="366"/>
    </row>
    <row r="28" spans="1:15" ht="26.5" customHeight="1">
      <c r="A28" s="2140"/>
      <c r="B28" s="2147"/>
      <c r="C28" s="594"/>
      <c r="D28" s="597"/>
      <c r="E28" s="396"/>
      <c r="F28" s="395"/>
      <c r="G28" s="2140"/>
      <c r="H28" s="2147"/>
      <c r="I28" s="594"/>
      <c r="J28" s="597"/>
      <c r="K28" s="396"/>
      <c r="L28" s="366"/>
    </row>
    <row r="29" spans="1:15" ht="26.5" customHeight="1">
      <c r="A29" s="2140"/>
      <c r="B29" s="2148"/>
      <c r="C29" s="595"/>
      <c r="D29" s="598"/>
      <c r="E29" s="397"/>
      <c r="F29" s="398"/>
      <c r="G29" s="2140"/>
      <c r="H29" s="2148"/>
      <c r="I29" s="595"/>
      <c r="J29" s="598"/>
      <c r="K29" s="397"/>
      <c r="L29" s="366"/>
    </row>
    <row r="30" spans="1:15" ht="26.5" customHeight="1" thickBot="1">
      <c r="A30" s="2141"/>
      <c r="B30" s="2144" t="s">
        <v>560</v>
      </c>
      <c r="C30" s="2145"/>
      <c r="D30" s="599"/>
      <c r="E30" s="559">
        <f>(B25*$O$7+IF(B25=0,0,$O$8)+SUM(D25:D29)*$O$9+D30*$O$10)</f>
        <v>0</v>
      </c>
      <c r="F30" s="395"/>
      <c r="G30" s="2141"/>
      <c r="H30" s="2144" t="s">
        <v>560</v>
      </c>
      <c r="I30" s="2145"/>
      <c r="J30" s="599"/>
      <c r="K30" s="559">
        <f>(H25*$O$7+IF(H25=0,0,$O$8)+SUM(J25:J29)*$O$9+J30*$O$10)</f>
        <v>0</v>
      </c>
      <c r="L30" s="366"/>
    </row>
    <row r="31" spans="1:15" ht="8.25" customHeight="1" thickBot="1">
      <c r="A31" s="399"/>
      <c r="B31" s="389"/>
      <c r="C31" s="389"/>
      <c r="D31" s="389"/>
      <c r="E31" s="389"/>
      <c r="F31" s="389"/>
      <c r="G31" s="389"/>
      <c r="H31" s="389"/>
      <c r="I31" s="389"/>
      <c r="J31" s="389"/>
      <c r="K31" s="399"/>
      <c r="L31" s="386"/>
    </row>
    <row r="32" spans="1:15" ht="18.75" customHeight="1">
      <c r="A32" s="2129" t="s">
        <v>525</v>
      </c>
      <c r="B32" s="2131" t="s">
        <v>673</v>
      </c>
      <c r="C32" s="2132"/>
      <c r="D32" s="2133" t="s">
        <v>442</v>
      </c>
      <c r="E32" s="2153" t="s">
        <v>353</v>
      </c>
      <c r="F32" s="391"/>
      <c r="G32" s="2129" t="s">
        <v>525</v>
      </c>
      <c r="H32" s="2131" t="s">
        <v>673</v>
      </c>
      <c r="I32" s="2132"/>
      <c r="J32" s="2133" t="s">
        <v>442</v>
      </c>
      <c r="K32" s="2135" t="s">
        <v>353</v>
      </c>
      <c r="L32" s="366"/>
    </row>
    <row r="33" spans="1:12" ht="18.75" customHeight="1" thickBot="1">
      <c r="A33" s="2130"/>
      <c r="B33" s="392" t="s">
        <v>463</v>
      </c>
      <c r="C33" s="393" t="s">
        <v>464</v>
      </c>
      <c r="D33" s="2134"/>
      <c r="E33" s="2154"/>
      <c r="F33" s="391"/>
      <c r="G33" s="2130"/>
      <c r="H33" s="392" t="s">
        <v>463</v>
      </c>
      <c r="I33" s="393" t="s">
        <v>464</v>
      </c>
      <c r="J33" s="2134"/>
      <c r="K33" s="2136"/>
      <c r="L33" s="366"/>
    </row>
    <row r="34" spans="1:12" ht="26.5" customHeight="1" thickTop="1">
      <c r="A34" s="2139" t="s">
        <v>473</v>
      </c>
      <c r="B34" s="2146"/>
      <c r="C34" s="593"/>
      <c r="D34" s="596"/>
      <c r="E34" s="394"/>
      <c r="F34" s="395"/>
      <c r="G34" s="2150" t="s">
        <v>474</v>
      </c>
      <c r="H34" s="2146"/>
      <c r="I34" s="593"/>
      <c r="J34" s="596"/>
      <c r="K34" s="394"/>
      <c r="L34" s="366"/>
    </row>
    <row r="35" spans="1:12" ht="26.5" customHeight="1">
      <c r="A35" s="2140"/>
      <c r="B35" s="2147"/>
      <c r="C35" s="594"/>
      <c r="D35" s="597"/>
      <c r="E35" s="396"/>
      <c r="F35" s="395"/>
      <c r="G35" s="2151"/>
      <c r="H35" s="2147"/>
      <c r="I35" s="594"/>
      <c r="J35" s="597"/>
      <c r="K35" s="396"/>
      <c r="L35" s="366"/>
    </row>
    <row r="36" spans="1:12" ht="26.5" customHeight="1">
      <c r="A36" s="2140"/>
      <c r="B36" s="2147"/>
      <c r="C36" s="594"/>
      <c r="D36" s="597"/>
      <c r="E36" s="396"/>
      <c r="F36" s="395"/>
      <c r="G36" s="2151"/>
      <c r="H36" s="2147"/>
      <c r="I36" s="594"/>
      <c r="J36" s="597"/>
      <c r="K36" s="396"/>
      <c r="L36" s="366"/>
    </row>
    <row r="37" spans="1:12" ht="26.5" customHeight="1">
      <c r="A37" s="2140"/>
      <c r="B37" s="2147"/>
      <c r="C37" s="594"/>
      <c r="D37" s="597"/>
      <c r="E37" s="396"/>
      <c r="F37" s="395"/>
      <c r="G37" s="2151"/>
      <c r="H37" s="2147"/>
      <c r="I37" s="594"/>
      <c r="J37" s="597"/>
      <c r="K37" s="396"/>
    </row>
    <row r="38" spans="1:12" ht="26.5" customHeight="1">
      <c r="A38" s="2140"/>
      <c r="B38" s="2148"/>
      <c r="C38" s="595"/>
      <c r="D38" s="598"/>
      <c r="E38" s="397"/>
      <c r="F38" s="398"/>
      <c r="G38" s="2151"/>
      <c r="H38" s="2148"/>
      <c r="I38" s="595"/>
      <c r="J38" s="598"/>
      <c r="K38" s="397"/>
    </row>
    <row r="39" spans="1:12" ht="26.5" customHeight="1" thickBot="1">
      <c r="A39" s="2141"/>
      <c r="B39" s="2144" t="s">
        <v>560</v>
      </c>
      <c r="C39" s="2145"/>
      <c r="D39" s="599"/>
      <c r="E39" s="559">
        <f>(B34*$O$7+IF(B34=0,0,$O$8)+SUM(D34:D38)*$O$9+D39*$O$10)</f>
        <v>0</v>
      </c>
      <c r="F39" s="395"/>
      <c r="G39" s="2152"/>
      <c r="H39" s="2144" t="s">
        <v>560</v>
      </c>
      <c r="I39" s="2145"/>
      <c r="J39" s="599"/>
      <c r="K39" s="559">
        <f>(H34*$O$7+IF(H34=0,0,$O$8)+SUM(J34:J38)*$O$9+J39*$O$10)</f>
        <v>0</v>
      </c>
    </row>
    <row r="40" spans="1:12" ht="6" customHeight="1" thickBot="1">
      <c r="A40" s="460"/>
    </row>
    <row r="41" spans="1:12" ht="18.75" customHeight="1">
      <c r="A41" s="2129" t="s">
        <v>525</v>
      </c>
      <c r="B41" s="2131" t="s">
        <v>673</v>
      </c>
      <c r="C41" s="2132"/>
      <c r="D41" s="2133" t="s">
        <v>442</v>
      </c>
      <c r="E41" s="2153" t="s">
        <v>353</v>
      </c>
      <c r="F41" s="391"/>
      <c r="G41" s="2129" t="s">
        <v>525</v>
      </c>
      <c r="H41" s="2131" t="s">
        <v>673</v>
      </c>
      <c r="I41" s="2132"/>
      <c r="J41" s="2133" t="s">
        <v>442</v>
      </c>
      <c r="K41" s="2135" t="s">
        <v>353</v>
      </c>
    </row>
    <row r="42" spans="1:12" ht="18.75" customHeight="1" thickBot="1">
      <c r="A42" s="2130"/>
      <c r="B42" s="392" t="s">
        <v>463</v>
      </c>
      <c r="C42" s="393" t="s">
        <v>464</v>
      </c>
      <c r="D42" s="2134"/>
      <c r="E42" s="2154"/>
      <c r="F42" s="391"/>
      <c r="G42" s="2130"/>
      <c r="H42" s="392" t="s">
        <v>463</v>
      </c>
      <c r="I42" s="393" t="s">
        <v>464</v>
      </c>
      <c r="J42" s="2134"/>
      <c r="K42" s="2136"/>
    </row>
    <row r="43" spans="1:12" ht="26.25" customHeight="1" thickTop="1">
      <c r="A43" s="2139" t="s">
        <v>544</v>
      </c>
      <c r="B43" s="2146"/>
      <c r="C43" s="593"/>
      <c r="D43" s="596"/>
      <c r="E43" s="394"/>
      <c r="F43" s="395"/>
      <c r="G43" s="2150" t="s">
        <v>545</v>
      </c>
      <c r="H43" s="2146"/>
      <c r="I43" s="593"/>
      <c r="J43" s="596"/>
      <c r="K43" s="394"/>
    </row>
    <row r="44" spans="1:12" ht="26.25" customHeight="1">
      <c r="A44" s="2140"/>
      <c r="B44" s="2147"/>
      <c r="C44" s="594"/>
      <c r="D44" s="597"/>
      <c r="E44" s="396"/>
      <c r="F44" s="395"/>
      <c r="G44" s="2151"/>
      <c r="H44" s="2147"/>
      <c r="I44" s="594"/>
      <c r="J44" s="597"/>
      <c r="K44" s="396"/>
    </row>
    <row r="45" spans="1:12" ht="26.25" customHeight="1">
      <c r="A45" s="2140"/>
      <c r="B45" s="2147"/>
      <c r="C45" s="594"/>
      <c r="D45" s="597"/>
      <c r="E45" s="396"/>
      <c r="F45" s="395"/>
      <c r="G45" s="2151"/>
      <c r="H45" s="2147"/>
      <c r="I45" s="594"/>
      <c r="J45" s="597"/>
      <c r="K45" s="396"/>
    </row>
    <row r="46" spans="1:12" ht="26.25" customHeight="1">
      <c r="A46" s="2140"/>
      <c r="B46" s="2147"/>
      <c r="C46" s="594"/>
      <c r="D46" s="597"/>
      <c r="E46" s="396"/>
      <c r="F46" s="395"/>
      <c r="G46" s="2151"/>
      <c r="H46" s="2147"/>
      <c r="I46" s="594"/>
      <c r="J46" s="597"/>
      <c r="K46" s="396"/>
    </row>
    <row r="47" spans="1:12" ht="26.25" customHeight="1">
      <c r="A47" s="2140"/>
      <c r="B47" s="2148"/>
      <c r="C47" s="595"/>
      <c r="D47" s="598"/>
      <c r="E47" s="397"/>
      <c r="F47" s="398"/>
      <c r="G47" s="2151"/>
      <c r="H47" s="2148"/>
      <c r="I47" s="595"/>
      <c r="J47" s="598"/>
      <c r="K47" s="397"/>
    </row>
    <row r="48" spans="1:12" ht="26.25" customHeight="1" thickBot="1">
      <c r="A48" s="2141"/>
      <c r="B48" s="2144" t="s">
        <v>560</v>
      </c>
      <c r="C48" s="2145"/>
      <c r="D48" s="599"/>
      <c r="E48" s="559">
        <f>(B43*$O$7+IF(B43=0,0,$O$8)+SUM(D43:D47)*$O$9+D48*$O$10)</f>
        <v>0</v>
      </c>
      <c r="F48" s="395"/>
      <c r="G48" s="2152"/>
      <c r="H48" s="2144" t="s">
        <v>560</v>
      </c>
      <c r="I48" s="2145"/>
      <c r="J48" s="599"/>
      <c r="K48" s="559">
        <f>(H43*$O$7+IF(H43=0,0,$O$8)+SUM(J43:J47)*$O$9+J48*$O$10)</f>
        <v>0</v>
      </c>
    </row>
    <row r="49" spans="1:1">
      <c r="A49" s="461"/>
    </row>
  </sheetData>
  <sheetProtection algorithmName="SHA-512" hashValue="gbZaVEsplR3/NjUUU6PxB/ZWy/Q5dKbKN/xHIJZY9+QoKDXvGTm/9Yz8NLAP0VezIKmmlntT6tq2zsW+sQ7A+w==" saltValue="KnwIZsZMfsyk8/l9dbyNIg==" spinCount="100000" sheet="1" formatCells="0" formatRows="0" insertRows="0" deleteRows="0" selectLockedCells="1" autoFilter="0" pivotTables="0"/>
  <mergeCells count="74">
    <mergeCell ref="H41:I41"/>
    <mergeCell ref="J41:J42"/>
    <mergeCell ref="K41:K42"/>
    <mergeCell ref="A43:A48"/>
    <mergeCell ref="G43:G48"/>
    <mergeCell ref="B48:C48"/>
    <mergeCell ref="H48:I48"/>
    <mergeCell ref="A41:A42"/>
    <mergeCell ref="B41:C41"/>
    <mergeCell ref="D41:D42"/>
    <mergeCell ref="E41:E42"/>
    <mergeCell ref="G41:G42"/>
    <mergeCell ref="B43:B47"/>
    <mergeCell ref="H43:H47"/>
    <mergeCell ref="J32:J33"/>
    <mergeCell ref="K32:K33"/>
    <mergeCell ref="A34:A39"/>
    <mergeCell ref="G34:G39"/>
    <mergeCell ref="B39:C39"/>
    <mergeCell ref="H39:I39"/>
    <mergeCell ref="A32:A33"/>
    <mergeCell ref="B32:C32"/>
    <mergeCell ref="D32:D33"/>
    <mergeCell ref="E32:E33"/>
    <mergeCell ref="G32:G33"/>
    <mergeCell ref="H32:I32"/>
    <mergeCell ref="B34:B38"/>
    <mergeCell ref="H34:H38"/>
    <mergeCell ref="J23:J24"/>
    <mergeCell ref="K23:K24"/>
    <mergeCell ref="A25:A30"/>
    <mergeCell ref="G25:G30"/>
    <mergeCell ref="B30:C30"/>
    <mergeCell ref="H30:I30"/>
    <mergeCell ref="A23:A24"/>
    <mergeCell ref="B23:C23"/>
    <mergeCell ref="D23:D24"/>
    <mergeCell ref="E23:E24"/>
    <mergeCell ref="G23:G24"/>
    <mergeCell ref="H23:I23"/>
    <mergeCell ref="B25:B29"/>
    <mergeCell ref="H25:H29"/>
    <mergeCell ref="J14:J15"/>
    <mergeCell ref="K14:K15"/>
    <mergeCell ref="N15:O15"/>
    <mergeCell ref="A16:A21"/>
    <mergeCell ref="G16:G21"/>
    <mergeCell ref="B21:C21"/>
    <mergeCell ref="H21:I21"/>
    <mergeCell ref="A14:A15"/>
    <mergeCell ref="B14:C14"/>
    <mergeCell ref="D14:D15"/>
    <mergeCell ref="E14:E15"/>
    <mergeCell ref="G14:G15"/>
    <mergeCell ref="H14:I14"/>
    <mergeCell ref="B16:B20"/>
    <mergeCell ref="H16:H20"/>
    <mergeCell ref="N6:O6"/>
    <mergeCell ref="A7:A12"/>
    <mergeCell ref="G7:G12"/>
    <mergeCell ref="N7:N8"/>
    <mergeCell ref="B12:C12"/>
    <mergeCell ref="H12:I12"/>
    <mergeCell ref="B7:B11"/>
    <mergeCell ref="H7:H11"/>
    <mergeCell ref="B4:K4"/>
    <mergeCell ref="A5:A6"/>
    <mergeCell ref="B5:C5"/>
    <mergeCell ref="D5:D6"/>
    <mergeCell ref="E5:E6"/>
    <mergeCell ref="G5:G6"/>
    <mergeCell ref="H5:I5"/>
    <mergeCell ref="J5:J6"/>
    <mergeCell ref="K5:K6"/>
  </mergeCells>
  <phoneticPr fontId="21"/>
  <conditionalFormatting sqref="B7 C7:D11 D12">
    <cfRule type="containsBlanks" dxfId="234" priority="27">
      <formula>LEN(TRIM(B7))=0</formula>
    </cfRule>
  </conditionalFormatting>
  <conditionalFormatting sqref="B16 H16 C16:D20 I16:J20 D21 J21 B25 H25 C25:D29 I25:J29 D30 J30 B34 H34 C34:D38 I34:J38 D39 J39 B43 H43 C43:D47 I43:J47 D48 J48">
    <cfRule type="containsBlanks" dxfId="233" priority="1">
      <formula>LEN(TRIM(B16))=0</formula>
    </cfRule>
  </conditionalFormatting>
  <conditionalFormatting sqref="H7 I7:J11 J12">
    <cfRule type="containsBlanks" dxfId="232" priority="3">
      <formula>LEN(TRIM(H7))=0</formula>
    </cfRule>
  </conditionalFormatting>
  <dataValidations count="2">
    <dataValidation type="whole" allowBlank="1" showInputMessage="1" showErrorMessage="1" sqref="D8:D11 J26:J29 D35:D38 J8:J11 D17:D20 J17:J20 D26:D29 J35:J38 D44:D47 J44:J47" xr:uid="{B6B8DE4B-AC25-469D-B9B9-770E9A195C40}">
      <formula1>0</formula1>
      <formula2>100</formula2>
    </dataValidation>
    <dataValidation type="whole" allowBlank="1" showInputMessage="1" showErrorMessage="1" sqref="D12 D21 J21 J30 D30 D39 J39 D48 J48 J12" xr:uid="{764BE28A-7A9F-434E-9C25-9269DAE919C8}">
      <formula1>0</formula1>
      <formula2>SUM(D7:D11)</formula2>
    </dataValidation>
  </dataValidations>
  <printOptions horizontalCentered="1"/>
  <pageMargins left="0.51181102362204722" right="0.11811023622047245" top="0.35433070866141736" bottom="0.35433070866141736" header="0.31496062992125984" footer="0.11811023622047245"/>
  <pageSetup paperSize="9" scale="75" orientation="portrait" r:id="rId1"/>
  <headerFooter scaleWithDoc="0">
    <oddFooter>&amp;R&amp;K01+049R7高層ZEH-M_ver.1</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AA259-2F78-4596-9668-CFBA1008917F}">
  <dimension ref="A1:AV71"/>
  <sheetViews>
    <sheetView showGridLines="0" view="pageBreakPreview" topLeftCell="A2" zoomScale="55" zoomScaleNormal="100" zoomScaleSheetLayoutView="55" workbookViewId="0">
      <selection activeCell="B16" sqref="B16"/>
    </sheetView>
  </sheetViews>
  <sheetFormatPr defaultColWidth="9" defaultRowHeight="23.5"/>
  <cols>
    <col min="1" max="1" width="2.58203125" style="72" customWidth="1"/>
    <col min="2" max="2" width="30.58203125" style="41" customWidth="1"/>
    <col min="3" max="3" width="20.58203125" style="41" customWidth="1"/>
    <col min="4" max="4" width="6.58203125" style="41" customWidth="1"/>
    <col min="5" max="5" width="10.58203125" style="42" customWidth="1"/>
    <col min="6" max="6" width="5.58203125" style="41" customWidth="1"/>
    <col min="7" max="7" width="13.58203125" style="41" customWidth="1"/>
    <col min="8" max="8" width="5.58203125" style="41" customWidth="1"/>
    <col min="9" max="9" width="13.58203125" style="41" customWidth="1"/>
    <col min="10" max="10" width="5.58203125" style="41" customWidth="1"/>
    <col min="11" max="11" width="13.58203125" style="41" customWidth="1"/>
    <col min="12" max="12" width="20.58203125" style="41" customWidth="1"/>
    <col min="13" max="13" width="1.58203125" customWidth="1"/>
    <col min="14" max="14" width="30.58203125" style="41" customWidth="1"/>
    <col min="15" max="15" width="20.58203125" style="41" customWidth="1"/>
    <col min="16" max="16" width="6.58203125" style="41" customWidth="1"/>
    <col min="17" max="17" width="10.58203125" style="42" customWidth="1"/>
    <col min="18" max="18" width="5.58203125" style="41" customWidth="1"/>
    <col min="19" max="19" width="13.58203125" style="41" customWidth="1"/>
    <col min="20" max="20" width="5.58203125" style="41" customWidth="1"/>
    <col min="21" max="21" width="13.58203125" style="41" customWidth="1"/>
    <col min="22" max="22" width="5.58203125" style="41" customWidth="1"/>
    <col min="23" max="23" width="13.58203125" style="41" customWidth="1"/>
    <col min="24" max="24" width="20.58203125" style="41" customWidth="1"/>
    <col min="25" max="25" width="1.58203125" customWidth="1"/>
    <col min="26" max="26" width="30.58203125" style="41" customWidth="1"/>
    <col min="27" max="27" width="20.58203125" style="41" customWidth="1"/>
    <col min="28" max="28" width="6.58203125" style="41" customWidth="1"/>
    <col min="29" max="29" width="10.58203125" style="42" customWidth="1"/>
    <col min="30" max="30" width="5.58203125" style="41" customWidth="1"/>
    <col min="31" max="31" width="13.58203125" style="41" customWidth="1"/>
    <col min="32" max="32" width="5.58203125" style="41" customWidth="1"/>
    <col min="33" max="33" width="13.58203125" style="41" customWidth="1"/>
    <col min="34" max="34" width="5.58203125" style="41" customWidth="1"/>
    <col min="35" max="35" width="13.58203125" style="41" customWidth="1"/>
    <col min="36" max="36" width="20.58203125" style="41" customWidth="1"/>
    <col min="37" max="37" width="1.58203125" customWidth="1"/>
    <col min="38" max="38" width="30.58203125" style="41" customWidth="1"/>
    <col min="39" max="39" width="20.58203125" style="41" customWidth="1"/>
    <col min="40" max="40" width="6.58203125" style="41" customWidth="1"/>
    <col min="41" max="41" width="10.58203125" style="42" customWidth="1"/>
    <col min="42" max="42" width="5.58203125" style="41" customWidth="1"/>
    <col min="43" max="43" width="13.58203125" style="41" customWidth="1"/>
    <col min="44" max="44" width="5.58203125" style="41" customWidth="1"/>
    <col min="45" max="45" width="13.58203125" style="41" customWidth="1"/>
    <col min="46" max="46" width="5.58203125" style="41" customWidth="1"/>
    <col min="47" max="47" width="13.58203125" style="41" customWidth="1"/>
    <col min="48" max="48" width="20.58203125" style="41" customWidth="1"/>
    <col min="49" max="54" width="9" style="41"/>
    <col min="55" max="55" width="9" style="41" customWidth="1"/>
    <col min="56" max="16384" width="9" style="41"/>
  </cols>
  <sheetData>
    <row r="1" spans="1:48" ht="19" hidden="1">
      <c r="A1" s="170"/>
    </row>
    <row r="2" spans="1:48" s="180" customFormat="1" ht="19">
      <c r="A2" s="170" t="s">
        <v>787</v>
      </c>
      <c r="B2" s="170"/>
      <c r="C2" s="182"/>
      <c r="D2" s="178"/>
      <c r="E2" s="179"/>
      <c r="F2" s="178"/>
      <c r="G2" s="178"/>
      <c r="H2" s="178"/>
      <c r="I2" s="178"/>
      <c r="M2" s="181"/>
      <c r="N2" s="182"/>
      <c r="O2" s="182"/>
      <c r="P2" s="178"/>
      <c r="Q2" s="179"/>
      <c r="R2" s="178"/>
      <c r="S2" s="178"/>
      <c r="T2" s="178"/>
      <c r="U2" s="178"/>
      <c r="Y2" s="181"/>
      <c r="Z2" s="182"/>
      <c r="AA2" s="182"/>
      <c r="AB2" s="178"/>
      <c r="AC2" s="179"/>
      <c r="AD2" s="178"/>
      <c r="AE2" s="178"/>
      <c r="AF2" s="178"/>
      <c r="AG2" s="178"/>
      <c r="AK2" s="181"/>
      <c r="AL2" s="182"/>
      <c r="AM2" s="182"/>
      <c r="AN2" s="178"/>
      <c r="AO2" s="179"/>
      <c r="AP2" s="178"/>
      <c r="AQ2" s="178"/>
      <c r="AR2" s="178"/>
      <c r="AS2" s="178"/>
    </row>
    <row r="3" spans="1:48" s="186" customFormat="1" ht="19">
      <c r="A3" s="183" t="s">
        <v>785</v>
      </c>
      <c r="B3" s="183"/>
      <c r="C3" s="184"/>
      <c r="D3" s="184"/>
      <c r="E3" s="185"/>
      <c r="H3" s="187"/>
      <c r="I3" s="188"/>
      <c r="J3" s="188"/>
      <c r="K3" s="189"/>
      <c r="L3" s="188"/>
      <c r="M3" s="181"/>
      <c r="N3" s="184"/>
      <c r="O3" s="184"/>
      <c r="P3" s="184"/>
      <c r="Q3" s="185"/>
      <c r="T3" s="187"/>
      <c r="U3" s="188"/>
      <c r="V3" s="188"/>
      <c r="W3" s="189"/>
      <c r="X3" s="188"/>
      <c r="Y3" s="181"/>
      <c r="Z3" s="184"/>
      <c r="AA3" s="184"/>
      <c r="AB3" s="184"/>
      <c r="AC3" s="185"/>
      <c r="AF3" s="187"/>
      <c r="AG3" s="188"/>
      <c r="AH3" s="188"/>
      <c r="AI3" s="189"/>
      <c r="AJ3" s="188"/>
      <c r="AK3" s="181"/>
      <c r="AL3" s="184"/>
      <c r="AM3" s="184"/>
      <c r="AN3" s="184"/>
      <c r="AO3" s="185"/>
      <c r="AR3" s="187"/>
      <c r="AS3" s="188"/>
      <c r="AT3" s="188"/>
      <c r="AU3" s="189"/>
      <c r="AV3" s="188"/>
    </row>
    <row r="4" spans="1:48" s="191" customFormat="1" ht="19">
      <c r="A4" s="183" t="s">
        <v>1184</v>
      </c>
      <c r="B4" s="183"/>
      <c r="C4" s="190"/>
      <c r="D4" s="190"/>
      <c r="E4" s="190"/>
      <c r="H4" s="192"/>
      <c r="I4" s="193"/>
      <c r="J4" s="193"/>
      <c r="K4" s="194"/>
      <c r="L4" s="193"/>
      <c r="M4" s="181"/>
      <c r="N4" s="190"/>
      <c r="O4" s="190"/>
      <c r="P4" s="190"/>
      <c r="Q4" s="190"/>
      <c r="T4" s="192"/>
      <c r="U4" s="193"/>
      <c r="V4" s="193"/>
      <c r="W4" s="194"/>
      <c r="X4" s="193"/>
      <c r="Y4" s="181"/>
      <c r="Z4" s="190"/>
      <c r="AA4" s="190"/>
      <c r="AB4" s="190"/>
      <c r="AC4" s="190"/>
      <c r="AF4" s="192"/>
      <c r="AG4" s="193"/>
      <c r="AH4" s="193"/>
      <c r="AI4" s="194"/>
      <c r="AJ4" s="193"/>
      <c r="AK4" s="181"/>
      <c r="AL4" s="190"/>
      <c r="AM4" s="190"/>
      <c r="AN4" s="190"/>
      <c r="AO4" s="190"/>
      <c r="AR4" s="192"/>
      <c r="AS4" s="193"/>
      <c r="AT4" s="193"/>
      <c r="AU4" s="194"/>
      <c r="AV4" s="193"/>
    </row>
    <row r="5" spans="1:48" s="191" customFormat="1" ht="19">
      <c r="A5" s="183" t="s">
        <v>786</v>
      </c>
      <c r="B5" s="183"/>
      <c r="C5" s="190"/>
      <c r="D5" s="190"/>
      <c r="E5" s="190"/>
      <c r="H5" s="192"/>
      <c r="I5" s="193"/>
      <c r="J5" s="193"/>
      <c r="K5" s="194"/>
      <c r="L5" s="193"/>
      <c r="M5" s="181"/>
      <c r="N5" s="190"/>
      <c r="O5" s="190"/>
      <c r="P5" s="190"/>
      <c r="Q5" s="190"/>
      <c r="T5" s="192"/>
      <c r="U5" s="193"/>
      <c r="V5" s="193"/>
      <c r="W5" s="194"/>
      <c r="X5" s="193"/>
      <c r="Y5" s="181"/>
      <c r="Z5" s="190"/>
      <c r="AA5" s="190"/>
      <c r="AB5" s="190"/>
      <c r="AC5" s="190"/>
      <c r="AF5" s="192"/>
      <c r="AG5" s="193"/>
      <c r="AH5" s="193"/>
      <c r="AI5" s="194"/>
      <c r="AJ5" s="193"/>
      <c r="AK5" s="181"/>
      <c r="AL5" s="190"/>
      <c r="AM5" s="190"/>
      <c r="AN5" s="190"/>
      <c r="AO5" s="190"/>
      <c r="AR5" s="192"/>
      <c r="AS5" s="193"/>
      <c r="AT5" s="193"/>
      <c r="AU5" s="194"/>
      <c r="AV5" s="193"/>
    </row>
    <row r="6" spans="1:48" s="83" customFormat="1" ht="16">
      <c r="B6" s="84"/>
      <c r="C6" s="85"/>
      <c r="D6" s="85"/>
      <c r="E6" s="85"/>
      <c r="H6" s="86"/>
      <c r="I6" s="87"/>
      <c r="J6" s="87"/>
      <c r="K6" s="88"/>
      <c r="L6" s="87"/>
      <c r="M6" s="1"/>
      <c r="N6" s="85"/>
      <c r="O6" s="85"/>
      <c r="P6" s="85"/>
      <c r="Q6" s="85"/>
      <c r="T6" s="86"/>
      <c r="U6" s="87"/>
      <c r="V6" s="87"/>
      <c r="W6" s="88"/>
      <c r="X6" s="87"/>
      <c r="Y6" s="1"/>
      <c r="Z6" s="85"/>
      <c r="AA6" s="85"/>
      <c r="AB6" s="85"/>
      <c r="AC6" s="85"/>
      <c r="AF6" s="86"/>
      <c r="AG6" s="87"/>
      <c r="AH6" s="87"/>
      <c r="AI6" s="88"/>
      <c r="AJ6" s="87"/>
      <c r="AK6" s="1"/>
      <c r="AL6" s="85"/>
      <c r="AM6" s="85"/>
      <c r="AN6" s="85"/>
      <c r="AO6" s="85"/>
      <c r="AR6" s="86"/>
      <c r="AS6" s="87"/>
      <c r="AT6" s="87"/>
      <c r="AU6" s="88"/>
      <c r="AV6" s="87"/>
    </row>
    <row r="7" spans="1:48">
      <c r="B7" s="2186" t="s">
        <v>1133</v>
      </c>
      <c r="C7" s="2186"/>
      <c r="D7" s="2186"/>
      <c r="E7" s="2186"/>
      <c r="F7" s="2186"/>
      <c r="G7" s="2186"/>
      <c r="H7" s="2186"/>
      <c r="I7" s="2186"/>
      <c r="J7" s="2186"/>
      <c r="K7" s="2186"/>
      <c r="L7" s="2186"/>
      <c r="N7" s="2186" t="s">
        <v>1134</v>
      </c>
      <c r="O7" s="2186"/>
      <c r="P7" s="2186"/>
      <c r="Q7" s="2186"/>
      <c r="R7" s="2186"/>
      <c r="S7" s="2186"/>
      <c r="T7" s="2186"/>
      <c r="U7" s="2186"/>
      <c r="V7" s="2186"/>
      <c r="W7" s="2186"/>
      <c r="X7" s="2186"/>
      <c r="Z7" s="2186" t="s">
        <v>1135</v>
      </c>
      <c r="AA7" s="2186"/>
      <c r="AB7" s="2186"/>
      <c r="AC7" s="2186"/>
      <c r="AD7" s="2186"/>
      <c r="AE7" s="2186"/>
      <c r="AF7" s="2186"/>
      <c r="AG7" s="2186"/>
      <c r="AH7" s="2186"/>
      <c r="AI7" s="2186"/>
      <c r="AJ7" s="2186"/>
      <c r="AL7" s="2186" t="s">
        <v>1136</v>
      </c>
      <c r="AM7" s="2186"/>
      <c r="AN7" s="2186"/>
      <c r="AO7" s="2186"/>
      <c r="AP7" s="2186"/>
      <c r="AQ7" s="2186"/>
      <c r="AR7" s="2186"/>
      <c r="AS7" s="2186"/>
      <c r="AT7" s="2186"/>
      <c r="AU7" s="2186"/>
      <c r="AV7" s="2186"/>
    </row>
    <row r="8" spans="1:48" ht="16.5">
      <c r="A8" s="74"/>
      <c r="B8" s="197"/>
      <c r="C8" s="197"/>
      <c r="D8" s="197"/>
      <c r="E8" s="198"/>
      <c r="F8" s="197"/>
      <c r="G8" s="197"/>
      <c r="H8" s="197"/>
      <c r="I8" s="197"/>
      <c r="J8" s="197"/>
      <c r="K8" s="197"/>
      <c r="L8" s="197"/>
      <c r="N8" s="197"/>
      <c r="O8" s="197"/>
      <c r="P8" s="197"/>
      <c r="Q8" s="198"/>
      <c r="R8" s="197"/>
      <c r="S8" s="197"/>
      <c r="T8" s="197"/>
      <c r="U8" s="197"/>
      <c r="V8" s="197"/>
      <c r="W8" s="197"/>
      <c r="X8" s="197"/>
      <c r="Z8" s="197"/>
      <c r="AA8" s="197"/>
      <c r="AB8" s="197"/>
      <c r="AC8" s="198"/>
      <c r="AD8" s="197"/>
      <c r="AE8" s="197"/>
      <c r="AF8" s="197"/>
      <c r="AG8" s="197"/>
      <c r="AH8" s="197"/>
      <c r="AI8" s="197"/>
      <c r="AJ8" s="197"/>
      <c r="AL8" s="197"/>
      <c r="AM8" s="197"/>
      <c r="AN8" s="197"/>
      <c r="AO8" s="198"/>
      <c r="AP8" s="197"/>
      <c r="AQ8" s="197"/>
      <c r="AR8" s="197"/>
      <c r="AS8" s="197"/>
      <c r="AT8" s="197"/>
      <c r="AU8" s="197"/>
      <c r="AV8" s="197"/>
    </row>
    <row r="9" spans="1:48">
      <c r="B9" s="2185" t="s">
        <v>591</v>
      </c>
      <c r="C9" s="2185"/>
      <c r="D9" s="2185"/>
      <c r="E9" s="2185"/>
      <c r="F9" s="2185"/>
      <c r="G9" s="2185"/>
      <c r="H9" s="2185"/>
      <c r="I9" s="2185"/>
      <c r="J9" s="2185"/>
      <c r="K9" s="2185"/>
      <c r="L9" s="199"/>
      <c r="N9" s="2185" t="s">
        <v>591</v>
      </c>
      <c r="O9" s="2185"/>
      <c r="P9" s="2185"/>
      <c r="Q9" s="2185"/>
      <c r="R9" s="2185"/>
      <c r="S9" s="2185"/>
      <c r="T9" s="2185"/>
      <c r="U9" s="2185"/>
      <c r="V9" s="2185"/>
      <c r="W9" s="2185"/>
      <c r="X9" s="199"/>
      <c r="Z9" s="2185" t="s">
        <v>591</v>
      </c>
      <c r="AA9" s="2185"/>
      <c r="AB9" s="2185"/>
      <c r="AC9" s="2185"/>
      <c r="AD9" s="2185"/>
      <c r="AE9" s="2185"/>
      <c r="AF9" s="2185"/>
      <c r="AG9" s="2185"/>
      <c r="AH9" s="2185"/>
      <c r="AI9" s="2185"/>
      <c r="AJ9" s="199"/>
      <c r="AL9" s="2185" t="s">
        <v>591</v>
      </c>
      <c r="AM9" s="2185"/>
      <c r="AN9" s="2185"/>
      <c r="AO9" s="2185"/>
      <c r="AP9" s="2185"/>
      <c r="AQ9" s="2185"/>
      <c r="AR9" s="2185"/>
      <c r="AS9" s="2185"/>
      <c r="AT9" s="2185"/>
      <c r="AU9" s="2185"/>
      <c r="AV9" s="199"/>
    </row>
    <row r="10" spans="1:48">
      <c r="B10" s="2185"/>
      <c r="C10" s="2185"/>
      <c r="D10" s="2185"/>
      <c r="E10" s="2185"/>
      <c r="F10" s="2185"/>
      <c r="G10" s="2185"/>
      <c r="H10" s="2185"/>
      <c r="I10" s="2185"/>
      <c r="J10" s="2185"/>
      <c r="K10" s="2185"/>
      <c r="L10" s="199"/>
      <c r="N10" s="2185"/>
      <c r="O10" s="2185"/>
      <c r="P10" s="2185"/>
      <c r="Q10" s="2185"/>
      <c r="R10" s="2185"/>
      <c r="S10" s="2185"/>
      <c r="T10" s="2185"/>
      <c r="U10" s="2185"/>
      <c r="V10" s="2185"/>
      <c r="W10" s="2185"/>
      <c r="X10" s="199"/>
      <c r="Z10" s="2185"/>
      <c r="AA10" s="2185"/>
      <c r="AB10" s="2185"/>
      <c r="AC10" s="2185"/>
      <c r="AD10" s="2185"/>
      <c r="AE10" s="2185"/>
      <c r="AF10" s="2185"/>
      <c r="AG10" s="2185"/>
      <c r="AH10" s="2185"/>
      <c r="AI10" s="2185"/>
      <c r="AJ10" s="199"/>
      <c r="AL10" s="2185"/>
      <c r="AM10" s="2185"/>
      <c r="AN10" s="2185"/>
      <c r="AO10" s="2185"/>
      <c r="AP10" s="2185"/>
      <c r="AQ10" s="2185"/>
      <c r="AR10" s="2185"/>
      <c r="AS10" s="2185"/>
      <c r="AT10" s="2185"/>
      <c r="AU10" s="2185"/>
      <c r="AV10" s="199"/>
    </row>
    <row r="11" spans="1:48" ht="16.5">
      <c r="A11" s="74"/>
      <c r="N11" s="47"/>
      <c r="P11" s="47"/>
      <c r="Q11" s="48"/>
      <c r="R11" s="47"/>
      <c r="S11" s="47"/>
      <c r="T11" s="47"/>
      <c r="U11" s="47"/>
      <c r="V11" s="47"/>
      <c r="W11" s="47"/>
      <c r="X11" s="47"/>
      <c r="Z11" s="47"/>
      <c r="AB11" s="47"/>
      <c r="AC11" s="48"/>
      <c r="AD11" s="47"/>
      <c r="AE11" s="47"/>
      <c r="AF11" s="47"/>
      <c r="AG11" s="47"/>
      <c r="AH11" s="47"/>
      <c r="AI11" s="47"/>
      <c r="AJ11" s="47"/>
      <c r="AL11" s="47"/>
      <c r="AN11" s="47"/>
      <c r="AO11" s="48"/>
      <c r="AP11" s="47"/>
      <c r="AQ11" s="47"/>
      <c r="AR11" s="47"/>
      <c r="AS11" s="47"/>
      <c r="AT11" s="47"/>
      <c r="AU11" s="47"/>
      <c r="AV11" s="47"/>
    </row>
    <row r="12" spans="1:48" ht="24" thickBot="1">
      <c r="B12" s="2182" t="s">
        <v>747</v>
      </c>
      <c r="C12" s="2183"/>
      <c r="D12" s="2183"/>
      <c r="E12" s="2183"/>
      <c r="F12" s="2183"/>
      <c r="G12" s="2183"/>
      <c r="H12" s="2183"/>
      <c r="I12" s="2183"/>
      <c r="J12" s="2183"/>
      <c r="K12" s="2183"/>
      <c r="L12" s="2184"/>
      <c r="N12" s="2182" t="s">
        <v>748</v>
      </c>
      <c r="O12" s="2183"/>
      <c r="P12" s="2183"/>
      <c r="Q12" s="2183"/>
      <c r="R12" s="2183"/>
      <c r="S12" s="2183"/>
      <c r="T12" s="2183"/>
      <c r="U12" s="2183"/>
      <c r="V12" s="2183"/>
      <c r="W12" s="2183"/>
      <c r="X12" s="2184"/>
      <c r="Z12" s="2182" t="s">
        <v>749</v>
      </c>
      <c r="AA12" s="2183"/>
      <c r="AB12" s="2183"/>
      <c r="AC12" s="2183"/>
      <c r="AD12" s="2183"/>
      <c r="AE12" s="2183"/>
      <c r="AF12" s="2183"/>
      <c r="AG12" s="2183"/>
      <c r="AH12" s="2183"/>
      <c r="AI12" s="2183"/>
      <c r="AJ12" s="2184"/>
      <c r="AL12" s="2182" t="s">
        <v>750</v>
      </c>
      <c r="AM12" s="2183"/>
      <c r="AN12" s="2183"/>
      <c r="AO12" s="2183"/>
      <c r="AP12" s="2183"/>
      <c r="AQ12" s="2183"/>
      <c r="AR12" s="2183"/>
      <c r="AS12" s="2183"/>
      <c r="AT12" s="2183"/>
      <c r="AU12" s="2183"/>
      <c r="AV12" s="2184"/>
    </row>
    <row r="13" spans="1:48" s="49" customFormat="1" ht="16.5">
      <c r="A13" s="73"/>
      <c r="B13" s="2163" t="s">
        <v>233</v>
      </c>
      <c r="C13" s="2172" t="s">
        <v>267</v>
      </c>
      <c r="D13" s="2166" t="s">
        <v>234</v>
      </c>
      <c r="E13" s="2169" t="s">
        <v>725</v>
      </c>
      <c r="F13" s="2170"/>
      <c r="G13" s="2170"/>
      <c r="H13" s="2170"/>
      <c r="I13" s="2170"/>
      <c r="J13" s="2170"/>
      <c r="K13" s="2171"/>
      <c r="L13" s="2177" t="s">
        <v>236</v>
      </c>
      <c r="M13"/>
      <c r="N13" s="2163" t="s">
        <v>233</v>
      </c>
      <c r="O13" s="2172" t="s">
        <v>267</v>
      </c>
      <c r="P13" s="2166" t="s">
        <v>234</v>
      </c>
      <c r="Q13" s="2169" t="s">
        <v>235</v>
      </c>
      <c r="R13" s="2170"/>
      <c r="S13" s="2170"/>
      <c r="T13" s="2170"/>
      <c r="U13" s="2170"/>
      <c r="V13" s="2170"/>
      <c r="W13" s="2171"/>
      <c r="X13" s="2177" t="s">
        <v>236</v>
      </c>
      <c r="Y13"/>
      <c r="Z13" s="2163" t="s">
        <v>233</v>
      </c>
      <c r="AA13" s="2172" t="s">
        <v>267</v>
      </c>
      <c r="AB13" s="2166" t="s">
        <v>234</v>
      </c>
      <c r="AC13" s="2169" t="s">
        <v>235</v>
      </c>
      <c r="AD13" s="2170"/>
      <c r="AE13" s="2170"/>
      <c r="AF13" s="2170"/>
      <c r="AG13" s="2170"/>
      <c r="AH13" s="2170"/>
      <c r="AI13" s="2171"/>
      <c r="AJ13" s="2177" t="s">
        <v>236</v>
      </c>
      <c r="AK13"/>
      <c r="AL13" s="2163" t="s">
        <v>233</v>
      </c>
      <c r="AM13" s="2172" t="s">
        <v>267</v>
      </c>
      <c r="AN13" s="2166" t="s">
        <v>234</v>
      </c>
      <c r="AO13" s="2169" t="s">
        <v>235</v>
      </c>
      <c r="AP13" s="2170"/>
      <c r="AQ13" s="2170"/>
      <c r="AR13" s="2170"/>
      <c r="AS13" s="2170"/>
      <c r="AT13" s="2170"/>
      <c r="AU13" s="2171"/>
      <c r="AV13" s="2177" t="s">
        <v>236</v>
      </c>
    </row>
    <row r="14" spans="1:48" s="49" customFormat="1" ht="16.5">
      <c r="A14" s="73"/>
      <c r="B14" s="2164"/>
      <c r="C14" s="2173"/>
      <c r="D14" s="2167"/>
      <c r="E14" s="2159" t="s">
        <v>237</v>
      </c>
      <c r="F14" s="2161" t="s">
        <v>238</v>
      </c>
      <c r="G14" s="2162"/>
      <c r="H14" s="2175" t="s">
        <v>239</v>
      </c>
      <c r="I14" s="2176"/>
      <c r="J14" s="2157" t="s">
        <v>240</v>
      </c>
      <c r="K14" s="2158"/>
      <c r="L14" s="2178"/>
      <c r="M14"/>
      <c r="N14" s="2164"/>
      <c r="O14" s="2173"/>
      <c r="P14" s="2167"/>
      <c r="Q14" s="2159" t="s">
        <v>237</v>
      </c>
      <c r="R14" s="2161" t="s">
        <v>238</v>
      </c>
      <c r="S14" s="2162"/>
      <c r="T14" s="2175" t="s">
        <v>239</v>
      </c>
      <c r="U14" s="2176"/>
      <c r="V14" s="2157" t="s">
        <v>240</v>
      </c>
      <c r="W14" s="2158"/>
      <c r="X14" s="2178"/>
      <c r="Y14"/>
      <c r="Z14" s="2164"/>
      <c r="AA14" s="2173"/>
      <c r="AB14" s="2167"/>
      <c r="AC14" s="2159" t="s">
        <v>237</v>
      </c>
      <c r="AD14" s="2161" t="s">
        <v>238</v>
      </c>
      <c r="AE14" s="2162"/>
      <c r="AF14" s="2175" t="s">
        <v>239</v>
      </c>
      <c r="AG14" s="2176"/>
      <c r="AH14" s="2157" t="s">
        <v>240</v>
      </c>
      <c r="AI14" s="2158"/>
      <c r="AJ14" s="2178"/>
      <c r="AK14"/>
      <c r="AL14" s="2164"/>
      <c r="AM14" s="2173"/>
      <c r="AN14" s="2167"/>
      <c r="AO14" s="2159" t="s">
        <v>237</v>
      </c>
      <c r="AP14" s="2161" t="s">
        <v>238</v>
      </c>
      <c r="AQ14" s="2162"/>
      <c r="AR14" s="2175" t="s">
        <v>239</v>
      </c>
      <c r="AS14" s="2176"/>
      <c r="AT14" s="2157" t="s">
        <v>240</v>
      </c>
      <c r="AU14" s="2158"/>
      <c r="AV14" s="2178"/>
    </row>
    <row r="15" spans="1:48" s="49" customFormat="1" ht="17" thickBot="1">
      <c r="A15" s="73"/>
      <c r="B15" s="2165"/>
      <c r="C15" s="2174"/>
      <c r="D15" s="2168"/>
      <c r="E15" s="2160"/>
      <c r="F15" s="46" t="s">
        <v>241</v>
      </c>
      <c r="G15" s="46" t="s">
        <v>242</v>
      </c>
      <c r="H15" s="45" t="s">
        <v>241</v>
      </c>
      <c r="I15" s="45" t="s">
        <v>242</v>
      </c>
      <c r="J15" s="31" t="s">
        <v>241</v>
      </c>
      <c r="K15" s="31" t="s">
        <v>242</v>
      </c>
      <c r="L15" s="2179"/>
      <c r="M15"/>
      <c r="N15" s="2165"/>
      <c r="O15" s="2174"/>
      <c r="P15" s="2168"/>
      <c r="Q15" s="2160"/>
      <c r="R15" s="46" t="s">
        <v>241</v>
      </c>
      <c r="S15" s="46" t="s">
        <v>242</v>
      </c>
      <c r="T15" s="45" t="s">
        <v>241</v>
      </c>
      <c r="U15" s="45" t="s">
        <v>242</v>
      </c>
      <c r="V15" s="31" t="s">
        <v>241</v>
      </c>
      <c r="W15" s="31" t="s">
        <v>242</v>
      </c>
      <c r="X15" s="2179"/>
      <c r="Y15"/>
      <c r="Z15" s="2165"/>
      <c r="AA15" s="2174"/>
      <c r="AB15" s="2168"/>
      <c r="AC15" s="2160"/>
      <c r="AD15" s="46" t="s">
        <v>241</v>
      </c>
      <c r="AE15" s="46" t="s">
        <v>242</v>
      </c>
      <c r="AF15" s="45" t="s">
        <v>241</v>
      </c>
      <c r="AG15" s="45" t="s">
        <v>242</v>
      </c>
      <c r="AH15" s="31" t="s">
        <v>241</v>
      </c>
      <c r="AI15" s="31" t="s">
        <v>242</v>
      </c>
      <c r="AJ15" s="2179"/>
      <c r="AK15"/>
      <c r="AL15" s="2165"/>
      <c r="AM15" s="2174"/>
      <c r="AN15" s="2168"/>
      <c r="AO15" s="2160"/>
      <c r="AP15" s="46" t="s">
        <v>241</v>
      </c>
      <c r="AQ15" s="46" t="s">
        <v>242</v>
      </c>
      <c r="AR15" s="45" t="s">
        <v>241</v>
      </c>
      <c r="AS15" s="45" t="s">
        <v>242</v>
      </c>
      <c r="AT15" s="31" t="s">
        <v>241</v>
      </c>
      <c r="AU15" s="31" t="s">
        <v>242</v>
      </c>
      <c r="AV15" s="2179"/>
    </row>
    <row r="16" spans="1:48" s="49" customFormat="1">
      <c r="A16" s="71"/>
      <c r="B16" s="89"/>
      <c r="C16" s="960"/>
      <c r="D16" s="91"/>
      <c r="E16" s="600"/>
      <c r="F16" s="981"/>
      <c r="G16" s="601">
        <f>INT(E16*F16)</f>
        <v>0</v>
      </c>
      <c r="H16" s="985"/>
      <c r="I16" s="602">
        <f t="shared" ref="I16:I25" si="0">INT(E16*H16)</f>
        <v>0</v>
      </c>
      <c r="J16" s="989">
        <f>F16-H16</f>
        <v>0</v>
      </c>
      <c r="K16" s="603">
        <f>G16-I16</f>
        <v>0</v>
      </c>
      <c r="L16" s="93"/>
      <c r="M16"/>
      <c r="N16" s="89"/>
      <c r="O16" s="90"/>
      <c r="P16" s="91"/>
      <c r="Q16" s="600"/>
      <c r="R16" s="981"/>
      <c r="S16" s="601">
        <f t="shared" ref="S16:S25" si="1">INT(Q16*R16)</f>
        <v>0</v>
      </c>
      <c r="T16" s="985"/>
      <c r="U16" s="602">
        <f t="shared" ref="U16:U25" si="2">INT(Q16*T16)</f>
        <v>0</v>
      </c>
      <c r="V16" s="989">
        <f t="shared" ref="V16:V25" si="3">R16-T16</f>
        <v>0</v>
      </c>
      <c r="W16" s="603">
        <f t="shared" ref="W16:W25" si="4">S16-U16</f>
        <v>0</v>
      </c>
      <c r="X16" s="93"/>
      <c r="Y16"/>
      <c r="Z16" s="89"/>
      <c r="AA16" s="90"/>
      <c r="AB16" s="91"/>
      <c r="AC16" s="600"/>
      <c r="AD16" s="981"/>
      <c r="AE16" s="601">
        <f t="shared" ref="AE16:AE25" si="5">INT(AC16*AD16)</f>
        <v>0</v>
      </c>
      <c r="AF16" s="985"/>
      <c r="AG16" s="602">
        <f t="shared" ref="AG16:AG25" si="6">INT(AC16*AF16)</f>
        <v>0</v>
      </c>
      <c r="AH16" s="989">
        <f t="shared" ref="AH16:AH25" si="7">AD16-AF16</f>
        <v>0</v>
      </c>
      <c r="AI16" s="603">
        <f t="shared" ref="AI16:AI25" si="8">AE16-AG16</f>
        <v>0</v>
      </c>
      <c r="AJ16" s="93"/>
      <c r="AK16"/>
      <c r="AL16" s="89"/>
      <c r="AM16" s="90"/>
      <c r="AN16" s="91"/>
      <c r="AO16" s="600"/>
      <c r="AP16" s="981"/>
      <c r="AQ16" s="601">
        <f t="shared" ref="AQ16:AQ25" si="9">INT(AO16*AP16)</f>
        <v>0</v>
      </c>
      <c r="AR16" s="985"/>
      <c r="AS16" s="602">
        <f t="shared" ref="AS16:AS25" si="10">INT(AO16*AR16)</f>
        <v>0</v>
      </c>
      <c r="AT16" s="989">
        <f t="shared" ref="AT16:AT25" si="11">AP16-AR16</f>
        <v>0</v>
      </c>
      <c r="AU16" s="603">
        <f t="shared" ref="AU16:AU25" si="12">AQ16-AS16</f>
        <v>0</v>
      </c>
      <c r="AV16" s="93"/>
    </row>
    <row r="17" spans="1:48" s="49" customFormat="1">
      <c r="A17" s="71"/>
      <c r="B17" s="89"/>
      <c r="C17" s="961"/>
      <c r="D17" s="91"/>
      <c r="E17" s="600"/>
      <c r="F17" s="981"/>
      <c r="G17" s="601">
        <f t="shared" ref="G17:G25" si="13">INT(E17*F17)</f>
        <v>0</v>
      </c>
      <c r="H17" s="985"/>
      <c r="I17" s="602">
        <f t="shared" si="0"/>
        <v>0</v>
      </c>
      <c r="J17" s="989">
        <f t="shared" ref="J17:K25" si="14">F17-H17</f>
        <v>0</v>
      </c>
      <c r="K17" s="603">
        <f t="shared" si="14"/>
        <v>0</v>
      </c>
      <c r="L17" s="93"/>
      <c r="M17"/>
      <c r="N17" s="89"/>
      <c r="O17" s="961"/>
      <c r="P17" s="91"/>
      <c r="Q17" s="600"/>
      <c r="R17" s="981"/>
      <c r="S17" s="601">
        <f t="shared" si="1"/>
        <v>0</v>
      </c>
      <c r="T17" s="985"/>
      <c r="U17" s="602">
        <f t="shared" si="2"/>
        <v>0</v>
      </c>
      <c r="V17" s="989">
        <f t="shared" si="3"/>
        <v>0</v>
      </c>
      <c r="W17" s="603">
        <f t="shared" si="4"/>
        <v>0</v>
      </c>
      <c r="X17" s="93"/>
      <c r="Y17"/>
      <c r="Z17" s="89"/>
      <c r="AA17" s="961"/>
      <c r="AB17" s="91"/>
      <c r="AC17" s="600"/>
      <c r="AD17" s="981"/>
      <c r="AE17" s="601">
        <f t="shared" si="5"/>
        <v>0</v>
      </c>
      <c r="AF17" s="985"/>
      <c r="AG17" s="602">
        <f t="shared" si="6"/>
        <v>0</v>
      </c>
      <c r="AH17" s="989">
        <f t="shared" si="7"/>
        <v>0</v>
      </c>
      <c r="AI17" s="603">
        <f t="shared" si="8"/>
        <v>0</v>
      </c>
      <c r="AJ17" s="93"/>
      <c r="AK17"/>
      <c r="AL17" s="89"/>
      <c r="AM17" s="961"/>
      <c r="AN17" s="91"/>
      <c r="AO17" s="600"/>
      <c r="AP17" s="981"/>
      <c r="AQ17" s="601">
        <f t="shared" si="9"/>
        <v>0</v>
      </c>
      <c r="AR17" s="985"/>
      <c r="AS17" s="602">
        <f t="shared" si="10"/>
        <v>0</v>
      </c>
      <c r="AT17" s="989">
        <f t="shared" si="11"/>
        <v>0</v>
      </c>
      <c r="AU17" s="603">
        <f t="shared" si="12"/>
        <v>0</v>
      </c>
      <c r="AV17" s="93"/>
    </row>
    <row r="18" spans="1:48" s="49" customFormat="1">
      <c r="A18" s="71"/>
      <c r="B18" s="89"/>
      <c r="C18" s="961"/>
      <c r="D18" s="91"/>
      <c r="E18" s="600"/>
      <c r="F18" s="981"/>
      <c r="G18" s="601">
        <f t="shared" si="13"/>
        <v>0</v>
      </c>
      <c r="H18" s="985"/>
      <c r="I18" s="602">
        <f t="shared" si="0"/>
        <v>0</v>
      </c>
      <c r="J18" s="989">
        <f t="shared" si="14"/>
        <v>0</v>
      </c>
      <c r="K18" s="603">
        <f t="shared" si="14"/>
        <v>0</v>
      </c>
      <c r="L18" s="93"/>
      <c r="M18"/>
      <c r="N18" s="89"/>
      <c r="O18" s="961"/>
      <c r="P18" s="91"/>
      <c r="Q18" s="600"/>
      <c r="R18" s="981"/>
      <c r="S18" s="601">
        <f t="shared" si="1"/>
        <v>0</v>
      </c>
      <c r="T18" s="985"/>
      <c r="U18" s="602">
        <f t="shared" si="2"/>
        <v>0</v>
      </c>
      <c r="V18" s="989">
        <f t="shared" si="3"/>
        <v>0</v>
      </c>
      <c r="W18" s="603">
        <f t="shared" si="4"/>
        <v>0</v>
      </c>
      <c r="X18" s="93"/>
      <c r="Y18"/>
      <c r="Z18" s="89"/>
      <c r="AA18" s="961"/>
      <c r="AB18" s="91"/>
      <c r="AC18" s="600"/>
      <c r="AD18" s="981"/>
      <c r="AE18" s="601">
        <f t="shared" si="5"/>
        <v>0</v>
      </c>
      <c r="AF18" s="985"/>
      <c r="AG18" s="602">
        <f t="shared" si="6"/>
        <v>0</v>
      </c>
      <c r="AH18" s="989">
        <f t="shared" si="7"/>
        <v>0</v>
      </c>
      <c r="AI18" s="603">
        <f t="shared" si="8"/>
        <v>0</v>
      </c>
      <c r="AJ18" s="93"/>
      <c r="AK18"/>
      <c r="AL18" s="89"/>
      <c r="AM18" s="961"/>
      <c r="AN18" s="91"/>
      <c r="AO18" s="600"/>
      <c r="AP18" s="981"/>
      <c r="AQ18" s="601">
        <f t="shared" si="9"/>
        <v>0</v>
      </c>
      <c r="AR18" s="985"/>
      <c r="AS18" s="602">
        <f t="shared" si="10"/>
        <v>0</v>
      </c>
      <c r="AT18" s="989">
        <f t="shared" si="11"/>
        <v>0</v>
      </c>
      <c r="AU18" s="603">
        <f t="shared" si="12"/>
        <v>0</v>
      </c>
      <c r="AV18" s="93"/>
    </row>
    <row r="19" spans="1:48" s="49" customFormat="1">
      <c r="A19" s="71"/>
      <c r="B19" s="89"/>
      <c r="C19" s="961"/>
      <c r="D19" s="91"/>
      <c r="E19" s="600"/>
      <c r="F19" s="981"/>
      <c r="G19" s="601">
        <f t="shared" si="13"/>
        <v>0</v>
      </c>
      <c r="H19" s="985"/>
      <c r="I19" s="602">
        <f t="shared" si="0"/>
        <v>0</v>
      </c>
      <c r="J19" s="989">
        <f t="shared" si="14"/>
        <v>0</v>
      </c>
      <c r="K19" s="603">
        <f t="shared" si="14"/>
        <v>0</v>
      </c>
      <c r="L19" s="93"/>
      <c r="M19"/>
      <c r="N19" s="89"/>
      <c r="O19" s="961"/>
      <c r="P19" s="91"/>
      <c r="Q19" s="600"/>
      <c r="R19" s="981"/>
      <c r="S19" s="601">
        <f t="shared" si="1"/>
        <v>0</v>
      </c>
      <c r="T19" s="985"/>
      <c r="U19" s="602">
        <f t="shared" si="2"/>
        <v>0</v>
      </c>
      <c r="V19" s="989">
        <f t="shared" si="3"/>
        <v>0</v>
      </c>
      <c r="W19" s="603">
        <f t="shared" si="4"/>
        <v>0</v>
      </c>
      <c r="X19" s="93"/>
      <c r="Y19"/>
      <c r="Z19" s="89"/>
      <c r="AA19" s="961"/>
      <c r="AB19" s="91"/>
      <c r="AC19" s="600"/>
      <c r="AD19" s="981"/>
      <c r="AE19" s="601">
        <f t="shared" si="5"/>
        <v>0</v>
      </c>
      <c r="AF19" s="985"/>
      <c r="AG19" s="602">
        <f t="shared" si="6"/>
        <v>0</v>
      </c>
      <c r="AH19" s="989">
        <f t="shared" si="7"/>
        <v>0</v>
      </c>
      <c r="AI19" s="603">
        <f t="shared" si="8"/>
        <v>0</v>
      </c>
      <c r="AJ19" s="93"/>
      <c r="AK19"/>
      <c r="AL19" s="89"/>
      <c r="AM19" s="961"/>
      <c r="AN19" s="91"/>
      <c r="AO19" s="600"/>
      <c r="AP19" s="981"/>
      <c r="AQ19" s="601">
        <f t="shared" si="9"/>
        <v>0</v>
      </c>
      <c r="AR19" s="985"/>
      <c r="AS19" s="602">
        <f t="shared" si="10"/>
        <v>0</v>
      </c>
      <c r="AT19" s="989">
        <f t="shared" si="11"/>
        <v>0</v>
      </c>
      <c r="AU19" s="603">
        <f t="shared" si="12"/>
        <v>0</v>
      </c>
      <c r="AV19" s="93"/>
    </row>
    <row r="20" spans="1:48" s="49" customFormat="1">
      <c r="A20" s="71"/>
      <c r="B20" s="89"/>
      <c r="C20" s="961"/>
      <c r="D20" s="91"/>
      <c r="E20" s="600"/>
      <c r="F20" s="981"/>
      <c r="G20" s="601">
        <f t="shared" si="13"/>
        <v>0</v>
      </c>
      <c r="H20" s="985"/>
      <c r="I20" s="602">
        <f t="shared" si="0"/>
        <v>0</v>
      </c>
      <c r="J20" s="989">
        <f t="shared" si="14"/>
        <v>0</v>
      </c>
      <c r="K20" s="603">
        <f t="shared" si="14"/>
        <v>0</v>
      </c>
      <c r="L20" s="93"/>
      <c r="M20"/>
      <c r="N20" s="89"/>
      <c r="O20" s="961"/>
      <c r="P20" s="91"/>
      <c r="Q20" s="600"/>
      <c r="R20" s="981"/>
      <c r="S20" s="601">
        <f t="shared" si="1"/>
        <v>0</v>
      </c>
      <c r="T20" s="985"/>
      <c r="U20" s="602">
        <f t="shared" si="2"/>
        <v>0</v>
      </c>
      <c r="V20" s="989">
        <f t="shared" si="3"/>
        <v>0</v>
      </c>
      <c r="W20" s="603">
        <f t="shared" si="4"/>
        <v>0</v>
      </c>
      <c r="X20" s="93"/>
      <c r="Y20"/>
      <c r="Z20" s="89"/>
      <c r="AA20" s="961"/>
      <c r="AB20" s="91"/>
      <c r="AC20" s="600"/>
      <c r="AD20" s="981"/>
      <c r="AE20" s="601">
        <f t="shared" si="5"/>
        <v>0</v>
      </c>
      <c r="AF20" s="985"/>
      <c r="AG20" s="602">
        <f t="shared" si="6"/>
        <v>0</v>
      </c>
      <c r="AH20" s="989">
        <f t="shared" si="7"/>
        <v>0</v>
      </c>
      <c r="AI20" s="603">
        <f t="shared" si="8"/>
        <v>0</v>
      </c>
      <c r="AJ20" s="93"/>
      <c r="AK20"/>
      <c r="AL20" s="89"/>
      <c r="AM20" s="961"/>
      <c r="AN20" s="91"/>
      <c r="AO20" s="600"/>
      <c r="AP20" s="981"/>
      <c r="AQ20" s="601">
        <f t="shared" si="9"/>
        <v>0</v>
      </c>
      <c r="AR20" s="985"/>
      <c r="AS20" s="602">
        <f t="shared" si="10"/>
        <v>0</v>
      </c>
      <c r="AT20" s="989">
        <f t="shared" si="11"/>
        <v>0</v>
      </c>
      <c r="AU20" s="603">
        <f t="shared" si="12"/>
        <v>0</v>
      </c>
      <c r="AV20" s="93"/>
    </row>
    <row r="21" spans="1:48" s="49" customFormat="1">
      <c r="A21" s="71"/>
      <c r="B21" s="89"/>
      <c r="C21" s="961"/>
      <c r="D21" s="91"/>
      <c r="E21" s="600"/>
      <c r="F21" s="981"/>
      <c r="G21" s="601">
        <f t="shared" si="13"/>
        <v>0</v>
      </c>
      <c r="H21" s="985"/>
      <c r="I21" s="602">
        <f t="shared" si="0"/>
        <v>0</v>
      </c>
      <c r="J21" s="989">
        <f t="shared" si="14"/>
        <v>0</v>
      </c>
      <c r="K21" s="603">
        <f t="shared" si="14"/>
        <v>0</v>
      </c>
      <c r="L21" s="93"/>
      <c r="M21"/>
      <c r="N21" s="89"/>
      <c r="O21" s="961"/>
      <c r="P21" s="91"/>
      <c r="Q21" s="600"/>
      <c r="R21" s="981"/>
      <c r="S21" s="601">
        <f t="shared" si="1"/>
        <v>0</v>
      </c>
      <c r="T21" s="985"/>
      <c r="U21" s="602">
        <f t="shared" si="2"/>
        <v>0</v>
      </c>
      <c r="V21" s="989">
        <f t="shared" si="3"/>
        <v>0</v>
      </c>
      <c r="W21" s="603">
        <f t="shared" si="4"/>
        <v>0</v>
      </c>
      <c r="X21" s="93"/>
      <c r="Y21"/>
      <c r="Z21" s="89"/>
      <c r="AA21" s="961"/>
      <c r="AB21" s="91"/>
      <c r="AC21" s="600"/>
      <c r="AD21" s="981"/>
      <c r="AE21" s="601">
        <f t="shared" si="5"/>
        <v>0</v>
      </c>
      <c r="AF21" s="985"/>
      <c r="AG21" s="602">
        <f t="shared" si="6"/>
        <v>0</v>
      </c>
      <c r="AH21" s="989">
        <f t="shared" si="7"/>
        <v>0</v>
      </c>
      <c r="AI21" s="603">
        <f t="shared" si="8"/>
        <v>0</v>
      </c>
      <c r="AJ21" s="93"/>
      <c r="AK21"/>
      <c r="AL21" s="89"/>
      <c r="AM21" s="961"/>
      <c r="AN21" s="91"/>
      <c r="AO21" s="600"/>
      <c r="AP21" s="981"/>
      <c r="AQ21" s="601">
        <f t="shared" si="9"/>
        <v>0</v>
      </c>
      <c r="AR21" s="985"/>
      <c r="AS21" s="602">
        <f t="shared" si="10"/>
        <v>0</v>
      </c>
      <c r="AT21" s="989">
        <f t="shared" si="11"/>
        <v>0</v>
      </c>
      <c r="AU21" s="603">
        <f t="shared" si="12"/>
        <v>0</v>
      </c>
      <c r="AV21" s="93"/>
    </row>
    <row r="22" spans="1:48" s="49" customFormat="1">
      <c r="A22" s="71"/>
      <c r="B22" s="89"/>
      <c r="C22" s="961"/>
      <c r="D22" s="91"/>
      <c r="E22" s="600"/>
      <c r="F22" s="981"/>
      <c r="G22" s="601">
        <f t="shared" si="13"/>
        <v>0</v>
      </c>
      <c r="H22" s="985"/>
      <c r="I22" s="602">
        <f t="shared" si="0"/>
        <v>0</v>
      </c>
      <c r="J22" s="989">
        <f t="shared" si="14"/>
        <v>0</v>
      </c>
      <c r="K22" s="603">
        <f t="shared" si="14"/>
        <v>0</v>
      </c>
      <c r="L22" s="93"/>
      <c r="M22"/>
      <c r="N22" s="89"/>
      <c r="O22" s="961"/>
      <c r="P22" s="91"/>
      <c r="Q22" s="600"/>
      <c r="R22" s="981"/>
      <c r="S22" s="601">
        <f t="shared" si="1"/>
        <v>0</v>
      </c>
      <c r="T22" s="985"/>
      <c r="U22" s="602">
        <f t="shared" si="2"/>
        <v>0</v>
      </c>
      <c r="V22" s="989">
        <f t="shared" si="3"/>
        <v>0</v>
      </c>
      <c r="W22" s="603">
        <f t="shared" si="4"/>
        <v>0</v>
      </c>
      <c r="X22" s="93"/>
      <c r="Y22"/>
      <c r="Z22" s="89"/>
      <c r="AA22" s="961"/>
      <c r="AB22" s="91"/>
      <c r="AC22" s="600"/>
      <c r="AD22" s="981"/>
      <c r="AE22" s="601">
        <f t="shared" si="5"/>
        <v>0</v>
      </c>
      <c r="AF22" s="985"/>
      <c r="AG22" s="602">
        <f t="shared" si="6"/>
        <v>0</v>
      </c>
      <c r="AH22" s="989">
        <f t="shared" si="7"/>
        <v>0</v>
      </c>
      <c r="AI22" s="603">
        <f t="shared" si="8"/>
        <v>0</v>
      </c>
      <c r="AJ22" s="93"/>
      <c r="AK22"/>
      <c r="AL22" s="89"/>
      <c r="AM22" s="961"/>
      <c r="AN22" s="91"/>
      <c r="AO22" s="600"/>
      <c r="AP22" s="981"/>
      <c r="AQ22" s="601">
        <f t="shared" si="9"/>
        <v>0</v>
      </c>
      <c r="AR22" s="985"/>
      <c r="AS22" s="602">
        <f t="shared" si="10"/>
        <v>0</v>
      </c>
      <c r="AT22" s="989">
        <f t="shared" si="11"/>
        <v>0</v>
      </c>
      <c r="AU22" s="603">
        <f t="shared" si="12"/>
        <v>0</v>
      </c>
      <c r="AV22" s="93"/>
    </row>
    <row r="23" spans="1:48" s="49" customFormat="1">
      <c r="A23" s="71"/>
      <c r="B23" s="89"/>
      <c r="C23" s="961"/>
      <c r="D23" s="91"/>
      <c r="E23" s="600"/>
      <c r="F23" s="981"/>
      <c r="G23" s="601">
        <f t="shared" si="13"/>
        <v>0</v>
      </c>
      <c r="H23" s="985"/>
      <c r="I23" s="602">
        <f t="shared" si="0"/>
        <v>0</v>
      </c>
      <c r="J23" s="989">
        <f t="shared" si="14"/>
        <v>0</v>
      </c>
      <c r="K23" s="603">
        <f t="shared" si="14"/>
        <v>0</v>
      </c>
      <c r="L23" s="93"/>
      <c r="M23"/>
      <c r="N23" s="89"/>
      <c r="O23" s="961"/>
      <c r="P23" s="91"/>
      <c r="Q23" s="600"/>
      <c r="R23" s="981"/>
      <c r="S23" s="601">
        <f t="shared" si="1"/>
        <v>0</v>
      </c>
      <c r="T23" s="985"/>
      <c r="U23" s="602">
        <f t="shared" si="2"/>
        <v>0</v>
      </c>
      <c r="V23" s="989">
        <f t="shared" si="3"/>
        <v>0</v>
      </c>
      <c r="W23" s="603">
        <f t="shared" si="4"/>
        <v>0</v>
      </c>
      <c r="X23" s="93"/>
      <c r="Y23"/>
      <c r="Z23" s="89"/>
      <c r="AA23" s="961"/>
      <c r="AB23" s="91"/>
      <c r="AC23" s="600"/>
      <c r="AD23" s="981"/>
      <c r="AE23" s="601">
        <f t="shared" si="5"/>
        <v>0</v>
      </c>
      <c r="AF23" s="985"/>
      <c r="AG23" s="602">
        <f t="shared" si="6"/>
        <v>0</v>
      </c>
      <c r="AH23" s="989">
        <f t="shared" si="7"/>
        <v>0</v>
      </c>
      <c r="AI23" s="603">
        <f t="shared" si="8"/>
        <v>0</v>
      </c>
      <c r="AJ23" s="93"/>
      <c r="AK23"/>
      <c r="AL23" s="89"/>
      <c r="AM23" s="961"/>
      <c r="AN23" s="91"/>
      <c r="AO23" s="600"/>
      <c r="AP23" s="981"/>
      <c r="AQ23" s="601">
        <f t="shared" si="9"/>
        <v>0</v>
      </c>
      <c r="AR23" s="985"/>
      <c r="AS23" s="602">
        <f t="shared" si="10"/>
        <v>0</v>
      </c>
      <c r="AT23" s="989">
        <f t="shared" si="11"/>
        <v>0</v>
      </c>
      <c r="AU23" s="603">
        <f t="shared" si="12"/>
        <v>0</v>
      </c>
      <c r="AV23" s="93"/>
    </row>
    <row r="24" spans="1:48" s="49" customFormat="1">
      <c r="A24" s="71"/>
      <c r="B24" s="89"/>
      <c r="C24" s="961"/>
      <c r="D24" s="91"/>
      <c r="E24" s="600"/>
      <c r="F24" s="981"/>
      <c r="G24" s="601">
        <f t="shared" si="13"/>
        <v>0</v>
      </c>
      <c r="H24" s="985"/>
      <c r="I24" s="602">
        <f t="shared" si="0"/>
        <v>0</v>
      </c>
      <c r="J24" s="989">
        <f t="shared" si="14"/>
        <v>0</v>
      </c>
      <c r="K24" s="603">
        <f t="shared" si="14"/>
        <v>0</v>
      </c>
      <c r="L24" s="93"/>
      <c r="M24"/>
      <c r="N24" s="89"/>
      <c r="O24" s="961"/>
      <c r="P24" s="91"/>
      <c r="Q24" s="600"/>
      <c r="R24" s="981"/>
      <c r="S24" s="601">
        <f t="shared" si="1"/>
        <v>0</v>
      </c>
      <c r="T24" s="985"/>
      <c r="U24" s="602">
        <f t="shared" si="2"/>
        <v>0</v>
      </c>
      <c r="V24" s="989">
        <f t="shared" si="3"/>
        <v>0</v>
      </c>
      <c r="W24" s="603">
        <f t="shared" si="4"/>
        <v>0</v>
      </c>
      <c r="X24" s="93"/>
      <c r="Y24"/>
      <c r="Z24" s="89"/>
      <c r="AA24" s="961"/>
      <c r="AB24" s="91"/>
      <c r="AC24" s="600"/>
      <c r="AD24" s="981"/>
      <c r="AE24" s="601">
        <f t="shared" si="5"/>
        <v>0</v>
      </c>
      <c r="AF24" s="985"/>
      <c r="AG24" s="602">
        <f t="shared" si="6"/>
        <v>0</v>
      </c>
      <c r="AH24" s="989">
        <f t="shared" si="7"/>
        <v>0</v>
      </c>
      <c r="AI24" s="603">
        <f t="shared" si="8"/>
        <v>0</v>
      </c>
      <c r="AJ24" s="93"/>
      <c r="AK24"/>
      <c r="AL24" s="89"/>
      <c r="AM24" s="961"/>
      <c r="AN24" s="91"/>
      <c r="AO24" s="600"/>
      <c r="AP24" s="981"/>
      <c r="AQ24" s="601">
        <f t="shared" si="9"/>
        <v>0</v>
      </c>
      <c r="AR24" s="985"/>
      <c r="AS24" s="602">
        <f t="shared" si="10"/>
        <v>0</v>
      </c>
      <c r="AT24" s="989">
        <f t="shared" si="11"/>
        <v>0</v>
      </c>
      <c r="AU24" s="603">
        <f t="shared" si="12"/>
        <v>0</v>
      </c>
      <c r="AV24" s="93"/>
    </row>
    <row r="25" spans="1:48" s="49" customFormat="1" ht="24" thickBot="1">
      <c r="A25" s="71"/>
      <c r="B25" s="962"/>
      <c r="C25" s="963"/>
      <c r="D25" s="92"/>
      <c r="E25" s="604"/>
      <c r="F25" s="982"/>
      <c r="G25" s="605">
        <f t="shared" si="13"/>
        <v>0</v>
      </c>
      <c r="H25" s="986"/>
      <c r="I25" s="606">
        <f t="shared" si="0"/>
        <v>0</v>
      </c>
      <c r="J25" s="990">
        <f t="shared" si="14"/>
        <v>0</v>
      </c>
      <c r="K25" s="607">
        <f t="shared" si="14"/>
        <v>0</v>
      </c>
      <c r="L25" s="94"/>
      <c r="M25"/>
      <c r="N25" s="962"/>
      <c r="O25" s="963"/>
      <c r="P25" s="92"/>
      <c r="Q25" s="604"/>
      <c r="R25" s="982"/>
      <c r="S25" s="605">
        <f t="shared" si="1"/>
        <v>0</v>
      </c>
      <c r="T25" s="986"/>
      <c r="U25" s="606">
        <f t="shared" si="2"/>
        <v>0</v>
      </c>
      <c r="V25" s="990">
        <f t="shared" si="3"/>
        <v>0</v>
      </c>
      <c r="W25" s="607">
        <f t="shared" si="4"/>
        <v>0</v>
      </c>
      <c r="X25" s="94"/>
      <c r="Y25"/>
      <c r="Z25" s="962"/>
      <c r="AA25" s="963"/>
      <c r="AB25" s="92"/>
      <c r="AC25" s="604"/>
      <c r="AD25" s="982"/>
      <c r="AE25" s="605">
        <f t="shared" si="5"/>
        <v>0</v>
      </c>
      <c r="AF25" s="986"/>
      <c r="AG25" s="606">
        <f t="shared" si="6"/>
        <v>0</v>
      </c>
      <c r="AH25" s="990">
        <f t="shared" si="7"/>
        <v>0</v>
      </c>
      <c r="AI25" s="607">
        <f t="shared" si="8"/>
        <v>0</v>
      </c>
      <c r="AJ25" s="94"/>
      <c r="AK25"/>
      <c r="AL25" s="962"/>
      <c r="AM25" s="963"/>
      <c r="AN25" s="92"/>
      <c r="AO25" s="604"/>
      <c r="AP25" s="982"/>
      <c r="AQ25" s="605">
        <f t="shared" si="9"/>
        <v>0</v>
      </c>
      <c r="AR25" s="986"/>
      <c r="AS25" s="606">
        <f t="shared" si="10"/>
        <v>0</v>
      </c>
      <c r="AT25" s="990">
        <f t="shared" si="11"/>
        <v>0</v>
      </c>
      <c r="AU25" s="607">
        <f t="shared" si="12"/>
        <v>0</v>
      </c>
      <c r="AV25" s="93"/>
    </row>
    <row r="26" spans="1:48" s="49" customFormat="1" ht="24.5" thickTop="1" thickBot="1">
      <c r="A26" s="71"/>
      <c r="B26" s="2155" t="s">
        <v>247</v>
      </c>
      <c r="C26" s="2156"/>
      <c r="D26" s="2156"/>
      <c r="E26" s="2156"/>
      <c r="F26" s="983"/>
      <c r="G26" s="608">
        <f>SUM(G16:G25)</f>
        <v>0</v>
      </c>
      <c r="H26" s="987"/>
      <c r="I26" s="609">
        <f>SUM(I16:I25)</f>
        <v>0</v>
      </c>
      <c r="J26" s="991"/>
      <c r="K26" s="610">
        <f>SUM(K16:K25)</f>
        <v>0</v>
      </c>
      <c r="L26" s="44"/>
      <c r="M26"/>
      <c r="N26" s="2155" t="s">
        <v>247</v>
      </c>
      <c r="O26" s="2156"/>
      <c r="P26" s="2156"/>
      <c r="Q26" s="2156"/>
      <c r="R26" s="983"/>
      <c r="S26" s="608">
        <f>SUM(S16:S25)</f>
        <v>0</v>
      </c>
      <c r="T26" s="987"/>
      <c r="U26" s="609">
        <f>SUM(U16:U25)</f>
        <v>0</v>
      </c>
      <c r="V26" s="991"/>
      <c r="W26" s="610">
        <f>SUM(W16:W25)</f>
        <v>0</v>
      </c>
      <c r="X26" s="44"/>
      <c r="Y26"/>
      <c r="Z26" s="2155" t="s">
        <v>247</v>
      </c>
      <c r="AA26" s="2156"/>
      <c r="AB26" s="2156"/>
      <c r="AC26" s="2156"/>
      <c r="AD26" s="983"/>
      <c r="AE26" s="608">
        <f>SUM(AE16:AE25)</f>
        <v>0</v>
      </c>
      <c r="AF26" s="987"/>
      <c r="AG26" s="609">
        <f>SUM(AG16:AG25)</f>
        <v>0</v>
      </c>
      <c r="AH26" s="991"/>
      <c r="AI26" s="610">
        <f>SUM(AI16:AI25)</f>
        <v>0</v>
      </c>
      <c r="AJ26" s="44"/>
      <c r="AK26"/>
      <c r="AL26" s="2155" t="s">
        <v>247</v>
      </c>
      <c r="AM26" s="2156"/>
      <c r="AN26" s="2156"/>
      <c r="AO26" s="2156"/>
      <c r="AP26" s="983"/>
      <c r="AQ26" s="608">
        <f>SUM(AQ16:AQ25)</f>
        <v>0</v>
      </c>
      <c r="AR26" s="987"/>
      <c r="AS26" s="609">
        <f>SUM(AS16:AS25)</f>
        <v>0</v>
      </c>
      <c r="AT26" s="991"/>
      <c r="AU26" s="610">
        <f>SUM(AU16:AU25)</f>
        <v>0</v>
      </c>
      <c r="AV26" s="44"/>
    </row>
    <row r="27" spans="1:48" s="49" customFormat="1">
      <c r="A27" s="71"/>
      <c r="B27" s="956"/>
      <c r="C27" s="90"/>
      <c r="D27" s="91"/>
      <c r="E27" s="600"/>
      <c r="F27" s="981"/>
      <c r="G27" s="601">
        <f t="shared" ref="G27:G34" si="15">INT(E27*F27)</f>
        <v>0</v>
      </c>
      <c r="H27" s="985"/>
      <c r="I27" s="602">
        <f t="shared" ref="I27:I34" si="16">INT(E27*H27)</f>
        <v>0</v>
      </c>
      <c r="J27" s="989">
        <f t="shared" ref="J27:J34" si="17">F27-H27</f>
        <v>0</v>
      </c>
      <c r="K27" s="603">
        <f t="shared" ref="K27:K34" si="18">G27-I27</f>
        <v>0</v>
      </c>
      <c r="L27" s="93"/>
      <c r="M27"/>
      <c r="N27" s="89"/>
      <c r="O27" s="90"/>
      <c r="P27" s="91"/>
      <c r="Q27" s="600"/>
      <c r="R27" s="981"/>
      <c r="S27" s="601">
        <f t="shared" ref="S27:S36" si="19">INT(Q27*R27)</f>
        <v>0</v>
      </c>
      <c r="T27" s="985"/>
      <c r="U27" s="602">
        <f t="shared" ref="U27:U36" si="20">INT(Q27*T27)</f>
        <v>0</v>
      </c>
      <c r="V27" s="989">
        <f t="shared" ref="V27:V36" si="21">R27-T27</f>
        <v>0</v>
      </c>
      <c r="W27" s="603">
        <f t="shared" ref="W27:W36" si="22">S27-U27</f>
        <v>0</v>
      </c>
      <c r="X27" s="93"/>
      <c r="Y27"/>
      <c r="Z27" s="89"/>
      <c r="AA27" s="90"/>
      <c r="AB27" s="91"/>
      <c r="AC27" s="600"/>
      <c r="AD27" s="981"/>
      <c r="AE27" s="601">
        <f t="shared" ref="AE27:AE36" si="23">INT(AC27*AD27)</f>
        <v>0</v>
      </c>
      <c r="AF27" s="985"/>
      <c r="AG27" s="602">
        <f t="shared" ref="AG27:AG36" si="24">INT(AC27*AF27)</f>
        <v>0</v>
      </c>
      <c r="AH27" s="989">
        <f t="shared" ref="AH27:AH36" si="25">AD27-AF27</f>
        <v>0</v>
      </c>
      <c r="AI27" s="603">
        <f t="shared" ref="AI27:AI36" si="26">AE27-AG27</f>
        <v>0</v>
      </c>
      <c r="AJ27" s="93"/>
      <c r="AK27"/>
      <c r="AL27" s="89"/>
      <c r="AM27" s="90"/>
      <c r="AN27" s="91"/>
      <c r="AO27" s="600"/>
      <c r="AP27" s="981"/>
      <c r="AQ27" s="601">
        <f t="shared" ref="AQ27:AQ36" si="27">INT(AO27*AP27)</f>
        <v>0</v>
      </c>
      <c r="AR27" s="985"/>
      <c r="AS27" s="602">
        <f t="shared" ref="AS27:AS36" si="28">INT(AO27*AR27)</f>
        <v>0</v>
      </c>
      <c r="AT27" s="989">
        <f t="shared" ref="AT27:AT36" si="29">AP27-AR27</f>
        <v>0</v>
      </c>
      <c r="AU27" s="603">
        <f t="shared" ref="AU27:AU36" si="30">AQ27-AS27</f>
        <v>0</v>
      </c>
      <c r="AV27" s="93"/>
    </row>
    <row r="28" spans="1:48" s="49" customFormat="1">
      <c r="A28" s="71"/>
      <c r="B28" s="956"/>
      <c r="C28" s="957"/>
      <c r="D28" s="91"/>
      <c r="E28" s="600"/>
      <c r="F28" s="981"/>
      <c r="G28" s="601">
        <f t="shared" si="15"/>
        <v>0</v>
      </c>
      <c r="H28" s="985"/>
      <c r="I28" s="602">
        <f t="shared" si="16"/>
        <v>0</v>
      </c>
      <c r="J28" s="989">
        <f t="shared" si="17"/>
        <v>0</v>
      </c>
      <c r="K28" s="603">
        <f t="shared" si="18"/>
        <v>0</v>
      </c>
      <c r="L28" s="93"/>
      <c r="M28"/>
      <c r="N28" s="89"/>
      <c r="O28" s="961"/>
      <c r="P28" s="91"/>
      <c r="Q28" s="600"/>
      <c r="R28" s="981"/>
      <c r="S28" s="601">
        <f t="shared" si="19"/>
        <v>0</v>
      </c>
      <c r="T28" s="985"/>
      <c r="U28" s="602">
        <f t="shared" si="20"/>
        <v>0</v>
      </c>
      <c r="V28" s="989">
        <f t="shared" si="21"/>
        <v>0</v>
      </c>
      <c r="W28" s="603">
        <f t="shared" si="22"/>
        <v>0</v>
      </c>
      <c r="X28" s="93"/>
      <c r="Y28"/>
      <c r="Z28" s="89"/>
      <c r="AA28" s="961"/>
      <c r="AB28" s="91"/>
      <c r="AC28" s="600"/>
      <c r="AD28" s="981"/>
      <c r="AE28" s="601">
        <f t="shared" si="23"/>
        <v>0</v>
      </c>
      <c r="AF28" s="985"/>
      <c r="AG28" s="602">
        <f t="shared" si="24"/>
        <v>0</v>
      </c>
      <c r="AH28" s="989">
        <f t="shared" si="25"/>
        <v>0</v>
      </c>
      <c r="AI28" s="603">
        <f t="shared" si="26"/>
        <v>0</v>
      </c>
      <c r="AJ28" s="93"/>
      <c r="AK28"/>
      <c r="AL28" s="89"/>
      <c r="AM28" s="961"/>
      <c r="AN28" s="91"/>
      <c r="AO28" s="600"/>
      <c r="AP28" s="981"/>
      <c r="AQ28" s="601">
        <f t="shared" si="27"/>
        <v>0</v>
      </c>
      <c r="AR28" s="985"/>
      <c r="AS28" s="602">
        <f t="shared" si="28"/>
        <v>0</v>
      </c>
      <c r="AT28" s="989">
        <f t="shared" si="29"/>
        <v>0</v>
      </c>
      <c r="AU28" s="603">
        <f t="shared" si="30"/>
        <v>0</v>
      </c>
      <c r="AV28" s="93"/>
    </row>
    <row r="29" spans="1:48" s="49" customFormat="1">
      <c r="A29" s="71"/>
      <c r="B29" s="956"/>
      <c r="C29" s="957"/>
      <c r="D29" s="91"/>
      <c r="E29" s="600"/>
      <c r="F29" s="981"/>
      <c r="G29" s="601">
        <f t="shared" si="15"/>
        <v>0</v>
      </c>
      <c r="H29" s="985"/>
      <c r="I29" s="602">
        <f t="shared" si="16"/>
        <v>0</v>
      </c>
      <c r="J29" s="989">
        <f t="shared" si="17"/>
        <v>0</v>
      </c>
      <c r="K29" s="603">
        <f t="shared" si="18"/>
        <v>0</v>
      </c>
      <c r="L29" s="93"/>
      <c r="M29"/>
      <c r="N29" s="89"/>
      <c r="O29" s="961"/>
      <c r="P29" s="91"/>
      <c r="Q29" s="600"/>
      <c r="R29" s="981"/>
      <c r="S29" s="601">
        <f t="shared" si="19"/>
        <v>0</v>
      </c>
      <c r="T29" s="985"/>
      <c r="U29" s="602">
        <f t="shared" si="20"/>
        <v>0</v>
      </c>
      <c r="V29" s="989">
        <f t="shared" si="21"/>
        <v>0</v>
      </c>
      <c r="W29" s="603">
        <f t="shared" si="22"/>
        <v>0</v>
      </c>
      <c r="X29" s="93"/>
      <c r="Y29"/>
      <c r="Z29" s="89"/>
      <c r="AA29" s="961"/>
      <c r="AB29" s="91"/>
      <c r="AC29" s="600"/>
      <c r="AD29" s="981"/>
      <c r="AE29" s="601">
        <f t="shared" si="23"/>
        <v>0</v>
      </c>
      <c r="AF29" s="985"/>
      <c r="AG29" s="602">
        <f t="shared" si="24"/>
        <v>0</v>
      </c>
      <c r="AH29" s="989">
        <f t="shared" si="25"/>
        <v>0</v>
      </c>
      <c r="AI29" s="603">
        <f t="shared" si="26"/>
        <v>0</v>
      </c>
      <c r="AJ29" s="93"/>
      <c r="AK29"/>
      <c r="AL29" s="89"/>
      <c r="AM29" s="961"/>
      <c r="AN29" s="91"/>
      <c r="AO29" s="600"/>
      <c r="AP29" s="981"/>
      <c r="AQ29" s="601">
        <f t="shared" si="27"/>
        <v>0</v>
      </c>
      <c r="AR29" s="985"/>
      <c r="AS29" s="602">
        <f t="shared" si="28"/>
        <v>0</v>
      </c>
      <c r="AT29" s="989">
        <f t="shared" si="29"/>
        <v>0</v>
      </c>
      <c r="AU29" s="603">
        <f t="shared" si="30"/>
        <v>0</v>
      </c>
      <c r="AV29" s="93"/>
    </row>
    <row r="30" spans="1:48" s="49" customFormat="1">
      <c r="A30" s="71"/>
      <c r="B30" s="956"/>
      <c r="C30" s="957"/>
      <c r="D30" s="91"/>
      <c r="E30" s="600"/>
      <c r="F30" s="981"/>
      <c r="G30" s="601">
        <f t="shared" si="15"/>
        <v>0</v>
      </c>
      <c r="H30" s="985"/>
      <c r="I30" s="602">
        <f t="shared" si="16"/>
        <v>0</v>
      </c>
      <c r="J30" s="989">
        <f t="shared" si="17"/>
        <v>0</v>
      </c>
      <c r="K30" s="603">
        <f t="shared" si="18"/>
        <v>0</v>
      </c>
      <c r="L30" s="93"/>
      <c r="M30"/>
      <c r="N30" s="89"/>
      <c r="O30" s="961"/>
      <c r="P30" s="91"/>
      <c r="Q30" s="600"/>
      <c r="R30" s="981"/>
      <c r="S30" s="601">
        <f t="shared" si="19"/>
        <v>0</v>
      </c>
      <c r="T30" s="985"/>
      <c r="U30" s="602">
        <f t="shared" si="20"/>
        <v>0</v>
      </c>
      <c r="V30" s="989">
        <f t="shared" si="21"/>
        <v>0</v>
      </c>
      <c r="W30" s="603">
        <f t="shared" si="22"/>
        <v>0</v>
      </c>
      <c r="X30" s="93"/>
      <c r="Y30"/>
      <c r="Z30" s="89"/>
      <c r="AA30" s="961"/>
      <c r="AB30" s="91"/>
      <c r="AC30" s="600"/>
      <c r="AD30" s="981"/>
      <c r="AE30" s="601">
        <f t="shared" si="23"/>
        <v>0</v>
      </c>
      <c r="AF30" s="985"/>
      <c r="AG30" s="602">
        <f t="shared" si="24"/>
        <v>0</v>
      </c>
      <c r="AH30" s="989">
        <f t="shared" si="25"/>
        <v>0</v>
      </c>
      <c r="AI30" s="603">
        <f t="shared" si="26"/>
        <v>0</v>
      </c>
      <c r="AJ30" s="93"/>
      <c r="AK30"/>
      <c r="AL30" s="89"/>
      <c r="AM30" s="961"/>
      <c r="AN30" s="91"/>
      <c r="AO30" s="600"/>
      <c r="AP30" s="981"/>
      <c r="AQ30" s="601">
        <f t="shared" si="27"/>
        <v>0</v>
      </c>
      <c r="AR30" s="985"/>
      <c r="AS30" s="602">
        <f t="shared" si="28"/>
        <v>0</v>
      </c>
      <c r="AT30" s="989">
        <f t="shared" si="29"/>
        <v>0</v>
      </c>
      <c r="AU30" s="603">
        <f t="shared" si="30"/>
        <v>0</v>
      </c>
      <c r="AV30" s="93"/>
    </row>
    <row r="31" spans="1:48" s="49" customFormat="1">
      <c r="A31" s="71"/>
      <c r="B31" s="956"/>
      <c r="C31" s="957"/>
      <c r="D31" s="91"/>
      <c r="E31" s="600"/>
      <c r="F31" s="981"/>
      <c r="G31" s="601">
        <f t="shared" si="15"/>
        <v>0</v>
      </c>
      <c r="H31" s="985"/>
      <c r="I31" s="602">
        <f t="shared" si="16"/>
        <v>0</v>
      </c>
      <c r="J31" s="989">
        <f t="shared" si="17"/>
        <v>0</v>
      </c>
      <c r="K31" s="603">
        <f t="shared" si="18"/>
        <v>0</v>
      </c>
      <c r="L31" s="93"/>
      <c r="M31"/>
      <c r="N31" s="89"/>
      <c r="O31" s="961"/>
      <c r="P31" s="91"/>
      <c r="Q31" s="600"/>
      <c r="R31" s="981"/>
      <c r="S31" s="601">
        <f t="shared" si="19"/>
        <v>0</v>
      </c>
      <c r="T31" s="985"/>
      <c r="U31" s="602">
        <f t="shared" si="20"/>
        <v>0</v>
      </c>
      <c r="V31" s="989">
        <f t="shared" si="21"/>
        <v>0</v>
      </c>
      <c r="W31" s="603">
        <f t="shared" si="22"/>
        <v>0</v>
      </c>
      <c r="X31" s="93"/>
      <c r="Y31"/>
      <c r="Z31" s="89"/>
      <c r="AA31" s="961"/>
      <c r="AB31" s="91"/>
      <c r="AC31" s="600"/>
      <c r="AD31" s="981"/>
      <c r="AE31" s="601">
        <f t="shared" si="23"/>
        <v>0</v>
      </c>
      <c r="AF31" s="985"/>
      <c r="AG31" s="602">
        <f t="shared" si="24"/>
        <v>0</v>
      </c>
      <c r="AH31" s="989">
        <f t="shared" si="25"/>
        <v>0</v>
      </c>
      <c r="AI31" s="603">
        <f t="shared" si="26"/>
        <v>0</v>
      </c>
      <c r="AJ31" s="93"/>
      <c r="AK31"/>
      <c r="AL31" s="89"/>
      <c r="AM31" s="961"/>
      <c r="AN31" s="91"/>
      <c r="AO31" s="600"/>
      <c r="AP31" s="981"/>
      <c r="AQ31" s="601">
        <f t="shared" si="27"/>
        <v>0</v>
      </c>
      <c r="AR31" s="985"/>
      <c r="AS31" s="602">
        <f t="shared" si="28"/>
        <v>0</v>
      </c>
      <c r="AT31" s="989">
        <f t="shared" si="29"/>
        <v>0</v>
      </c>
      <c r="AU31" s="603">
        <f t="shared" si="30"/>
        <v>0</v>
      </c>
      <c r="AV31" s="93"/>
    </row>
    <row r="32" spans="1:48" s="49" customFormat="1">
      <c r="A32" s="71"/>
      <c r="B32" s="956"/>
      <c r="C32" s="957"/>
      <c r="D32" s="91"/>
      <c r="E32" s="600"/>
      <c r="F32" s="981"/>
      <c r="G32" s="601">
        <f t="shared" si="15"/>
        <v>0</v>
      </c>
      <c r="H32" s="985"/>
      <c r="I32" s="602">
        <f t="shared" si="16"/>
        <v>0</v>
      </c>
      <c r="J32" s="989">
        <f t="shared" si="17"/>
        <v>0</v>
      </c>
      <c r="K32" s="603">
        <f t="shared" si="18"/>
        <v>0</v>
      </c>
      <c r="L32" s="93"/>
      <c r="M32"/>
      <c r="N32" s="89"/>
      <c r="O32" s="961"/>
      <c r="P32" s="91"/>
      <c r="Q32" s="600"/>
      <c r="R32" s="981"/>
      <c r="S32" s="601">
        <f t="shared" si="19"/>
        <v>0</v>
      </c>
      <c r="T32" s="985"/>
      <c r="U32" s="602">
        <f t="shared" si="20"/>
        <v>0</v>
      </c>
      <c r="V32" s="989">
        <f t="shared" si="21"/>
        <v>0</v>
      </c>
      <c r="W32" s="603">
        <f t="shared" si="22"/>
        <v>0</v>
      </c>
      <c r="X32" s="93"/>
      <c r="Y32"/>
      <c r="Z32" s="89"/>
      <c r="AA32" s="961"/>
      <c r="AB32" s="91"/>
      <c r="AC32" s="600"/>
      <c r="AD32" s="981"/>
      <c r="AE32" s="601">
        <f t="shared" si="23"/>
        <v>0</v>
      </c>
      <c r="AF32" s="985"/>
      <c r="AG32" s="602">
        <f t="shared" si="24"/>
        <v>0</v>
      </c>
      <c r="AH32" s="989">
        <f t="shared" si="25"/>
        <v>0</v>
      </c>
      <c r="AI32" s="603">
        <f t="shared" si="26"/>
        <v>0</v>
      </c>
      <c r="AJ32" s="93"/>
      <c r="AK32"/>
      <c r="AL32" s="89"/>
      <c r="AM32" s="961"/>
      <c r="AN32" s="91"/>
      <c r="AO32" s="600"/>
      <c r="AP32" s="981"/>
      <c r="AQ32" s="601">
        <f t="shared" si="27"/>
        <v>0</v>
      </c>
      <c r="AR32" s="985"/>
      <c r="AS32" s="602">
        <f t="shared" si="28"/>
        <v>0</v>
      </c>
      <c r="AT32" s="989">
        <f t="shared" si="29"/>
        <v>0</v>
      </c>
      <c r="AU32" s="603">
        <f t="shared" si="30"/>
        <v>0</v>
      </c>
      <c r="AV32" s="93"/>
    </row>
    <row r="33" spans="1:48" s="49" customFormat="1">
      <c r="A33" s="71"/>
      <c r="B33" s="956"/>
      <c r="C33" s="957"/>
      <c r="D33" s="91"/>
      <c r="E33" s="600"/>
      <c r="F33" s="981"/>
      <c r="G33" s="601">
        <f t="shared" si="15"/>
        <v>0</v>
      </c>
      <c r="H33" s="985"/>
      <c r="I33" s="602">
        <f t="shared" si="16"/>
        <v>0</v>
      </c>
      <c r="J33" s="989">
        <f t="shared" si="17"/>
        <v>0</v>
      </c>
      <c r="K33" s="603">
        <f t="shared" si="18"/>
        <v>0</v>
      </c>
      <c r="L33" s="93"/>
      <c r="M33"/>
      <c r="N33" s="89"/>
      <c r="O33" s="961"/>
      <c r="P33" s="91"/>
      <c r="Q33" s="600"/>
      <c r="R33" s="981"/>
      <c r="S33" s="601">
        <f t="shared" si="19"/>
        <v>0</v>
      </c>
      <c r="T33" s="985"/>
      <c r="U33" s="602">
        <f t="shared" si="20"/>
        <v>0</v>
      </c>
      <c r="V33" s="989">
        <f t="shared" si="21"/>
        <v>0</v>
      </c>
      <c r="W33" s="603">
        <f t="shared" si="22"/>
        <v>0</v>
      </c>
      <c r="X33" s="93"/>
      <c r="Y33"/>
      <c r="Z33" s="89"/>
      <c r="AA33" s="961"/>
      <c r="AB33" s="91"/>
      <c r="AC33" s="600"/>
      <c r="AD33" s="981"/>
      <c r="AE33" s="601">
        <f t="shared" si="23"/>
        <v>0</v>
      </c>
      <c r="AF33" s="985"/>
      <c r="AG33" s="602">
        <f t="shared" si="24"/>
        <v>0</v>
      </c>
      <c r="AH33" s="989">
        <f t="shared" si="25"/>
        <v>0</v>
      </c>
      <c r="AI33" s="603">
        <f t="shared" si="26"/>
        <v>0</v>
      </c>
      <c r="AJ33" s="93"/>
      <c r="AK33"/>
      <c r="AL33" s="89"/>
      <c r="AM33" s="961"/>
      <c r="AN33" s="91"/>
      <c r="AO33" s="600"/>
      <c r="AP33" s="981"/>
      <c r="AQ33" s="601">
        <f t="shared" si="27"/>
        <v>0</v>
      </c>
      <c r="AR33" s="985"/>
      <c r="AS33" s="602">
        <f t="shared" si="28"/>
        <v>0</v>
      </c>
      <c r="AT33" s="989">
        <f t="shared" si="29"/>
        <v>0</v>
      </c>
      <c r="AU33" s="603">
        <f t="shared" si="30"/>
        <v>0</v>
      </c>
      <c r="AV33" s="93"/>
    </row>
    <row r="34" spans="1:48" s="49" customFormat="1">
      <c r="A34" s="71"/>
      <c r="B34" s="956"/>
      <c r="C34" s="957"/>
      <c r="D34" s="91"/>
      <c r="E34" s="600"/>
      <c r="F34" s="981"/>
      <c r="G34" s="601">
        <f t="shared" si="15"/>
        <v>0</v>
      </c>
      <c r="H34" s="985"/>
      <c r="I34" s="602">
        <f t="shared" si="16"/>
        <v>0</v>
      </c>
      <c r="J34" s="989">
        <f t="shared" si="17"/>
        <v>0</v>
      </c>
      <c r="K34" s="603">
        <f t="shared" si="18"/>
        <v>0</v>
      </c>
      <c r="L34" s="93"/>
      <c r="M34"/>
      <c r="N34" s="89"/>
      <c r="O34" s="961"/>
      <c r="P34" s="91"/>
      <c r="Q34" s="600"/>
      <c r="R34" s="981"/>
      <c r="S34" s="601">
        <f t="shared" si="19"/>
        <v>0</v>
      </c>
      <c r="T34" s="985"/>
      <c r="U34" s="602">
        <f t="shared" si="20"/>
        <v>0</v>
      </c>
      <c r="V34" s="989">
        <f t="shared" si="21"/>
        <v>0</v>
      </c>
      <c r="W34" s="603">
        <f t="shared" si="22"/>
        <v>0</v>
      </c>
      <c r="X34" s="93"/>
      <c r="Y34"/>
      <c r="Z34" s="89"/>
      <c r="AA34" s="961"/>
      <c r="AB34" s="91"/>
      <c r="AC34" s="600"/>
      <c r="AD34" s="981"/>
      <c r="AE34" s="601">
        <f t="shared" si="23"/>
        <v>0</v>
      </c>
      <c r="AF34" s="985"/>
      <c r="AG34" s="602">
        <f t="shared" si="24"/>
        <v>0</v>
      </c>
      <c r="AH34" s="989">
        <f t="shared" si="25"/>
        <v>0</v>
      </c>
      <c r="AI34" s="603">
        <f t="shared" si="26"/>
        <v>0</v>
      </c>
      <c r="AJ34" s="93"/>
      <c r="AK34"/>
      <c r="AL34" s="89"/>
      <c r="AM34" s="961"/>
      <c r="AN34" s="91"/>
      <c r="AO34" s="600"/>
      <c r="AP34" s="981"/>
      <c r="AQ34" s="601">
        <f t="shared" si="27"/>
        <v>0</v>
      </c>
      <c r="AR34" s="985"/>
      <c r="AS34" s="602">
        <f t="shared" si="28"/>
        <v>0</v>
      </c>
      <c r="AT34" s="989">
        <f t="shared" si="29"/>
        <v>0</v>
      </c>
      <c r="AU34" s="603">
        <f t="shared" si="30"/>
        <v>0</v>
      </c>
      <c r="AV34" s="93"/>
    </row>
    <row r="35" spans="1:48" s="49" customFormat="1">
      <c r="A35" s="71"/>
      <c r="B35" s="956"/>
      <c r="C35" s="957"/>
      <c r="D35" s="91"/>
      <c r="E35" s="600"/>
      <c r="F35" s="981"/>
      <c r="G35" s="601">
        <f>INT(E35*F35)</f>
        <v>0</v>
      </c>
      <c r="H35" s="985"/>
      <c r="I35" s="602">
        <f>INT(E35*H35)</f>
        <v>0</v>
      </c>
      <c r="J35" s="989">
        <f>F35-H35</f>
        <v>0</v>
      </c>
      <c r="K35" s="603">
        <f>G35-I35</f>
        <v>0</v>
      </c>
      <c r="L35" s="93"/>
      <c r="M35"/>
      <c r="N35" s="89"/>
      <c r="O35" s="961"/>
      <c r="P35" s="91"/>
      <c r="Q35" s="600"/>
      <c r="R35" s="981"/>
      <c r="S35" s="601">
        <f t="shared" si="19"/>
        <v>0</v>
      </c>
      <c r="T35" s="985"/>
      <c r="U35" s="602">
        <f t="shared" si="20"/>
        <v>0</v>
      </c>
      <c r="V35" s="989">
        <f t="shared" si="21"/>
        <v>0</v>
      </c>
      <c r="W35" s="603">
        <f t="shared" si="22"/>
        <v>0</v>
      </c>
      <c r="X35" s="93"/>
      <c r="Y35"/>
      <c r="Z35" s="89"/>
      <c r="AA35" s="961"/>
      <c r="AB35" s="91"/>
      <c r="AC35" s="600"/>
      <c r="AD35" s="981"/>
      <c r="AE35" s="601">
        <f t="shared" si="23"/>
        <v>0</v>
      </c>
      <c r="AF35" s="985"/>
      <c r="AG35" s="602">
        <f t="shared" si="24"/>
        <v>0</v>
      </c>
      <c r="AH35" s="989">
        <f t="shared" si="25"/>
        <v>0</v>
      </c>
      <c r="AI35" s="603">
        <f t="shared" si="26"/>
        <v>0</v>
      </c>
      <c r="AJ35" s="93"/>
      <c r="AK35"/>
      <c r="AL35" s="89"/>
      <c r="AM35" s="961"/>
      <c r="AN35" s="91"/>
      <c r="AO35" s="600"/>
      <c r="AP35" s="981"/>
      <c r="AQ35" s="601">
        <f t="shared" si="27"/>
        <v>0</v>
      </c>
      <c r="AR35" s="985"/>
      <c r="AS35" s="602">
        <f t="shared" si="28"/>
        <v>0</v>
      </c>
      <c r="AT35" s="989">
        <f t="shared" si="29"/>
        <v>0</v>
      </c>
      <c r="AU35" s="603">
        <f t="shared" si="30"/>
        <v>0</v>
      </c>
      <c r="AV35" s="93"/>
    </row>
    <row r="36" spans="1:48" s="49" customFormat="1" ht="24" thickBot="1">
      <c r="A36" s="71"/>
      <c r="B36" s="958"/>
      <c r="C36" s="959"/>
      <c r="D36" s="92"/>
      <c r="E36" s="604"/>
      <c r="F36" s="982"/>
      <c r="G36" s="605">
        <f>INT(E36*F36)</f>
        <v>0</v>
      </c>
      <c r="H36" s="986"/>
      <c r="I36" s="606">
        <f>INT(E36*H36)</f>
        <v>0</v>
      </c>
      <c r="J36" s="990">
        <f>F36-H36</f>
        <v>0</v>
      </c>
      <c r="K36" s="607">
        <f>G36-I36</f>
        <v>0</v>
      </c>
      <c r="L36" s="93"/>
      <c r="M36"/>
      <c r="N36" s="962"/>
      <c r="O36" s="963"/>
      <c r="P36" s="92"/>
      <c r="Q36" s="604"/>
      <c r="R36" s="982"/>
      <c r="S36" s="605">
        <f t="shared" si="19"/>
        <v>0</v>
      </c>
      <c r="T36" s="986"/>
      <c r="U36" s="606">
        <f t="shared" si="20"/>
        <v>0</v>
      </c>
      <c r="V36" s="990">
        <f t="shared" si="21"/>
        <v>0</v>
      </c>
      <c r="W36" s="607">
        <f t="shared" si="22"/>
        <v>0</v>
      </c>
      <c r="X36" s="93"/>
      <c r="Y36"/>
      <c r="Z36" s="962"/>
      <c r="AA36" s="963"/>
      <c r="AB36" s="92"/>
      <c r="AC36" s="604"/>
      <c r="AD36" s="982"/>
      <c r="AE36" s="605">
        <f t="shared" si="23"/>
        <v>0</v>
      </c>
      <c r="AF36" s="986"/>
      <c r="AG36" s="606">
        <f t="shared" si="24"/>
        <v>0</v>
      </c>
      <c r="AH36" s="990">
        <f t="shared" si="25"/>
        <v>0</v>
      </c>
      <c r="AI36" s="607">
        <f t="shared" si="26"/>
        <v>0</v>
      </c>
      <c r="AJ36" s="93"/>
      <c r="AK36"/>
      <c r="AL36" s="962"/>
      <c r="AM36" s="963"/>
      <c r="AN36" s="92"/>
      <c r="AO36" s="604"/>
      <c r="AP36" s="982"/>
      <c r="AQ36" s="605">
        <f t="shared" si="27"/>
        <v>0</v>
      </c>
      <c r="AR36" s="986"/>
      <c r="AS36" s="606">
        <f t="shared" si="28"/>
        <v>0</v>
      </c>
      <c r="AT36" s="990">
        <f t="shared" si="29"/>
        <v>0</v>
      </c>
      <c r="AU36" s="607">
        <f t="shared" si="30"/>
        <v>0</v>
      </c>
      <c r="AV36" s="93"/>
    </row>
    <row r="37" spans="1:48" s="49" customFormat="1" ht="24.5" thickTop="1" thickBot="1">
      <c r="A37" s="71"/>
      <c r="B37" s="2155" t="s">
        <v>265</v>
      </c>
      <c r="C37" s="2156"/>
      <c r="D37" s="2156"/>
      <c r="E37" s="2156"/>
      <c r="F37" s="983"/>
      <c r="G37" s="608">
        <f>SUM(G27:G36)</f>
        <v>0</v>
      </c>
      <c r="H37" s="987"/>
      <c r="I37" s="609">
        <f>SUM(I27:I36)</f>
        <v>0</v>
      </c>
      <c r="J37" s="991"/>
      <c r="K37" s="610">
        <f>SUM(K27:K36)</f>
        <v>0</v>
      </c>
      <c r="L37" s="44"/>
      <c r="M37"/>
      <c r="N37" s="2155" t="s">
        <v>265</v>
      </c>
      <c r="O37" s="2156"/>
      <c r="P37" s="2156"/>
      <c r="Q37" s="2156"/>
      <c r="R37" s="983"/>
      <c r="S37" s="608">
        <f>SUM(S27:S36)</f>
        <v>0</v>
      </c>
      <c r="T37" s="987"/>
      <c r="U37" s="609">
        <f>SUM(U27:U36)</f>
        <v>0</v>
      </c>
      <c r="V37" s="991"/>
      <c r="W37" s="610">
        <f>SUM(W27:W36)</f>
        <v>0</v>
      </c>
      <c r="X37" s="44"/>
      <c r="Y37"/>
      <c r="Z37" s="2155" t="s">
        <v>265</v>
      </c>
      <c r="AA37" s="2156"/>
      <c r="AB37" s="2156"/>
      <c r="AC37" s="2156"/>
      <c r="AD37" s="983"/>
      <c r="AE37" s="608">
        <f>SUM(AE27:AE36)</f>
        <v>0</v>
      </c>
      <c r="AF37" s="987"/>
      <c r="AG37" s="609">
        <f>SUM(AG27:AG36)</f>
        <v>0</v>
      </c>
      <c r="AH37" s="991"/>
      <c r="AI37" s="610">
        <f>SUM(AI27:AI36)</f>
        <v>0</v>
      </c>
      <c r="AJ37" s="44"/>
      <c r="AK37"/>
      <c r="AL37" s="2155" t="s">
        <v>265</v>
      </c>
      <c r="AM37" s="2156"/>
      <c r="AN37" s="2156"/>
      <c r="AO37" s="2156"/>
      <c r="AP37" s="983"/>
      <c r="AQ37" s="608">
        <f>SUM(AQ27:AQ36)</f>
        <v>0</v>
      </c>
      <c r="AR37" s="987"/>
      <c r="AS37" s="609">
        <f>SUM(AS27:AS36)</f>
        <v>0</v>
      </c>
      <c r="AT37" s="991"/>
      <c r="AU37" s="610">
        <f>SUM(AU27:AU36)</f>
        <v>0</v>
      </c>
      <c r="AV37" s="44"/>
    </row>
    <row r="38" spans="1:48" s="49" customFormat="1">
      <c r="A38" s="71"/>
      <c r="B38" s="89"/>
      <c r="C38" s="960"/>
      <c r="D38" s="91"/>
      <c r="E38" s="600"/>
      <c r="F38" s="981"/>
      <c r="G38" s="601">
        <f t="shared" ref="G38:G47" si="31">INT(E38*F38)</f>
        <v>0</v>
      </c>
      <c r="H38" s="985"/>
      <c r="I38" s="602">
        <f t="shared" ref="I38:I47" si="32">INT(E38*H38)</f>
        <v>0</v>
      </c>
      <c r="J38" s="989">
        <f t="shared" ref="J38:J47" si="33">F38-H38</f>
        <v>0</v>
      </c>
      <c r="K38" s="603">
        <f t="shared" ref="K38:K47" si="34">G38-I38</f>
        <v>0</v>
      </c>
      <c r="L38" s="93"/>
      <c r="M38"/>
      <c r="N38" s="89"/>
      <c r="O38" s="90"/>
      <c r="P38" s="91"/>
      <c r="Q38" s="600"/>
      <c r="R38" s="981"/>
      <c r="S38" s="601">
        <f t="shared" ref="S38:S47" si="35">INT(Q38*R38)</f>
        <v>0</v>
      </c>
      <c r="T38" s="985"/>
      <c r="U38" s="602">
        <f t="shared" ref="U38:U47" si="36">INT(Q38*T38)</f>
        <v>0</v>
      </c>
      <c r="V38" s="989">
        <f t="shared" ref="V38:V47" si="37">R38-T38</f>
        <v>0</v>
      </c>
      <c r="W38" s="603">
        <f t="shared" ref="W38:W47" si="38">S38-U38</f>
        <v>0</v>
      </c>
      <c r="X38" s="93"/>
      <c r="Y38"/>
      <c r="Z38" s="89"/>
      <c r="AA38" s="90"/>
      <c r="AB38" s="91"/>
      <c r="AC38" s="600"/>
      <c r="AD38" s="981"/>
      <c r="AE38" s="601">
        <f t="shared" ref="AE38:AE47" si="39">INT(AC38*AD38)</f>
        <v>0</v>
      </c>
      <c r="AF38" s="985"/>
      <c r="AG38" s="602">
        <f t="shared" ref="AG38:AG47" si="40">INT(AC38*AF38)</f>
        <v>0</v>
      </c>
      <c r="AH38" s="989">
        <f t="shared" ref="AH38:AH47" si="41">AD38-AF38</f>
        <v>0</v>
      </c>
      <c r="AI38" s="603">
        <f t="shared" ref="AI38:AI47" si="42">AE38-AG38</f>
        <v>0</v>
      </c>
      <c r="AJ38" s="93"/>
      <c r="AK38"/>
      <c r="AL38" s="89"/>
      <c r="AM38" s="90"/>
      <c r="AN38" s="91"/>
      <c r="AO38" s="600"/>
      <c r="AP38" s="981"/>
      <c r="AQ38" s="601">
        <f t="shared" ref="AQ38:AQ47" si="43">INT(AO38*AP38)</f>
        <v>0</v>
      </c>
      <c r="AR38" s="985"/>
      <c r="AS38" s="602">
        <f t="shared" ref="AS38:AS47" si="44">INT(AO38*AR38)</f>
        <v>0</v>
      </c>
      <c r="AT38" s="989">
        <f t="shared" ref="AT38:AT47" si="45">AP38-AR38</f>
        <v>0</v>
      </c>
      <c r="AU38" s="603">
        <f t="shared" ref="AU38:AU47" si="46">AQ38-AS38</f>
        <v>0</v>
      </c>
      <c r="AV38" s="93"/>
    </row>
    <row r="39" spans="1:48" s="49" customFormat="1">
      <c r="A39" s="71"/>
      <c r="B39" s="89"/>
      <c r="C39" s="961"/>
      <c r="D39" s="91"/>
      <c r="E39" s="600"/>
      <c r="F39" s="981"/>
      <c r="G39" s="601">
        <f t="shared" si="31"/>
        <v>0</v>
      </c>
      <c r="H39" s="985"/>
      <c r="I39" s="602">
        <f t="shared" si="32"/>
        <v>0</v>
      </c>
      <c r="J39" s="989">
        <f t="shared" si="33"/>
        <v>0</v>
      </c>
      <c r="K39" s="603">
        <f t="shared" si="34"/>
        <v>0</v>
      </c>
      <c r="L39" s="93"/>
      <c r="M39"/>
      <c r="N39" s="89"/>
      <c r="O39" s="961"/>
      <c r="P39" s="91"/>
      <c r="Q39" s="600"/>
      <c r="R39" s="981"/>
      <c r="S39" s="601">
        <f t="shared" si="35"/>
        <v>0</v>
      </c>
      <c r="T39" s="985"/>
      <c r="U39" s="602">
        <f t="shared" si="36"/>
        <v>0</v>
      </c>
      <c r="V39" s="989">
        <f t="shared" si="37"/>
        <v>0</v>
      </c>
      <c r="W39" s="603">
        <f t="shared" si="38"/>
        <v>0</v>
      </c>
      <c r="X39" s="93"/>
      <c r="Y39"/>
      <c r="Z39" s="89"/>
      <c r="AA39" s="961"/>
      <c r="AB39" s="91"/>
      <c r="AC39" s="600"/>
      <c r="AD39" s="981"/>
      <c r="AE39" s="601">
        <f t="shared" si="39"/>
        <v>0</v>
      </c>
      <c r="AF39" s="985"/>
      <c r="AG39" s="602">
        <f t="shared" si="40"/>
        <v>0</v>
      </c>
      <c r="AH39" s="989">
        <f t="shared" si="41"/>
        <v>0</v>
      </c>
      <c r="AI39" s="603">
        <f t="shared" si="42"/>
        <v>0</v>
      </c>
      <c r="AJ39" s="93"/>
      <c r="AK39"/>
      <c r="AL39" s="89"/>
      <c r="AM39" s="961"/>
      <c r="AN39" s="91"/>
      <c r="AO39" s="600"/>
      <c r="AP39" s="981"/>
      <c r="AQ39" s="601">
        <f t="shared" si="43"/>
        <v>0</v>
      </c>
      <c r="AR39" s="985"/>
      <c r="AS39" s="602">
        <f t="shared" si="44"/>
        <v>0</v>
      </c>
      <c r="AT39" s="989">
        <f t="shared" si="45"/>
        <v>0</v>
      </c>
      <c r="AU39" s="603">
        <f t="shared" si="46"/>
        <v>0</v>
      </c>
      <c r="AV39" s="93"/>
    </row>
    <row r="40" spans="1:48" s="49" customFormat="1">
      <c r="A40" s="71"/>
      <c r="B40" s="89"/>
      <c r="C40" s="961"/>
      <c r="D40" s="91"/>
      <c r="E40" s="600"/>
      <c r="F40" s="981"/>
      <c r="G40" s="601">
        <f t="shared" si="31"/>
        <v>0</v>
      </c>
      <c r="H40" s="985"/>
      <c r="I40" s="602">
        <f t="shared" si="32"/>
        <v>0</v>
      </c>
      <c r="J40" s="989">
        <f t="shared" si="33"/>
        <v>0</v>
      </c>
      <c r="K40" s="603">
        <f t="shared" si="34"/>
        <v>0</v>
      </c>
      <c r="L40" s="93"/>
      <c r="M40"/>
      <c r="N40" s="89"/>
      <c r="O40" s="961"/>
      <c r="P40" s="91"/>
      <c r="Q40" s="600"/>
      <c r="R40" s="981"/>
      <c r="S40" s="601">
        <f t="shared" si="35"/>
        <v>0</v>
      </c>
      <c r="T40" s="985"/>
      <c r="U40" s="602">
        <f t="shared" si="36"/>
        <v>0</v>
      </c>
      <c r="V40" s="989">
        <f t="shared" si="37"/>
        <v>0</v>
      </c>
      <c r="W40" s="603">
        <f t="shared" si="38"/>
        <v>0</v>
      </c>
      <c r="X40" s="93"/>
      <c r="Y40"/>
      <c r="Z40" s="89"/>
      <c r="AA40" s="961"/>
      <c r="AB40" s="91"/>
      <c r="AC40" s="600"/>
      <c r="AD40" s="981"/>
      <c r="AE40" s="601">
        <f t="shared" si="39"/>
        <v>0</v>
      </c>
      <c r="AF40" s="985"/>
      <c r="AG40" s="602">
        <f t="shared" si="40"/>
        <v>0</v>
      </c>
      <c r="AH40" s="989">
        <f t="shared" si="41"/>
        <v>0</v>
      </c>
      <c r="AI40" s="603">
        <f t="shared" si="42"/>
        <v>0</v>
      </c>
      <c r="AJ40" s="93"/>
      <c r="AK40"/>
      <c r="AL40" s="89"/>
      <c r="AM40" s="961"/>
      <c r="AN40" s="91"/>
      <c r="AO40" s="600"/>
      <c r="AP40" s="981"/>
      <c r="AQ40" s="601">
        <f t="shared" si="43"/>
        <v>0</v>
      </c>
      <c r="AR40" s="985"/>
      <c r="AS40" s="602">
        <f t="shared" si="44"/>
        <v>0</v>
      </c>
      <c r="AT40" s="989">
        <f t="shared" si="45"/>
        <v>0</v>
      </c>
      <c r="AU40" s="603">
        <f t="shared" si="46"/>
        <v>0</v>
      </c>
      <c r="AV40" s="93"/>
    </row>
    <row r="41" spans="1:48" s="49" customFormat="1">
      <c r="A41" s="71"/>
      <c r="B41" s="89"/>
      <c r="C41" s="961"/>
      <c r="D41" s="91"/>
      <c r="E41" s="600"/>
      <c r="F41" s="981"/>
      <c r="G41" s="601">
        <f t="shared" si="31"/>
        <v>0</v>
      </c>
      <c r="H41" s="985"/>
      <c r="I41" s="602">
        <f t="shared" si="32"/>
        <v>0</v>
      </c>
      <c r="J41" s="989">
        <f t="shared" si="33"/>
        <v>0</v>
      </c>
      <c r="K41" s="603">
        <f t="shared" si="34"/>
        <v>0</v>
      </c>
      <c r="L41" s="93"/>
      <c r="M41"/>
      <c r="N41" s="89"/>
      <c r="O41" s="961"/>
      <c r="P41" s="91"/>
      <c r="Q41" s="600"/>
      <c r="R41" s="981"/>
      <c r="S41" s="601">
        <f t="shared" si="35"/>
        <v>0</v>
      </c>
      <c r="T41" s="985"/>
      <c r="U41" s="602">
        <f t="shared" si="36"/>
        <v>0</v>
      </c>
      <c r="V41" s="989">
        <f t="shared" si="37"/>
        <v>0</v>
      </c>
      <c r="W41" s="603">
        <f t="shared" si="38"/>
        <v>0</v>
      </c>
      <c r="X41" s="93"/>
      <c r="Y41"/>
      <c r="Z41" s="89"/>
      <c r="AA41" s="961"/>
      <c r="AB41" s="91"/>
      <c r="AC41" s="600"/>
      <c r="AD41" s="981"/>
      <c r="AE41" s="601">
        <f t="shared" si="39"/>
        <v>0</v>
      </c>
      <c r="AF41" s="985"/>
      <c r="AG41" s="602">
        <f t="shared" si="40"/>
        <v>0</v>
      </c>
      <c r="AH41" s="989">
        <f t="shared" si="41"/>
        <v>0</v>
      </c>
      <c r="AI41" s="603">
        <f t="shared" si="42"/>
        <v>0</v>
      </c>
      <c r="AJ41" s="93"/>
      <c r="AK41"/>
      <c r="AL41" s="89"/>
      <c r="AM41" s="961"/>
      <c r="AN41" s="91"/>
      <c r="AO41" s="600"/>
      <c r="AP41" s="981"/>
      <c r="AQ41" s="601">
        <f t="shared" si="43"/>
        <v>0</v>
      </c>
      <c r="AR41" s="985"/>
      <c r="AS41" s="602">
        <f t="shared" si="44"/>
        <v>0</v>
      </c>
      <c r="AT41" s="989">
        <f t="shared" si="45"/>
        <v>0</v>
      </c>
      <c r="AU41" s="603">
        <f t="shared" si="46"/>
        <v>0</v>
      </c>
      <c r="AV41" s="93"/>
    </row>
    <row r="42" spans="1:48" s="49" customFormat="1">
      <c r="A42" s="71"/>
      <c r="B42" s="89"/>
      <c r="C42" s="961"/>
      <c r="D42" s="91"/>
      <c r="E42" s="600"/>
      <c r="F42" s="981"/>
      <c r="G42" s="601">
        <f t="shared" si="31"/>
        <v>0</v>
      </c>
      <c r="H42" s="985"/>
      <c r="I42" s="602">
        <f t="shared" si="32"/>
        <v>0</v>
      </c>
      <c r="J42" s="989">
        <f t="shared" si="33"/>
        <v>0</v>
      </c>
      <c r="K42" s="603">
        <f t="shared" si="34"/>
        <v>0</v>
      </c>
      <c r="L42" s="93"/>
      <c r="M42"/>
      <c r="N42" s="89"/>
      <c r="O42" s="961"/>
      <c r="P42" s="91"/>
      <c r="Q42" s="600"/>
      <c r="R42" s="981"/>
      <c r="S42" s="601">
        <f t="shared" si="35"/>
        <v>0</v>
      </c>
      <c r="T42" s="985"/>
      <c r="U42" s="602">
        <f t="shared" si="36"/>
        <v>0</v>
      </c>
      <c r="V42" s="989">
        <f t="shared" si="37"/>
        <v>0</v>
      </c>
      <c r="W42" s="603">
        <f t="shared" si="38"/>
        <v>0</v>
      </c>
      <c r="X42" s="93"/>
      <c r="Y42"/>
      <c r="Z42" s="89"/>
      <c r="AA42" s="961"/>
      <c r="AB42" s="91"/>
      <c r="AC42" s="600"/>
      <c r="AD42" s="981"/>
      <c r="AE42" s="601">
        <f t="shared" si="39"/>
        <v>0</v>
      </c>
      <c r="AF42" s="985"/>
      <c r="AG42" s="602">
        <f t="shared" si="40"/>
        <v>0</v>
      </c>
      <c r="AH42" s="989">
        <f t="shared" si="41"/>
        <v>0</v>
      </c>
      <c r="AI42" s="603">
        <f t="shared" si="42"/>
        <v>0</v>
      </c>
      <c r="AJ42" s="93"/>
      <c r="AK42"/>
      <c r="AL42" s="89"/>
      <c r="AM42" s="961"/>
      <c r="AN42" s="91"/>
      <c r="AO42" s="600"/>
      <c r="AP42" s="981"/>
      <c r="AQ42" s="601">
        <f t="shared" si="43"/>
        <v>0</v>
      </c>
      <c r="AR42" s="985"/>
      <c r="AS42" s="602">
        <f t="shared" si="44"/>
        <v>0</v>
      </c>
      <c r="AT42" s="989">
        <f t="shared" si="45"/>
        <v>0</v>
      </c>
      <c r="AU42" s="603">
        <f t="shared" si="46"/>
        <v>0</v>
      </c>
      <c r="AV42" s="93"/>
    </row>
    <row r="43" spans="1:48" s="49" customFormat="1">
      <c r="A43" s="71"/>
      <c r="B43" s="89"/>
      <c r="C43" s="961"/>
      <c r="D43" s="91"/>
      <c r="E43" s="600"/>
      <c r="F43" s="981"/>
      <c r="G43" s="601">
        <f t="shared" si="31"/>
        <v>0</v>
      </c>
      <c r="H43" s="985"/>
      <c r="I43" s="602">
        <f t="shared" si="32"/>
        <v>0</v>
      </c>
      <c r="J43" s="989">
        <f t="shared" si="33"/>
        <v>0</v>
      </c>
      <c r="K43" s="603">
        <f t="shared" si="34"/>
        <v>0</v>
      </c>
      <c r="L43" s="93"/>
      <c r="M43"/>
      <c r="N43" s="89"/>
      <c r="O43" s="961"/>
      <c r="P43" s="91"/>
      <c r="Q43" s="600"/>
      <c r="R43" s="981"/>
      <c r="S43" s="601">
        <f t="shared" si="35"/>
        <v>0</v>
      </c>
      <c r="T43" s="985"/>
      <c r="U43" s="602">
        <f t="shared" si="36"/>
        <v>0</v>
      </c>
      <c r="V43" s="989">
        <f t="shared" si="37"/>
        <v>0</v>
      </c>
      <c r="W43" s="603">
        <f t="shared" si="38"/>
        <v>0</v>
      </c>
      <c r="X43" s="93"/>
      <c r="Y43"/>
      <c r="Z43" s="89"/>
      <c r="AA43" s="961"/>
      <c r="AB43" s="91"/>
      <c r="AC43" s="600"/>
      <c r="AD43" s="981"/>
      <c r="AE43" s="601">
        <f t="shared" si="39"/>
        <v>0</v>
      </c>
      <c r="AF43" s="985"/>
      <c r="AG43" s="602">
        <f t="shared" si="40"/>
        <v>0</v>
      </c>
      <c r="AH43" s="989">
        <f t="shared" si="41"/>
        <v>0</v>
      </c>
      <c r="AI43" s="603">
        <f t="shared" si="42"/>
        <v>0</v>
      </c>
      <c r="AJ43" s="93"/>
      <c r="AK43"/>
      <c r="AL43" s="89"/>
      <c r="AM43" s="961"/>
      <c r="AN43" s="91"/>
      <c r="AO43" s="600"/>
      <c r="AP43" s="981"/>
      <c r="AQ43" s="601">
        <f t="shared" si="43"/>
        <v>0</v>
      </c>
      <c r="AR43" s="985"/>
      <c r="AS43" s="602">
        <f t="shared" si="44"/>
        <v>0</v>
      </c>
      <c r="AT43" s="989">
        <f t="shared" si="45"/>
        <v>0</v>
      </c>
      <c r="AU43" s="603">
        <f t="shared" si="46"/>
        <v>0</v>
      </c>
      <c r="AV43" s="93"/>
    </row>
    <row r="44" spans="1:48" s="49" customFormat="1">
      <c r="A44" s="71"/>
      <c r="B44" s="89"/>
      <c r="C44" s="961"/>
      <c r="D44" s="91"/>
      <c r="E44" s="600"/>
      <c r="F44" s="981"/>
      <c r="G44" s="601">
        <f t="shared" si="31"/>
        <v>0</v>
      </c>
      <c r="H44" s="985"/>
      <c r="I44" s="602">
        <f t="shared" si="32"/>
        <v>0</v>
      </c>
      <c r="J44" s="989">
        <f t="shared" si="33"/>
        <v>0</v>
      </c>
      <c r="K44" s="603">
        <f t="shared" si="34"/>
        <v>0</v>
      </c>
      <c r="L44" s="93"/>
      <c r="M44"/>
      <c r="N44" s="89"/>
      <c r="O44" s="961"/>
      <c r="P44" s="91"/>
      <c r="Q44" s="600"/>
      <c r="R44" s="981"/>
      <c r="S44" s="601">
        <f t="shared" si="35"/>
        <v>0</v>
      </c>
      <c r="T44" s="985"/>
      <c r="U44" s="602">
        <f t="shared" si="36"/>
        <v>0</v>
      </c>
      <c r="V44" s="989">
        <f t="shared" si="37"/>
        <v>0</v>
      </c>
      <c r="W44" s="603">
        <f t="shared" si="38"/>
        <v>0</v>
      </c>
      <c r="X44" s="93"/>
      <c r="Y44"/>
      <c r="Z44" s="89"/>
      <c r="AA44" s="961"/>
      <c r="AB44" s="91"/>
      <c r="AC44" s="600"/>
      <c r="AD44" s="981"/>
      <c r="AE44" s="601">
        <f t="shared" si="39"/>
        <v>0</v>
      </c>
      <c r="AF44" s="985"/>
      <c r="AG44" s="602">
        <f t="shared" si="40"/>
        <v>0</v>
      </c>
      <c r="AH44" s="989">
        <f t="shared" si="41"/>
        <v>0</v>
      </c>
      <c r="AI44" s="603">
        <f t="shared" si="42"/>
        <v>0</v>
      </c>
      <c r="AJ44" s="93"/>
      <c r="AK44"/>
      <c r="AL44" s="89"/>
      <c r="AM44" s="961"/>
      <c r="AN44" s="91"/>
      <c r="AO44" s="600"/>
      <c r="AP44" s="981"/>
      <c r="AQ44" s="601">
        <f t="shared" si="43"/>
        <v>0</v>
      </c>
      <c r="AR44" s="985"/>
      <c r="AS44" s="602">
        <f t="shared" si="44"/>
        <v>0</v>
      </c>
      <c r="AT44" s="989">
        <f t="shared" si="45"/>
        <v>0</v>
      </c>
      <c r="AU44" s="603">
        <f t="shared" si="46"/>
        <v>0</v>
      </c>
      <c r="AV44" s="93"/>
    </row>
    <row r="45" spans="1:48" s="49" customFormat="1">
      <c r="A45" s="71"/>
      <c r="B45" s="89"/>
      <c r="C45" s="961"/>
      <c r="D45" s="91"/>
      <c r="E45" s="600"/>
      <c r="F45" s="981"/>
      <c r="G45" s="601">
        <f t="shared" si="31"/>
        <v>0</v>
      </c>
      <c r="H45" s="985"/>
      <c r="I45" s="602">
        <f t="shared" si="32"/>
        <v>0</v>
      </c>
      <c r="J45" s="989">
        <f t="shared" si="33"/>
        <v>0</v>
      </c>
      <c r="K45" s="603">
        <f t="shared" si="34"/>
        <v>0</v>
      </c>
      <c r="L45" s="93"/>
      <c r="M45"/>
      <c r="N45" s="89"/>
      <c r="O45" s="961"/>
      <c r="P45" s="91"/>
      <c r="Q45" s="600"/>
      <c r="R45" s="981"/>
      <c r="S45" s="601">
        <f t="shared" si="35"/>
        <v>0</v>
      </c>
      <c r="T45" s="985"/>
      <c r="U45" s="602">
        <f t="shared" si="36"/>
        <v>0</v>
      </c>
      <c r="V45" s="989">
        <f t="shared" si="37"/>
        <v>0</v>
      </c>
      <c r="W45" s="603">
        <f t="shared" si="38"/>
        <v>0</v>
      </c>
      <c r="X45" s="93"/>
      <c r="Y45"/>
      <c r="Z45" s="89"/>
      <c r="AA45" s="961"/>
      <c r="AB45" s="91"/>
      <c r="AC45" s="600"/>
      <c r="AD45" s="981"/>
      <c r="AE45" s="601">
        <f t="shared" si="39"/>
        <v>0</v>
      </c>
      <c r="AF45" s="985"/>
      <c r="AG45" s="602">
        <f t="shared" si="40"/>
        <v>0</v>
      </c>
      <c r="AH45" s="989">
        <f t="shared" si="41"/>
        <v>0</v>
      </c>
      <c r="AI45" s="603">
        <f t="shared" si="42"/>
        <v>0</v>
      </c>
      <c r="AJ45" s="93"/>
      <c r="AK45"/>
      <c r="AL45" s="89"/>
      <c r="AM45" s="961"/>
      <c r="AN45" s="91"/>
      <c r="AO45" s="600"/>
      <c r="AP45" s="981"/>
      <c r="AQ45" s="601">
        <f t="shared" si="43"/>
        <v>0</v>
      </c>
      <c r="AR45" s="985"/>
      <c r="AS45" s="602">
        <f t="shared" si="44"/>
        <v>0</v>
      </c>
      <c r="AT45" s="989">
        <f t="shared" si="45"/>
        <v>0</v>
      </c>
      <c r="AU45" s="603">
        <f t="shared" si="46"/>
        <v>0</v>
      </c>
      <c r="AV45" s="93"/>
    </row>
    <row r="46" spans="1:48" s="49" customFormat="1">
      <c r="A46" s="71"/>
      <c r="B46" s="89"/>
      <c r="C46" s="961"/>
      <c r="D46" s="91"/>
      <c r="E46" s="600"/>
      <c r="F46" s="981"/>
      <c r="G46" s="601">
        <f t="shared" si="31"/>
        <v>0</v>
      </c>
      <c r="H46" s="985"/>
      <c r="I46" s="602">
        <f t="shared" si="32"/>
        <v>0</v>
      </c>
      <c r="J46" s="989">
        <f t="shared" si="33"/>
        <v>0</v>
      </c>
      <c r="K46" s="603">
        <f t="shared" si="34"/>
        <v>0</v>
      </c>
      <c r="L46" s="93"/>
      <c r="M46"/>
      <c r="N46" s="89"/>
      <c r="O46" s="961"/>
      <c r="P46" s="91"/>
      <c r="Q46" s="600"/>
      <c r="R46" s="981"/>
      <c r="S46" s="601">
        <f t="shared" si="35"/>
        <v>0</v>
      </c>
      <c r="T46" s="985"/>
      <c r="U46" s="602">
        <f t="shared" si="36"/>
        <v>0</v>
      </c>
      <c r="V46" s="989">
        <f t="shared" si="37"/>
        <v>0</v>
      </c>
      <c r="W46" s="603">
        <f t="shared" si="38"/>
        <v>0</v>
      </c>
      <c r="X46" s="93"/>
      <c r="Y46"/>
      <c r="Z46" s="89"/>
      <c r="AA46" s="961"/>
      <c r="AB46" s="91"/>
      <c r="AC46" s="600"/>
      <c r="AD46" s="981"/>
      <c r="AE46" s="601">
        <f t="shared" si="39"/>
        <v>0</v>
      </c>
      <c r="AF46" s="985"/>
      <c r="AG46" s="602">
        <f t="shared" si="40"/>
        <v>0</v>
      </c>
      <c r="AH46" s="989">
        <f t="shared" si="41"/>
        <v>0</v>
      </c>
      <c r="AI46" s="603">
        <f t="shared" si="42"/>
        <v>0</v>
      </c>
      <c r="AJ46" s="93"/>
      <c r="AK46"/>
      <c r="AL46" s="89"/>
      <c r="AM46" s="961"/>
      <c r="AN46" s="91"/>
      <c r="AO46" s="600"/>
      <c r="AP46" s="981"/>
      <c r="AQ46" s="601">
        <f t="shared" si="43"/>
        <v>0</v>
      </c>
      <c r="AR46" s="985"/>
      <c r="AS46" s="602">
        <f t="shared" si="44"/>
        <v>0</v>
      </c>
      <c r="AT46" s="989">
        <f t="shared" si="45"/>
        <v>0</v>
      </c>
      <c r="AU46" s="603">
        <f t="shared" si="46"/>
        <v>0</v>
      </c>
      <c r="AV46" s="93"/>
    </row>
    <row r="47" spans="1:48" s="49" customFormat="1" ht="24" thickBot="1">
      <c r="A47" s="71"/>
      <c r="B47" s="962"/>
      <c r="C47" s="963"/>
      <c r="D47" s="92"/>
      <c r="E47" s="604"/>
      <c r="F47" s="982"/>
      <c r="G47" s="605">
        <f t="shared" si="31"/>
        <v>0</v>
      </c>
      <c r="H47" s="986"/>
      <c r="I47" s="606">
        <f t="shared" si="32"/>
        <v>0</v>
      </c>
      <c r="J47" s="990">
        <f t="shared" si="33"/>
        <v>0</v>
      </c>
      <c r="K47" s="607">
        <f t="shared" si="34"/>
        <v>0</v>
      </c>
      <c r="L47" s="94"/>
      <c r="M47"/>
      <c r="N47" s="962"/>
      <c r="O47" s="963"/>
      <c r="P47" s="92"/>
      <c r="Q47" s="604"/>
      <c r="R47" s="982"/>
      <c r="S47" s="605">
        <f t="shared" si="35"/>
        <v>0</v>
      </c>
      <c r="T47" s="986"/>
      <c r="U47" s="606">
        <f t="shared" si="36"/>
        <v>0</v>
      </c>
      <c r="V47" s="990">
        <f t="shared" si="37"/>
        <v>0</v>
      </c>
      <c r="W47" s="607">
        <f t="shared" si="38"/>
        <v>0</v>
      </c>
      <c r="X47" s="94"/>
      <c r="Y47"/>
      <c r="Z47" s="962"/>
      <c r="AA47" s="963"/>
      <c r="AB47" s="92"/>
      <c r="AC47" s="604"/>
      <c r="AD47" s="982"/>
      <c r="AE47" s="605">
        <f t="shared" si="39"/>
        <v>0</v>
      </c>
      <c r="AF47" s="986"/>
      <c r="AG47" s="606">
        <f t="shared" si="40"/>
        <v>0</v>
      </c>
      <c r="AH47" s="990">
        <f t="shared" si="41"/>
        <v>0</v>
      </c>
      <c r="AI47" s="607">
        <f t="shared" si="42"/>
        <v>0</v>
      </c>
      <c r="AJ47" s="94"/>
      <c r="AK47"/>
      <c r="AL47" s="962"/>
      <c r="AM47" s="963"/>
      <c r="AN47" s="92"/>
      <c r="AO47" s="604"/>
      <c r="AP47" s="982"/>
      <c r="AQ47" s="605">
        <f t="shared" si="43"/>
        <v>0</v>
      </c>
      <c r="AR47" s="986"/>
      <c r="AS47" s="606">
        <f t="shared" si="44"/>
        <v>0</v>
      </c>
      <c r="AT47" s="990">
        <f t="shared" si="45"/>
        <v>0</v>
      </c>
      <c r="AU47" s="607">
        <f t="shared" si="46"/>
        <v>0</v>
      </c>
      <c r="AV47" s="94"/>
    </row>
    <row r="48" spans="1:48" s="49" customFormat="1" ht="24.5" thickTop="1" thickBot="1">
      <c r="A48" s="71"/>
      <c r="B48" s="2155" t="s">
        <v>264</v>
      </c>
      <c r="C48" s="2156"/>
      <c r="D48" s="2156"/>
      <c r="E48" s="2156"/>
      <c r="F48" s="983"/>
      <c r="G48" s="608">
        <f>SUM(G38:G47)</f>
        <v>0</v>
      </c>
      <c r="H48" s="987"/>
      <c r="I48" s="609">
        <f>SUM(I38:I47)</f>
        <v>0</v>
      </c>
      <c r="J48" s="991"/>
      <c r="K48" s="610">
        <f>SUM(K38:K47)</f>
        <v>0</v>
      </c>
      <c r="L48" s="43"/>
      <c r="M48"/>
      <c r="N48" s="2155" t="s">
        <v>264</v>
      </c>
      <c r="O48" s="2156"/>
      <c r="P48" s="2156"/>
      <c r="Q48" s="2156"/>
      <c r="R48" s="983"/>
      <c r="S48" s="608">
        <f>SUM(S38:S47)</f>
        <v>0</v>
      </c>
      <c r="T48" s="987"/>
      <c r="U48" s="609">
        <f>SUM(U38:U47)</f>
        <v>0</v>
      </c>
      <c r="V48" s="991"/>
      <c r="W48" s="610">
        <f>SUM(W38:W47)</f>
        <v>0</v>
      </c>
      <c r="X48" s="43"/>
      <c r="Y48"/>
      <c r="Z48" s="2155" t="s">
        <v>264</v>
      </c>
      <c r="AA48" s="2156"/>
      <c r="AB48" s="2156"/>
      <c r="AC48" s="2156"/>
      <c r="AD48" s="983"/>
      <c r="AE48" s="608">
        <f>SUM(AE38:AE47)</f>
        <v>0</v>
      </c>
      <c r="AF48" s="987"/>
      <c r="AG48" s="609">
        <f>SUM(AG38:AG47)</f>
        <v>0</v>
      </c>
      <c r="AH48" s="991"/>
      <c r="AI48" s="610">
        <f>SUM(AI38:AI47)</f>
        <v>0</v>
      </c>
      <c r="AJ48" s="43"/>
      <c r="AK48"/>
      <c r="AL48" s="2155" t="s">
        <v>264</v>
      </c>
      <c r="AM48" s="2156"/>
      <c r="AN48" s="2156"/>
      <c r="AO48" s="2156"/>
      <c r="AP48" s="983"/>
      <c r="AQ48" s="608">
        <f>SUM(AQ38:AQ47)</f>
        <v>0</v>
      </c>
      <c r="AR48" s="987"/>
      <c r="AS48" s="609">
        <f>SUM(AS38:AS47)</f>
        <v>0</v>
      </c>
      <c r="AT48" s="991"/>
      <c r="AU48" s="610">
        <f>SUM(AU38:AU47)</f>
        <v>0</v>
      </c>
      <c r="AV48" s="43"/>
    </row>
    <row r="49" spans="1:48" s="49" customFormat="1">
      <c r="A49" s="71"/>
      <c r="B49" s="89"/>
      <c r="C49" s="960"/>
      <c r="D49" s="91"/>
      <c r="E49" s="600"/>
      <c r="F49" s="981"/>
      <c r="G49" s="601">
        <f t="shared" ref="G49:G58" si="47">INT(E49*F49)</f>
        <v>0</v>
      </c>
      <c r="H49" s="985"/>
      <c r="I49" s="602">
        <f t="shared" ref="I49:I58" si="48">INT(E49*H49)</f>
        <v>0</v>
      </c>
      <c r="J49" s="989">
        <f t="shared" ref="J49:J58" si="49">F49-H49</f>
        <v>0</v>
      </c>
      <c r="K49" s="603">
        <f t="shared" ref="K49:K58" si="50">G49-I49</f>
        <v>0</v>
      </c>
      <c r="L49" s="93"/>
      <c r="M49"/>
      <c r="N49" s="89"/>
      <c r="O49" s="90"/>
      <c r="P49" s="91"/>
      <c r="Q49" s="600"/>
      <c r="R49" s="981"/>
      <c r="S49" s="601">
        <f t="shared" ref="S49:S58" si="51">INT(Q49*R49)</f>
        <v>0</v>
      </c>
      <c r="T49" s="985"/>
      <c r="U49" s="602">
        <f t="shared" ref="U49:U58" si="52">INT(Q49*T49)</f>
        <v>0</v>
      </c>
      <c r="V49" s="989">
        <f t="shared" ref="V49:V58" si="53">R49-T49</f>
        <v>0</v>
      </c>
      <c r="W49" s="603">
        <f t="shared" ref="W49:W58" si="54">S49-U49</f>
        <v>0</v>
      </c>
      <c r="X49" s="93"/>
      <c r="Y49"/>
      <c r="Z49" s="89"/>
      <c r="AA49" s="90"/>
      <c r="AB49" s="91"/>
      <c r="AC49" s="600"/>
      <c r="AD49" s="981"/>
      <c r="AE49" s="601">
        <f t="shared" ref="AE49:AE58" si="55">INT(AC49*AD49)</f>
        <v>0</v>
      </c>
      <c r="AF49" s="985"/>
      <c r="AG49" s="602">
        <f t="shared" ref="AG49:AG58" si="56">INT(AC49*AF49)</f>
        <v>0</v>
      </c>
      <c r="AH49" s="989">
        <f t="shared" ref="AH49:AH58" si="57">AD49-AF49</f>
        <v>0</v>
      </c>
      <c r="AI49" s="603">
        <f t="shared" ref="AI49:AI58" si="58">AE49-AG49</f>
        <v>0</v>
      </c>
      <c r="AJ49" s="93"/>
      <c r="AK49"/>
      <c r="AL49" s="89"/>
      <c r="AM49" s="90"/>
      <c r="AN49" s="91"/>
      <c r="AO49" s="600"/>
      <c r="AP49" s="981"/>
      <c r="AQ49" s="601">
        <f t="shared" ref="AQ49:AQ58" si="59">INT(AO49*AP49)</f>
        <v>0</v>
      </c>
      <c r="AR49" s="985"/>
      <c r="AS49" s="602">
        <f t="shared" ref="AS49:AS58" si="60">INT(AO49*AR49)</f>
        <v>0</v>
      </c>
      <c r="AT49" s="989">
        <f t="shared" ref="AT49:AT58" si="61">AP49-AR49</f>
        <v>0</v>
      </c>
      <c r="AU49" s="603">
        <f t="shared" ref="AU49:AU58" si="62">AQ49-AS49</f>
        <v>0</v>
      </c>
      <c r="AV49" s="93"/>
    </row>
    <row r="50" spans="1:48" s="49" customFormat="1">
      <c r="A50" s="71"/>
      <c r="B50" s="89"/>
      <c r="C50" s="961"/>
      <c r="D50" s="91"/>
      <c r="E50" s="600"/>
      <c r="F50" s="981"/>
      <c r="G50" s="601">
        <f t="shared" si="47"/>
        <v>0</v>
      </c>
      <c r="H50" s="985"/>
      <c r="I50" s="602">
        <f t="shared" si="48"/>
        <v>0</v>
      </c>
      <c r="J50" s="989">
        <f t="shared" si="49"/>
        <v>0</v>
      </c>
      <c r="K50" s="603">
        <f t="shared" si="50"/>
        <v>0</v>
      </c>
      <c r="L50" s="93"/>
      <c r="M50"/>
      <c r="N50" s="89"/>
      <c r="O50" s="961"/>
      <c r="P50" s="91"/>
      <c r="Q50" s="600"/>
      <c r="R50" s="981"/>
      <c r="S50" s="601">
        <f t="shared" si="51"/>
        <v>0</v>
      </c>
      <c r="T50" s="985"/>
      <c r="U50" s="602">
        <f t="shared" si="52"/>
        <v>0</v>
      </c>
      <c r="V50" s="989">
        <f t="shared" si="53"/>
        <v>0</v>
      </c>
      <c r="W50" s="603">
        <f t="shared" si="54"/>
        <v>0</v>
      </c>
      <c r="X50" s="93"/>
      <c r="Y50"/>
      <c r="Z50" s="89"/>
      <c r="AA50" s="961"/>
      <c r="AB50" s="91"/>
      <c r="AC50" s="600"/>
      <c r="AD50" s="981"/>
      <c r="AE50" s="601">
        <f t="shared" si="55"/>
        <v>0</v>
      </c>
      <c r="AF50" s="985"/>
      <c r="AG50" s="602">
        <f t="shared" si="56"/>
        <v>0</v>
      </c>
      <c r="AH50" s="989">
        <f t="shared" si="57"/>
        <v>0</v>
      </c>
      <c r="AI50" s="603">
        <f t="shared" si="58"/>
        <v>0</v>
      </c>
      <c r="AJ50" s="93"/>
      <c r="AK50"/>
      <c r="AL50" s="89"/>
      <c r="AM50" s="961"/>
      <c r="AN50" s="91"/>
      <c r="AO50" s="600"/>
      <c r="AP50" s="981"/>
      <c r="AQ50" s="601">
        <f t="shared" si="59"/>
        <v>0</v>
      </c>
      <c r="AR50" s="985"/>
      <c r="AS50" s="602">
        <f t="shared" si="60"/>
        <v>0</v>
      </c>
      <c r="AT50" s="989">
        <f t="shared" si="61"/>
        <v>0</v>
      </c>
      <c r="AU50" s="603">
        <f t="shared" si="62"/>
        <v>0</v>
      </c>
      <c r="AV50" s="93"/>
    </row>
    <row r="51" spans="1:48" s="49" customFormat="1">
      <c r="A51" s="71"/>
      <c r="B51" s="89"/>
      <c r="C51" s="961"/>
      <c r="D51" s="91"/>
      <c r="E51" s="600"/>
      <c r="F51" s="981"/>
      <c r="G51" s="601">
        <f t="shared" si="47"/>
        <v>0</v>
      </c>
      <c r="H51" s="985"/>
      <c r="I51" s="602">
        <f t="shared" si="48"/>
        <v>0</v>
      </c>
      <c r="J51" s="989">
        <f t="shared" si="49"/>
        <v>0</v>
      </c>
      <c r="K51" s="603">
        <f t="shared" si="50"/>
        <v>0</v>
      </c>
      <c r="L51" s="93"/>
      <c r="M51"/>
      <c r="N51" s="89"/>
      <c r="O51" s="961"/>
      <c r="P51" s="91"/>
      <c r="Q51" s="600"/>
      <c r="R51" s="981"/>
      <c r="S51" s="601">
        <f t="shared" si="51"/>
        <v>0</v>
      </c>
      <c r="T51" s="985"/>
      <c r="U51" s="602">
        <f t="shared" si="52"/>
        <v>0</v>
      </c>
      <c r="V51" s="989">
        <f t="shared" si="53"/>
        <v>0</v>
      </c>
      <c r="W51" s="603">
        <f t="shared" si="54"/>
        <v>0</v>
      </c>
      <c r="X51" s="93"/>
      <c r="Y51"/>
      <c r="Z51" s="89"/>
      <c r="AA51" s="961"/>
      <c r="AB51" s="91"/>
      <c r="AC51" s="600"/>
      <c r="AD51" s="981"/>
      <c r="AE51" s="601">
        <f t="shared" si="55"/>
        <v>0</v>
      </c>
      <c r="AF51" s="985"/>
      <c r="AG51" s="602">
        <f t="shared" si="56"/>
        <v>0</v>
      </c>
      <c r="AH51" s="989">
        <f t="shared" si="57"/>
        <v>0</v>
      </c>
      <c r="AI51" s="603">
        <f t="shared" si="58"/>
        <v>0</v>
      </c>
      <c r="AJ51" s="93"/>
      <c r="AK51"/>
      <c r="AL51" s="89"/>
      <c r="AM51" s="961"/>
      <c r="AN51" s="91"/>
      <c r="AO51" s="600"/>
      <c r="AP51" s="981"/>
      <c r="AQ51" s="601">
        <f t="shared" si="59"/>
        <v>0</v>
      </c>
      <c r="AR51" s="985"/>
      <c r="AS51" s="602">
        <f t="shared" si="60"/>
        <v>0</v>
      </c>
      <c r="AT51" s="989">
        <f t="shared" si="61"/>
        <v>0</v>
      </c>
      <c r="AU51" s="603">
        <f t="shared" si="62"/>
        <v>0</v>
      </c>
      <c r="AV51" s="93"/>
    </row>
    <row r="52" spans="1:48" s="49" customFormat="1">
      <c r="A52" s="71"/>
      <c r="B52" s="89"/>
      <c r="C52" s="961"/>
      <c r="D52" s="91"/>
      <c r="E52" s="600"/>
      <c r="F52" s="981"/>
      <c r="G52" s="601">
        <f t="shared" si="47"/>
        <v>0</v>
      </c>
      <c r="H52" s="985"/>
      <c r="I52" s="602">
        <f t="shared" si="48"/>
        <v>0</v>
      </c>
      <c r="J52" s="989">
        <f t="shared" si="49"/>
        <v>0</v>
      </c>
      <c r="K52" s="603">
        <f t="shared" si="50"/>
        <v>0</v>
      </c>
      <c r="L52" s="93"/>
      <c r="M52"/>
      <c r="N52" s="89"/>
      <c r="O52" s="961"/>
      <c r="P52" s="91"/>
      <c r="Q52" s="600"/>
      <c r="R52" s="981"/>
      <c r="S52" s="601">
        <f t="shared" si="51"/>
        <v>0</v>
      </c>
      <c r="T52" s="985"/>
      <c r="U52" s="602">
        <f t="shared" si="52"/>
        <v>0</v>
      </c>
      <c r="V52" s="989">
        <f t="shared" si="53"/>
        <v>0</v>
      </c>
      <c r="W52" s="603">
        <f t="shared" si="54"/>
        <v>0</v>
      </c>
      <c r="X52" s="93"/>
      <c r="Y52"/>
      <c r="Z52" s="89"/>
      <c r="AA52" s="961"/>
      <c r="AB52" s="91"/>
      <c r="AC52" s="600"/>
      <c r="AD52" s="981"/>
      <c r="AE52" s="601">
        <f t="shared" si="55"/>
        <v>0</v>
      </c>
      <c r="AF52" s="985"/>
      <c r="AG52" s="602">
        <f t="shared" si="56"/>
        <v>0</v>
      </c>
      <c r="AH52" s="989">
        <f t="shared" si="57"/>
        <v>0</v>
      </c>
      <c r="AI52" s="603">
        <f t="shared" si="58"/>
        <v>0</v>
      </c>
      <c r="AJ52" s="93"/>
      <c r="AK52"/>
      <c r="AL52" s="89"/>
      <c r="AM52" s="961"/>
      <c r="AN52" s="91"/>
      <c r="AO52" s="600"/>
      <c r="AP52" s="981"/>
      <c r="AQ52" s="601">
        <f t="shared" si="59"/>
        <v>0</v>
      </c>
      <c r="AR52" s="985"/>
      <c r="AS52" s="602">
        <f t="shared" si="60"/>
        <v>0</v>
      </c>
      <c r="AT52" s="989">
        <f t="shared" si="61"/>
        <v>0</v>
      </c>
      <c r="AU52" s="603">
        <f t="shared" si="62"/>
        <v>0</v>
      </c>
      <c r="AV52" s="93"/>
    </row>
    <row r="53" spans="1:48" s="49" customFormat="1">
      <c r="A53" s="71"/>
      <c r="B53" s="89"/>
      <c r="C53" s="961"/>
      <c r="D53" s="91"/>
      <c r="E53" s="600"/>
      <c r="F53" s="981"/>
      <c r="G53" s="601">
        <f t="shared" si="47"/>
        <v>0</v>
      </c>
      <c r="H53" s="985"/>
      <c r="I53" s="602">
        <f t="shared" si="48"/>
        <v>0</v>
      </c>
      <c r="J53" s="989">
        <f t="shared" si="49"/>
        <v>0</v>
      </c>
      <c r="K53" s="603">
        <f t="shared" si="50"/>
        <v>0</v>
      </c>
      <c r="L53" s="93"/>
      <c r="M53"/>
      <c r="N53" s="89"/>
      <c r="O53" s="961"/>
      <c r="P53" s="91"/>
      <c r="Q53" s="600"/>
      <c r="R53" s="981"/>
      <c r="S53" s="601">
        <f t="shared" si="51"/>
        <v>0</v>
      </c>
      <c r="T53" s="985"/>
      <c r="U53" s="602">
        <f t="shared" si="52"/>
        <v>0</v>
      </c>
      <c r="V53" s="989">
        <f t="shared" si="53"/>
        <v>0</v>
      </c>
      <c r="W53" s="603">
        <f t="shared" si="54"/>
        <v>0</v>
      </c>
      <c r="X53" s="93"/>
      <c r="Y53"/>
      <c r="Z53" s="89"/>
      <c r="AA53" s="961"/>
      <c r="AB53" s="91"/>
      <c r="AC53" s="600"/>
      <c r="AD53" s="981"/>
      <c r="AE53" s="601">
        <f t="shared" si="55"/>
        <v>0</v>
      </c>
      <c r="AF53" s="985"/>
      <c r="AG53" s="602">
        <f t="shared" si="56"/>
        <v>0</v>
      </c>
      <c r="AH53" s="989">
        <f t="shared" si="57"/>
        <v>0</v>
      </c>
      <c r="AI53" s="603">
        <f t="shared" si="58"/>
        <v>0</v>
      </c>
      <c r="AJ53" s="93"/>
      <c r="AK53"/>
      <c r="AL53" s="89"/>
      <c r="AM53" s="961"/>
      <c r="AN53" s="91"/>
      <c r="AO53" s="600"/>
      <c r="AP53" s="981"/>
      <c r="AQ53" s="601">
        <f t="shared" si="59"/>
        <v>0</v>
      </c>
      <c r="AR53" s="985"/>
      <c r="AS53" s="602">
        <f t="shared" si="60"/>
        <v>0</v>
      </c>
      <c r="AT53" s="989">
        <f t="shared" si="61"/>
        <v>0</v>
      </c>
      <c r="AU53" s="603">
        <f t="shared" si="62"/>
        <v>0</v>
      </c>
      <c r="AV53" s="93"/>
    </row>
    <row r="54" spans="1:48" s="49" customFormat="1">
      <c r="A54" s="71"/>
      <c r="B54" s="89"/>
      <c r="C54" s="961"/>
      <c r="D54" s="91"/>
      <c r="E54" s="600"/>
      <c r="F54" s="981"/>
      <c r="G54" s="601">
        <f t="shared" si="47"/>
        <v>0</v>
      </c>
      <c r="H54" s="985"/>
      <c r="I54" s="602">
        <f t="shared" si="48"/>
        <v>0</v>
      </c>
      <c r="J54" s="989">
        <f t="shared" si="49"/>
        <v>0</v>
      </c>
      <c r="K54" s="603">
        <f t="shared" si="50"/>
        <v>0</v>
      </c>
      <c r="L54" s="93"/>
      <c r="M54"/>
      <c r="N54" s="89"/>
      <c r="O54" s="961"/>
      <c r="P54" s="91"/>
      <c r="Q54" s="600"/>
      <c r="R54" s="981"/>
      <c r="S54" s="601">
        <f t="shared" si="51"/>
        <v>0</v>
      </c>
      <c r="T54" s="985"/>
      <c r="U54" s="602">
        <f t="shared" si="52"/>
        <v>0</v>
      </c>
      <c r="V54" s="989">
        <f t="shared" si="53"/>
        <v>0</v>
      </c>
      <c r="W54" s="603">
        <f t="shared" si="54"/>
        <v>0</v>
      </c>
      <c r="X54" s="93"/>
      <c r="Y54"/>
      <c r="Z54" s="89"/>
      <c r="AA54" s="961"/>
      <c r="AB54" s="91"/>
      <c r="AC54" s="600"/>
      <c r="AD54" s="981"/>
      <c r="AE54" s="601">
        <f t="shared" si="55"/>
        <v>0</v>
      </c>
      <c r="AF54" s="985"/>
      <c r="AG54" s="602">
        <f t="shared" si="56"/>
        <v>0</v>
      </c>
      <c r="AH54" s="989">
        <f t="shared" si="57"/>
        <v>0</v>
      </c>
      <c r="AI54" s="603">
        <f t="shared" si="58"/>
        <v>0</v>
      </c>
      <c r="AJ54" s="93"/>
      <c r="AK54"/>
      <c r="AL54" s="89"/>
      <c r="AM54" s="961"/>
      <c r="AN54" s="91"/>
      <c r="AO54" s="600"/>
      <c r="AP54" s="981"/>
      <c r="AQ54" s="601">
        <f t="shared" si="59"/>
        <v>0</v>
      </c>
      <c r="AR54" s="985"/>
      <c r="AS54" s="602">
        <f t="shared" si="60"/>
        <v>0</v>
      </c>
      <c r="AT54" s="989">
        <f t="shared" si="61"/>
        <v>0</v>
      </c>
      <c r="AU54" s="603">
        <f t="shared" si="62"/>
        <v>0</v>
      </c>
      <c r="AV54" s="93"/>
    </row>
    <row r="55" spans="1:48" s="49" customFormat="1">
      <c r="A55" s="71"/>
      <c r="B55" s="89"/>
      <c r="C55" s="961"/>
      <c r="D55" s="91"/>
      <c r="E55" s="600"/>
      <c r="F55" s="981"/>
      <c r="G55" s="601">
        <f t="shared" si="47"/>
        <v>0</v>
      </c>
      <c r="H55" s="985"/>
      <c r="I55" s="602">
        <f t="shared" si="48"/>
        <v>0</v>
      </c>
      <c r="J55" s="989">
        <f t="shared" si="49"/>
        <v>0</v>
      </c>
      <c r="K55" s="603">
        <f t="shared" si="50"/>
        <v>0</v>
      </c>
      <c r="L55" s="93"/>
      <c r="M55"/>
      <c r="N55" s="89"/>
      <c r="O55" s="961"/>
      <c r="P55" s="91"/>
      <c r="Q55" s="600"/>
      <c r="R55" s="981"/>
      <c r="S55" s="601">
        <f t="shared" si="51"/>
        <v>0</v>
      </c>
      <c r="T55" s="985"/>
      <c r="U55" s="602">
        <f t="shared" si="52"/>
        <v>0</v>
      </c>
      <c r="V55" s="989">
        <f t="shared" si="53"/>
        <v>0</v>
      </c>
      <c r="W55" s="603">
        <f t="shared" si="54"/>
        <v>0</v>
      </c>
      <c r="X55" s="93"/>
      <c r="Y55"/>
      <c r="Z55" s="89"/>
      <c r="AA55" s="961"/>
      <c r="AB55" s="91"/>
      <c r="AC55" s="600"/>
      <c r="AD55" s="981"/>
      <c r="AE55" s="601">
        <f t="shared" si="55"/>
        <v>0</v>
      </c>
      <c r="AF55" s="985"/>
      <c r="AG55" s="602">
        <f t="shared" si="56"/>
        <v>0</v>
      </c>
      <c r="AH55" s="989">
        <f t="shared" si="57"/>
        <v>0</v>
      </c>
      <c r="AI55" s="603">
        <f t="shared" si="58"/>
        <v>0</v>
      </c>
      <c r="AJ55" s="93"/>
      <c r="AK55"/>
      <c r="AL55" s="89"/>
      <c r="AM55" s="961"/>
      <c r="AN55" s="91"/>
      <c r="AO55" s="600"/>
      <c r="AP55" s="981"/>
      <c r="AQ55" s="601">
        <f t="shared" si="59"/>
        <v>0</v>
      </c>
      <c r="AR55" s="985"/>
      <c r="AS55" s="602">
        <f t="shared" si="60"/>
        <v>0</v>
      </c>
      <c r="AT55" s="989">
        <f t="shared" si="61"/>
        <v>0</v>
      </c>
      <c r="AU55" s="603">
        <f t="shared" si="62"/>
        <v>0</v>
      </c>
      <c r="AV55" s="93"/>
    </row>
    <row r="56" spans="1:48" s="49" customFormat="1">
      <c r="A56" s="71"/>
      <c r="B56" s="89"/>
      <c r="C56" s="961"/>
      <c r="D56" s="91"/>
      <c r="E56" s="600"/>
      <c r="F56" s="981"/>
      <c r="G56" s="601">
        <f t="shared" si="47"/>
        <v>0</v>
      </c>
      <c r="H56" s="985"/>
      <c r="I56" s="602">
        <f t="shared" si="48"/>
        <v>0</v>
      </c>
      <c r="J56" s="989">
        <f t="shared" si="49"/>
        <v>0</v>
      </c>
      <c r="K56" s="603">
        <f t="shared" si="50"/>
        <v>0</v>
      </c>
      <c r="L56" s="93"/>
      <c r="M56"/>
      <c r="N56" s="89"/>
      <c r="O56" s="961"/>
      <c r="P56" s="91"/>
      <c r="Q56" s="600"/>
      <c r="R56" s="981"/>
      <c r="S56" s="601">
        <f t="shared" si="51"/>
        <v>0</v>
      </c>
      <c r="T56" s="985"/>
      <c r="U56" s="602">
        <f t="shared" si="52"/>
        <v>0</v>
      </c>
      <c r="V56" s="989">
        <f t="shared" si="53"/>
        <v>0</v>
      </c>
      <c r="W56" s="603">
        <f t="shared" si="54"/>
        <v>0</v>
      </c>
      <c r="X56" s="93"/>
      <c r="Y56"/>
      <c r="Z56" s="89"/>
      <c r="AA56" s="961"/>
      <c r="AB56" s="91"/>
      <c r="AC56" s="600"/>
      <c r="AD56" s="981"/>
      <c r="AE56" s="601">
        <f t="shared" si="55"/>
        <v>0</v>
      </c>
      <c r="AF56" s="985"/>
      <c r="AG56" s="602">
        <f t="shared" si="56"/>
        <v>0</v>
      </c>
      <c r="AH56" s="989">
        <f t="shared" si="57"/>
        <v>0</v>
      </c>
      <c r="AI56" s="603">
        <f t="shared" si="58"/>
        <v>0</v>
      </c>
      <c r="AJ56" s="93"/>
      <c r="AK56"/>
      <c r="AL56" s="89"/>
      <c r="AM56" s="961"/>
      <c r="AN56" s="91"/>
      <c r="AO56" s="600"/>
      <c r="AP56" s="981"/>
      <c r="AQ56" s="601">
        <f t="shared" si="59"/>
        <v>0</v>
      </c>
      <c r="AR56" s="985"/>
      <c r="AS56" s="602">
        <f t="shared" si="60"/>
        <v>0</v>
      </c>
      <c r="AT56" s="989">
        <f t="shared" si="61"/>
        <v>0</v>
      </c>
      <c r="AU56" s="603">
        <f t="shared" si="62"/>
        <v>0</v>
      </c>
      <c r="AV56" s="93"/>
    </row>
    <row r="57" spans="1:48" s="49" customFormat="1">
      <c r="A57" s="71"/>
      <c r="B57" s="89"/>
      <c r="C57" s="961"/>
      <c r="D57" s="91"/>
      <c r="E57" s="600"/>
      <c r="F57" s="981"/>
      <c r="G57" s="601">
        <f t="shared" si="47"/>
        <v>0</v>
      </c>
      <c r="H57" s="985"/>
      <c r="I57" s="602">
        <f t="shared" si="48"/>
        <v>0</v>
      </c>
      <c r="J57" s="989">
        <f t="shared" si="49"/>
        <v>0</v>
      </c>
      <c r="K57" s="603">
        <f t="shared" si="50"/>
        <v>0</v>
      </c>
      <c r="L57" s="93"/>
      <c r="M57"/>
      <c r="N57" s="89"/>
      <c r="O57" s="961"/>
      <c r="P57" s="91"/>
      <c r="Q57" s="600"/>
      <c r="R57" s="981"/>
      <c r="S57" s="601">
        <f t="shared" si="51"/>
        <v>0</v>
      </c>
      <c r="T57" s="985"/>
      <c r="U57" s="602">
        <f t="shared" si="52"/>
        <v>0</v>
      </c>
      <c r="V57" s="989">
        <f t="shared" si="53"/>
        <v>0</v>
      </c>
      <c r="W57" s="603">
        <f t="shared" si="54"/>
        <v>0</v>
      </c>
      <c r="X57" s="93"/>
      <c r="Y57"/>
      <c r="Z57" s="89"/>
      <c r="AA57" s="961"/>
      <c r="AB57" s="91"/>
      <c r="AC57" s="600"/>
      <c r="AD57" s="981"/>
      <c r="AE57" s="601">
        <f t="shared" si="55"/>
        <v>0</v>
      </c>
      <c r="AF57" s="985"/>
      <c r="AG57" s="602">
        <f t="shared" si="56"/>
        <v>0</v>
      </c>
      <c r="AH57" s="989">
        <f t="shared" si="57"/>
        <v>0</v>
      </c>
      <c r="AI57" s="603">
        <f t="shared" si="58"/>
        <v>0</v>
      </c>
      <c r="AJ57" s="93"/>
      <c r="AK57"/>
      <c r="AL57" s="89"/>
      <c r="AM57" s="961"/>
      <c r="AN57" s="91"/>
      <c r="AO57" s="600"/>
      <c r="AP57" s="981"/>
      <c r="AQ57" s="601">
        <f t="shared" si="59"/>
        <v>0</v>
      </c>
      <c r="AR57" s="985"/>
      <c r="AS57" s="602">
        <f t="shared" si="60"/>
        <v>0</v>
      </c>
      <c r="AT57" s="989">
        <f t="shared" si="61"/>
        <v>0</v>
      </c>
      <c r="AU57" s="603">
        <f t="shared" si="62"/>
        <v>0</v>
      </c>
      <c r="AV57" s="93"/>
    </row>
    <row r="58" spans="1:48" s="49" customFormat="1" ht="24" thickBot="1">
      <c r="A58" s="71"/>
      <c r="B58" s="962"/>
      <c r="C58" s="963"/>
      <c r="D58" s="92"/>
      <c r="E58" s="604"/>
      <c r="F58" s="982"/>
      <c r="G58" s="605">
        <f t="shared" si="47"/>
        <v>0</v>
      </c>
      <c r="H58" s="986"/>
      <c r="I58" s="606">
        <f t="shared" si="48"/>
        <v>0</v>
      </c>
      <c r="J58" s="990">
        <f t="shared" si="49"/>
        <v>0</v>
      </c>
      <c r="K58" s="607">
        <f t="shared" si="50"/>
        <v>0</v>
      </c>
      <c r="L58" s="94"/>
      <c r="M58"/>
      <c r="N58" s="962"/>
      <c r="O58" s="963"/>
      <c r="P58" s="92"/>
      <c r="Q58" s="604"/>
      <c r="R58" s="982"/>
      <c r="S58" s="605">
        <f t="shared" si="51"/>
        <v>0</v>
      </c>
      <c r="T58" s="986"/>
      <c r="U58" s="606">
        <f t="shared" si="52"/>
        <v>0</v>
      </c>
      <c r="V58" s="990">
        <f t="shared" si="53"/>
        <v>0</v>
      </c>
      <c r="W58" s="607">
        <f t="shared" si="54"/>
        <v>0</v>
      </c>
      <c r="X58" s="94"/>
      <c r="Y58"/>
      <c r="Z58" s="962"/>
      <c r="AA58" s="963"/>
      <c r="AB58" s="92"/>
      <c r="AC58" s="604"/>
      <c r="AD58" s="982"/>
      <c r="AE58" s="605">
        <f t="shared" si="55"/>
        <v>0</v>
      </c>
      <c r="AF58" s="986"/>
      <c r="AG58" s="606">
        <f t="shared" si="56"/>
        <v>0</v>
      </c>
      <c r="AH58" s="990">
        <f t="shared" si="57"/>
        <v>0</v>
      </c>
      <c r="AI58" s="607">
        <f t="shared" si="58"/>
        <v>0</v>
      </c>
      <c r="AJ58" s="94"/>
      <c r="AK58"/>
      <c r="AL58" s="962"/>
      <c r="AM58" s="963"/>
      <c r="AN58" s="92"/>
      <c r="AO58" s="604"/>
      <c r="AP58" s="982"/>
      <c r="AQ58" s="605">
        <f t="shared" si="59"/>
        <v>0</v>
      </c>
      <c r="AR58" s="986"/>
      <c r="AS58" s="606">
        <f t="shared" si="60"/>
        <v>0</v>
      </c>
      <c r="AT58" s="990">
        <f t="shared" si="61"/>
        <v>0</v>
      </c>
      <c r="AU58" s="607">
        <f t="shared" si="62"/>
        <v>0</v>
      </c>
      <c r="AV58" s="94"/>
    </row>
    <row r="59" spans="1:48" s="49" customFormat="1" ht="24.5" thickTop="1" thickBot="1">
      <c r="A59" s="71"/>
      <c r="B59" s="2155" t="s">
        <v>280</v>
      </c>
      <c r="C59" s="2156"/>
      <c r="D59" s="2156"/>
      <c r="E59" s="2156"/>
      <c r="F59" s="983"/>
      <c r="G59" s="608">
        <f>SUM(G49:G58)</f>
        <v>0</v>
      </c>
      <c r="H59" s="987"/>
      <c r="I59" s="609">
        <f>SUM(I49:I58)</f>
        <v>0</v>
      </c>
      <c r="J59" s="991"/>
      <c r="K59" s="610">
        <f>SUM(K49:K58)</f>
        <v>0</v>
      </c>
      <c r="L59" s="43"/>
      <c r="M59"/>
      <c r="N59" s="2155" t="s">
        <v>280</v>
      </c>
      <c r="O59" s="2156"/>
      <c r="P59" s="2156"/>
      <c r="Q59" s="2156"/>
      <c r="R59" s="983"/>
      <c r="S59" s="608">
        <f>SUM(S49:S58)</f>
        <v>0</v>
      </c>
      <c r="T59" s="987"/>
      <c r="U59" s="609">
        <f>SUM(U49:U58)</f>
        <v>0</v>
      </c>
      <c r="V59" s="991"/>
      <c r="W59" s="610">
        <f>SUM(W49:W58)</f>
        <v>0</v>
      </c>
      <c r="X59" s="43"/>
      <c r="Y59"/>
      <c r="Z59" s="2155" t="s">
        <v>280</v>
      </c>
      <c r="AA59" s="2156"/>
      <c r="AB59" s="2156"/>
      <c r="AC59" s="2156"/>
      <c r="AD59" s="983"/>
      <c r="AE59" s="608">
        <f>SUM(AE49:AE58)</f>
        <v>0</v>
      </c>
      <c r="AF59" s="987"/>
      <c r="AG59" s="609">
        <f>SUM(AG49:AG58)</f>
        <v>0</v>
      </c>
      <c r="AH59" s="991"/>
      <c r="AI59" s="610">
        <f>SUM(AI49:AI58)</f>
        <v>0</v>
      </c>
      <c r="AJ59" s="43"/>
      <c r="AK59"/>
      <c r="AL59" s="2155" t="s">
        <v>280</v>
      </c>
      <c r="AM59" s="2156"/>
      <c r="AN59" s="2156"/>
      <c r="AO59" s="2156"/>
      <c r="AP59" s="983"/>
      <c r="AQ59" s="608">
        <f>SUM(AQ49:AQ58)</f>
        <v>0</v>
      </c>
      <c r="AR59" s="987"/>
      <c r="AS59" s="609">
        <f>SUM(AS49:AS58)</f>
        <v>0</v>
      </c>
      <c r="AT59" s="991"/>
      <c r="AU59" s="610">
        <f>SUM(AU49:AU58)</f>
        <v>0</v>
      </c>
      <c r="AV59" s="43"/>
    </row>
    <row r="60" spans="1:48" s="49" customFormat="1">
      <c r="A60" s="71"/>
      <c r="B60" s="89"/>
      <c r="C60" s="960"/>
      <c r="D60" s="91"/>
      <c r="E60" s="600"/>
      <c r="F60" s="981"/>
      <c r="G60" s="601">
        <f t="shared" ref="G60:G69" si="63">INT(E60*F60)</f>
        <v>0</v>
      </c>
      <c r="H60" s="985"/>
      <c r="I60" s="602">
        <f t="shared" ref="I60:I69" si="64">INT(E60*H60)</f>
        <v>0</v>
      </c>
      <c r="J60" s="989">
        <f t="shared" ref="J60:J69" si="65">F60-H60</f>
        <v>0</v>
      </c>
      <c r="K60" s="603">
        <f t="shared" ref="K60:K69" si="66">G60-I60</f>
        <v>0</v>
      </c>
      <c r="L60" s="93"/>
      <c r="M60"/>
      <c r="N60" s="89"/>
      <c r="O60" s="960"/>
      <c r="P60" s="91"/>
      <c r="Q60" s="600"/>
      <c r="R60" s="981"/>
      <c r="S60" s="601">
        <f t="shared" ref="S60:S69" si="67">INT(Q60*R60)</f>
        <v>0</v>
      </c>
      <c r="T60" s="985"/>
      <c r="U60" s="602">
        <f t="shared" ref="U60:U69" si="68">INT(Q60*T60)</f>
        <v>0</v>
      </c>
      <c r="V60" s="989">
        <f t="shared" ref="V60:V69" si="69">R60-T60</f>
        <v>0</v>
      </c>
      <c r="W60" s="603">
        <f t="shared" ref="W60:W69" si="70">S60-U60</f>
        <v>0</v>
      </c>
      <c r="X60" s="93"/>
      <c r="Y60"/>
      <c r="Z60" s="89"/>
      <c r="AA60" s="90"/>
      <c r="AB60" s="91"/>
      <c r="AC60" s="600"/>
      <c r="AD60" s="981"/>
      <c r="AE60" s="601">
        <f t="shared" ref="AE60:AE69" si="71">INT(AC60*AD60)</f>
        <v>0</v>
      </c>
      <c r="AF60" s="985"/>
      <c r="AG60" s="602">
        <f t="shared" ref="AG60:AG69" si="72">INT(AC60*AF60)</f>
        <v>0</v>
      </c>
      <c r="AH60" s="989">
        <f t="shared" ref="AH60:AH69" si="73">AD60-AF60</f>
        <v>0</v>
      </c>
      <c r="AI60" s="603">
        <f t="shared" ref="AI60:AI69" si="74">AE60-AG60</f>
        <v>0</v>
      </c>
      <c r="AJ60" s="93"/>
      <c r="AK60"/>
      <c r="AL60" s="89"/>
      <c r="AM60" s="90"/>
      <c r="AN60" s="91"/>
      <c r="AO60" s="600"/>
      <c r="AP60" s="981"/>
      <c r="AQ60" s="601">
        <f t="shared" ref="AQ60:AQ69" si="75">INT(AO60*AP60)</f>
        <v>0</v>
      </c>
      <c r="AR60" s="985"/>
      <c r="AS60" s="602">
        <f t="shared" ref="AS60:AS69" si="76">INT(AO60*AR60)</f>
        <v>0</v>
      </c>
      <c r="AT60" s="989">
        <f t="shared" ref="AT60:AT69" si="77">AP60-AR60</f>
        <v>0</v>
      </c>
      <c r="AU60" s="603">
        <f t="shared" ref="AU60:AU69" si="78">AQ60-AS60</f>
        <v>0</v>
      </c>
      <c r="AV60" s="93"/>
    </row>
    <row r="61" spans="1:48" s="49" customFormat="1">
      <c r="A61" s="71"/>
      <c r="B61" s="89"/>
      <c r="C61" s="961"/>
      <c r="D61" s="91"/>
      <c r="E61" s="600"/>
      <c r="F61" s="981"/>
      <c r="G61" s="601">
        <f t="shared" si="63"/>
        <v>0</v>
      </c>
      <c r="H61" s="985"/>
      <c r="I61" s="602">
        <f t="shared" si="64"/>
        <v>0</v>
      </c>
      <c r="J61" s="989">
        <f t="shared" si="65"/>
        <v>0</v>
      </c>
      <c r="K61" s="603">
        <f t="shared" si="66"/>
        <v>0</v>
      </c>
      <c r="L61" s="93"/>
      <c r="M61"/>
      <c r="N61" s="89"/>
      <c r="O61" s="961"/>
      <c r="P61" s="91"/>
      <c r="Q61" s="600"/>
      <c r="R61" s="981"/>
      <c r="S61" s="601">
        <f t="shared" si="67"/>
        <v>0</v>
      </c>
      <c r="T61" s="985"/>
      <c r="U61" s="602">
        <f t="shared" si="68"/>
        <v>0</v>
      </c>
      <c r="V61" s="989">
        <f t="shared" si="69"/>
        <v>0</v>
      </c>
      <c r="W61" s="603">
        <f t="shared" si="70"/>
        <v>0</v>
      </c>
      <c r="X61" s="93"/>
      <c r="Y61"/>
      <c r="Z61" s="89"/>
      <c r="AA61" s="961"/>
      <c r="AB61" s="91"/>
      <c r="AC61" s="600"/>
      <c r="AD61" s="981"/>
      <c r="AE61" s="601">
        <f t="shared" si="71"/>
        <v>0</v>
      </c>
      <c r="AF61" s="985"/>
      <c r="AG61" s="602">
        <f t="shared" si="72"/>
        <v>0</v>
      </c>
      <c r="AH61" s="989">
        <f t="shared" si="73"/>
        <v>0</v>
      </c>
      <c r="AI61" s="603">
        <f t="shared" si="74"/>
        <v>0</v>
      </c>
      <c r="AJ61" s="93"/>
      <c r="AK61"/>
      <c r="AL61" s="89"/>
      <c r="AM61" s="961"/>
      <c r="AN61" s="91"/>
      <c r="AO61" s="600"/>
      <c r="AP61" s="981"/>
      <c r="AQ61" s="601">
        <f t="shared" si="75"/>
        <v>0</v>
      </c>
      <c r="AR61" s="985"/>
      <c r="AS61" s="602">
        <f t="shared" si="76"/>
        <v>0</v>
      </c>
      <c r="AT61" s="989">
        <f t="shared" si="77"/>
        <v>0</v>
      </c>
      <c r="AU61" s="603">
        <f t="shared" si="78"/>
        <v>0</v>
      </c>
      <c r="AV61" s="93"/>
    </row>
    <row r="62" spans="1:48" s="49" customFormat="1">
      <c r="A62" s="71"/>
      <c r="B62" s="89"/>
      <c r="C62" s="961"/>
      <c r="D62" s="91"/>
      <c r="E62" s="600"/>
      <c r="F62" s="981"/>
      <c r="G62" s="601">
        <f t="shared" si="63"/>
        <v>0</v>
      </c>
      <c r="H62" s="985"/>
      <c r="I62" s="602">
        <f t="shared" si="64"/>
        <v>0</v>
      </c>
      <c r="J62" s="989">
        <f t="shared" si="65"/>
        <v>0</v>
      </c>
      <c r="K62" s="603">
        <f t="shared" si="66"/>
        <v>0</v>
      </c>
      <c r="L62" s="93"/>
      <c r="M62"/>
      <c r="N62" s="89"/>
      <c r="O62" s="961"/>
      <c r="P62" s="91"/>
      <c r="Q62" s="600"/>
      <c r="R62" s="981"/>
      <c r="S62" s="601">
        <f t="shared" si="67"/>
        <v>0</v>
      </c>
      <c r="T62" s="985"/>
      <c r="U62" s="602">
        <f t="shared" si="68"/>
        <v>0</v>
      </c>
      <c r="V62" s="989">
        <f t="shared" si="69"/>
        <v>0</v>
      </c>
      <c r="W62" s="603">
        <f t="shared" si="70"/>
        <v>0</v>
      </c>
      <c r="X62" s="93"/>
      <c r="Y62"/>
      <c r="Z62" s="89"/>
      <c r="AA62" s="961"/>
      <c r="AB62" s="91"/>
      <c r="AC62" s="600"/>
      <c r="AD62" s="981"/>
      <c r="AE62" s="601">
        <f t="shared" si="71"/>
        <v>0</v>
      </c>
      <c r="AF62" s="985"/>
      <c r="AG62" s="602">
        <f t="shared" si="72"/>
        <v>0</v>
      </c>
      <c r="AH62" s="989">
        <f t="shared" si="73"/>
        <v>0</v>
      </c>
      <c r="AI62" s="603">
        <f t="shared" si="74"/>
        <v>0</v>
      </c>
      <c r="AJ62" s="93"/>
      <c r="AK62"/>
      <c r="AL62" s="89"/>
      <c r="AM62" s="961"/>
      <c r="AN62" s="91"/>
      <c r="AO62" s="600"/>
      <c r="AP62" s="981"/>
      <c r="AQ62" s="601">
        <f t="shared" si="75"/>
        <v>0</v>
      </c>
      <c r="AR62" s="985"/>
      <c r="AS62" s="602">
        <f t="shared" si="76"/>
        <v>0</v>
      </c>
      <c r="AT62" s="989">
        <f t="shared" si="77"/>
        <v>0</v>
      </c>
      <c r="AU62" s="603">
        <f t="shared" si="78"/>
        <v>0</v>
      </c>
      <c r="AV62" s="93"/>
    </row>
    <row r="63" spans="1:48" s="49" customFormat="1">
      <c r="A63" s="71"/>
      <c r="B63" s="89"/>
      <c r="C63" s="961"/>
      <c r="D63" s="91"/>
      <c r="E63" s="600"/>
      <c r="F63" s="981"/>
      <c r="G63" s="601">
        <f t="shared" si="63"/>
        <v>0</v>
      </c>
      <c r="H63" s="985"/>
      <c r="I63" s="602">
        <f t="shared" si="64"/>
        <v>0</v>
      </c>
      <c r="J63" s="989">
        <f t="shared" si="65"/>
        <v>0</v>
      </c>
      <c r="K63" s="603">
        <f t="shared" si="66"/>
        <v>0</v>
      </c>
      <c r="L63" s="93"/>
      <c r="M63"/>
      <c r="N63" s="89"/>
      <c r="O63" s="961"/>
      <c r="P63" s="91"/>
      <c r="Q63" s="600"/>
      <c r="R63" s="981"/>
      <c r="S63" s="601">
        <f t="shared" si="67"/>
        <v>0</v>
      </c>
      <c r="T63" s="985"/>
      <c r="U63" s="602">
        <f t="shared" si="68"/>
        <v>0</v>
      </c>
      <c r="V63" s="989">
        <f t="shared" si="69"/>
        <v>0</v>
      </c>
      <c r="W63" s="603">
        <f t="shared" si="70"/>
        <v>0</v>
      </c>
      <c r="X63" s="93"/>
      <c r="Y63"/>
      <c r="Z63" s="89"/>
      <c r="AA63" s="961"/>
      <c r="AB63" s="91"/>
      <c r="AC63" s="600"/>
      <c r="AD63" s="981"/>
      <c r="AE63" s="601">
        <f t="shared" si="71"/>
        <v>0</v>
      </c>
      <c r="AF63" s="985"/>
      <c r="AG63" s="602">
        <f t="shared" si="72"/>
        <v>0</v>
      </c>
      <c r="AH63" s="989">
        <f t="shared" si="73"/>
        <v>0</v>
      </c>
      <c r="AI63" s="603">
        <f t="shared" si="74"/>
        <v>0</v>
      </c>
      <c r="AJ63" s="93"/>
      <c r="AK63"/>
      <c r="AL63" s="89"/>
      <c r="AM63" s="961"/>
      <c r="AN63" s="91"/>
      <c r="AO63" s="600"/>
      <c r="AP63" s="981"/>
      <c r="AQ63" s="601">
        <f t="shared" si="75"/>
        <v>0</v>
      </c>
      <c r="AR63" s="985"/>
      <c r="AS63" s="602">
        <f t="shared" si="76"/>
        <v>0</v>
      </c>
      <c r="AT63" s="989">
        <f t="shared" si="77"/>
        <v>0</v>
      </c>
      <c r="AU63" s="603">
        <f t="shared" si="78"/>
        <v>0</v>
      </c>
      <c r="AV63" s="93"/>
    </row>
    <row r="64" spans="1:48" s="49" customFormat="1">
      <c r="A64" s="71"/>
      <c r="B64" s="89"/>
      <c r="C64" s="961"/>
      <c r="D64" s="91"/>
      <c r="E64" s="600"/>
      <c r="F64" s="981"/>
      <c r="G64" s="601">
        <f t="shared" si="63"/>
        <v>0</v>
      </c>
      <c r="H64" s="985"/>
      <c r="I64" s="602">
        <f t="shared" si="64"/>
        <v>0</v>
      </c>
      <c r="J64" s="989">
        <f t="shared" si="65"/>
        <v>0</v>
      </c>
      <c r="K64" s="603">
        <f t="shared" si="66"/>
        <v>0</v>
      </c>
      <c r="L64" s="93"/>
      <c r="M64"/>
      <c r="N64" s="89"/>
      <c r="O64" s="961"/>
      <c r="P64" s="91"/>
      <c r="Q64" s="600"/>
      <c r="R64" s="981"/>
      <c r="S64" s="601">
        <f t="shared" si="67"/>
        <v>0</v>
      </c>
      <c r="T64" s="985"/>
      <c r="U64" s="602">
        <f t="shared" si="68"/>
        <v>0</v>
      </c>
      <c r="V64" s="989">
        <f t="shared" si="69"/>
        <v>0</v>
      </c>
      <c r="W64" s="603">
        <f t="shared" si="70"/>
        <v>0</v>
      </c>
      <c r="X64" s="93"/>
      <c r="Y64"/>
      <c r="Z64" s="89"/>
      <c r="AA64" s="961"/>
      <c r="AB64" s="91"/>
      <c r="AC64" s="600"/>
      <c r="AD64" s="981"/>
      <c r="AE64" s="601">
        <f t="shared" si="71"/>
        <v>0</v>
      </c>
      <c r="AF64" s="985"/>
      <c r="AG64" s="602">
        <f t="shared" si="72"/>
        <v>0</v>
      </c>
      <c r="AH64" s="989">
        <f t="shared" si="73"/>
        <v>0</v>
      </c>
      <c r="AI64" s="603">
        <f t="shared" si="74"/>
        <v>0</v>
      </c>
      <c r="AJ64" s="93"/>
      <c r="AK64"/>
      <c r="AL64" s="89"/>
      <c r="AM64" s="961"/>
      <c r="AN64" s="91"/>
      <c r="AO64" s="600"/>
      <c r="AP64" s="981"/>
      <c r="AQ64" s="601">
        <f t="shared" si="75"/>
        <v>0</v>
      </c>
      <c r="AR64" s="985"/>
      <c r="AS64" s="602">
        <f t="shared" si="76"/>
        <v>0</v>
      </c>
      <c r="AT64" s="989">
        <f t="shared" si="77"/>
        <v>0</v>
      </c>
      <c r="AU64" s="603">
        <f t="shared" si="78"/>
        <v>0</v>
      </c>
      <c r="AV64" s="93"/>
    </row>
    <row r="65" spans="1:48" s="49" customFormat="1">
      <c r="A65" s="71"/>
      <c r="B65" s="89"/>
      <c r="C65" s="961"/>
      <c r="D65" s="91"/>
      <c r="E65" s="600"/>
      <c r="F65" s="981"/>
      <c r="G65" s="601">
        <f t="shared" si="63"/>
        <v>0</v>
      </c>
      <c r="H65" s="985"/>
      <c r="I65" s="602">
        <f t="shared" si="64"/>
        <v>0</v>
      </c>
      <c r="J65" s="989">
        <f t="shared" si="65"/>
        <v>0</v>
      </c>
      <c r="K65" s="603">
        <f t="shared" si="66"/>
        <v>0</v>
      </c>
      <c r="L65" s="93"/>
      <c r="M65"/>
      <c r="N65" s="89"/>
      <c r="O65" s="961"/>
      <c r="P65" s="91"/>
      <c r="Q65" s="600"/>
      <c r="R65" s="981"/>
      <c r="S65" s="601">
        <f t="shared" si="67"/>
        <v>0</v>
      </c>
      <c r="T65" s="985"/>
      <c r="U65" s="602">
        <f t="shared" si="68"/>
        <v>0</v>
      </c>
      <c r="V65" s="989">
        <f t="shared" si="69"/>
        <v>0</v>
      </c>
      <c r="W65" s="603">
        <f t="shared" si="70"/>
        <v>0</v>
      </c>
      <c r="X65" s="93"/>
      <c r="Y65"/>
      <c r="Z65" s="89"/>
      <c r="AA65" s="961"/>
      <c r="AB65" s="91"/>
      <c r="AC65" s="600"/>
      <c r="AD65" s="981"/>
      <c r="AE65" s="601">
        <f t="shared" si="71"/>
        <v>0</v>
      </c>
      <c r="AF65" s="985"/>
      <c r="AG65" s="602">
        <f t="shared" si="72"/>
        <v>0</v>
      </c>
      <c r="AH65" s="989">
        <f t="shared" si="73"/>
        <v>0</v>
      </c>
      <c r="AI65" s="603">
        <f t="shared" si="74"/>
        <v>0</v>
      </c>
      <c r="AJ65" s="93"/>
      <c r="AK65"/>
      <c r="AL65" s="89"/>
      <c r="AM65" s="961"/>
      <c r="AN65" s="91"/>
      <c r="AO65" s="600"/>
      <c r="AP65" s="981"/>
      <c r="AQ65" s="601">
        <f t="shared" si="75"/>
        <v>0</v>
      </c>
      <c r="AR65" s="985"/>
      <c r="AS65" s="602">
        <f t="shared" si="76"/>
        <v>0</v>
      </c>
      <c r="AT65" s="989">
        <f t="shared" si="77"/>
        <v>0</v>
      </c>
      <c r="AU65" s="603">
        <f t="shared" si="78"/>
        <v>0</v>
      </c>
      <c r="AV65" s="93"/>
    </row>
    <row r="66" spans="1:48" s="49" customFormat="1">
      <c r="A66" s="71"/>
      <c r="B66" s="89"/>
      <c r="C66" s="961"/>
      <c r="D66" s="91"/>
      <c r="E66" s="600"/>
      <c r="F66" s="981"/>
      <c r="G66" s="601">
        <f t="shared" si="63"/>
        <v>0</v>
      </c>
      <c r="H66" s="985"/>
      <c r="I66" s="602">
        <f t="shared" si="64"/>
        <v>0</v>
      </c>
      <c r="J66" s="989">
        <f t="shared" si="65"/>
        <v>0</v>
      </c>
      <c r="K66" s="603">
        <f t="shared" si="66"/>
        <v>0</v>
      </c>
      <c r="L66" s="93"/>
      <c r="M66"/>
      <c r="N66" s="89"/>
      <c r="O66" s="961"/>
      <c r="P66" s="91"/>
      <c r="Q66" s="600"/>
      <c r="R66" s="981"/>
      <c r="S66" s="601">
        <f t="shared" si="67"/>
        <v>0</v>
      </c>
      <c r="T66" s="985"/>
      <c r="U66" s="602">
        <f t="shared" si="68"/>
        <v>0</v>
      </c>
      <c r="V66" s="989">
        <f t="shared" si="69"/>
        <v>0</v>
      </c>
      <c r="W66" s="603">
        <f t="shared" si="70"/>
        <v>0</v>
      </c>
      <c r="X66" s="93"/>
      <c r="Y66"/>
      <c r="Z66" s="89"/>
      <c r="AA66" s="961"/>
      <c r="AB66" s="91"/>
      <c r="AC66" s="600"/>
      <c r="AD66" s="981"/>
      <c r="AE66" s="601">
        <f t="shared" si="71"/>
        <v>0</v>
      </c>
      <c r="AF66" s="985"/>
      <c r="AG66" s="602">
        <f t="shared" si="72"/>
        <v>0</v>
      </c>
      <c r="AH66" s="989">
        <f t="shared" si="73"/>
        <v>0</v>
      </c>
      <c r="AI66" s="603">
        <f t="shared" si="74"/>
        <v>0</v>
      </c>
      <c r="AJ66" s="93"/>
      <c r="AK66"/>
      <c r="AL66" s="89"/>
      <c r="AM66" s="961"/>
      <c r="AN66" s="91"/>
      <c r="AO66" s="600"/>
      <c r="AP66" s="981"/>
      <c r="AQ66" s="601">
        <f t="shared" si="75"/>
        <v>0</v>
      </c>
      <c r="AR66" s="985"/>
      <c r="AS66" s="602">
        <f t="shared" si="76"/>
        <v>0</v>
      </c>
      <c r="AT66" s="989">
        <f t="shared" si="77"/>
        <v>0</v>
      </c>
      <c r="AU66" s="603">
        <f t="shared" si="78"/>
        <v>0</v>
      </c>
      <c r="AV66" s="93"/>
    </row>
    <row r="67" spans="1:48" s="49" customFormat="1">
      <c r="A67" s="71"/>
      <c r="B67" s="89"/>
      <c r="C67" s="961"/>
      <c r="D67" s="91"/>
      <c r="E67" s="600"/>
      <c r="F67" s="981"/>
      <c r="G67" s="601">
        <f t="shared" si="63"/>
        <v>0</v>
      </c>
      <c r="H67" s="985"/>
      <c r="I67" s="602">
        <f t="shared" si="64"/>
        <v>0</v>
      </c>
      <c r="J67" s="989">
        <f t="shared" si="65"/>
        <v>0</v>
      </c>
      <c r="K67" s="603">
        <f t="shared" si="66"/>
        <v>0</v>
      </c>
      <c r="L67" s="93"/>
      <c r="M67"/>
      <c r="N67" s="89"/>
      <c r="O67" s="961"/>
      <c r="P67" s="91"/>
      <c r="Q67" s="600"/>
      <c r="R67" s="981"/>
      <c r="S67" s="601">
        <f t="shared" si="67"/>
        <v>0</v>
      </c>
      <c r="T67" s="985"/>
      <c r="U67" s="602">
        <f t="shared" si="68"/>
        <v>0</v>
      </c>
      <c r="V67" s="989">
        <f t="shared" si="69"/>
        <v>0</v>
      </c>
      <c r="W67" s="603">
        <f t="shared" si="70"/>
        <v>0</v>
      </c>
      <c r="X67" s="93"/>
      <c r="Y67"/>
      <c r="Z67" s="89"/>
      <c r="AA67" s="961"/>
      <c r="AB67" s="91"/>
      <c r="AC67" s="600"/>
      <c r="AD67" s="981"/>
      <c r="AE67" s="601">
        <f t="shared" si="71"/>
        <v>0</v>
      </c>
      <c r="AF67" s="985"/>
      <c r="AG67" s="602">
        <f t="shared" si="72"/>
        <v>0</v>
      </c>
      <c r="AH67" s="989">
        <f t="shared" si="73"/>
        <v>0</v>
      </c>
      <c r="AI67" s="603">
        <f t="shared" si="74"/>
        <v>0</v>
      </c>
      <c r="AJ67" s="93"/>
      <c r="AK67"/>
      <c r="AL67" s="89"/>
      <c r="AM67" s="961"/>
      <c r="AN67" s="91"/>
      <c r="AO67" s="600"/>
      <c r="AP67" s="981"/>
      <c r="AQ67" s="601">
        <f t="shared" si="75"/>
        <v>0</v>
      </c>
      <c r="AR67" s="985"/>
      <c r="AS67" s="602">
        <f t="shared" si="76"/>
        <v>0</v>
      </c>
      <c r="AT67" s="989">
        <f t="shared" si="77"/>
        <v>0</v>
      </c>
      <c r="AU67" s="603">
        <f t="shared" si="78"/>
        <v>0</v>
      </c>
      <c r="AV67" s="93"/>
    </row>
    <row r="68" spans="1:48" s="49" customFormat="1">
      <c r="A68" s="71"/>
      <c r="B68" s="89"/>
      <c r="C68" s="961"/>
      <c r="D68" s="91"/>
      <c r="E68" s="600"/>
      <c r="F68" s="981"/>
      <c r="G68" s="601">
        <f t="shared" si="63"/>
        <v>0</v>
      </c>
      <c r="H68" s="985"/>
      <c r="I68" s="602">
        <f t="shared" si="64"/>
        <v>0</v>
      </c>
      <c r="J68" s="989">
        <f t="shared" si="65"/>
        <v>0</v>
      </c>
      <c r="K68" s="603">
        <f t="shared" si="66"/>
        <v>0</v>
      </c>
      <c r="L68" s="93"/>
      <c r="M68"/>
      <c r="N68" s="89"/>
      <c r="O68" s="961"/>
      <c r="P68" s="91"/>
      <c r="Q68" s="600"/>
      <c r="R68" s="981"/>
      <c r="S68" s="601">
        <f t="shared" si="67"/>
        <v>0</v>
      </c>
      <c r="T68" s="985"/>
      <c r="U68" s="602">
        <f t="shared" si="68"/>
        <v>0</v>
      </c>
      <c r="V68" s="989">
        <f t="shared" si="69"/>
        <v>0</v>
      </c>
      <c r="W68" s="603">
        <f t="shared" si="70"/>
        <v>0</v>
      </c>
      <c r="X68" s="93"/>
      <c r="Y68"/>
      <c r="Z68" s="89"/>
      <c r="AA68" s="961"/>
      <c r="AB68" s="91"/>
      <c r="AC68" s="600"/>
      <c r="AD68" s="981"/>
      <c r="AE68" s="601">
        <f t="shared" si="71"/>
        <v>0</v>
      </c>
      <c r="AF68" s="985"/>
      <c r="AG68" s="602">
        <f t="shared" si="72"/>
        <v>0</v>
      </c>
      <c r="AH68" s="989">
        <f t="shared" si="73"/>
        <v>0</v>
      </c>
      <c r="AI68" s="603">
        <f t="shared" si="74"/>
        <v>0</v>
      </c>
      <c r="AJ68" s="93"/>
      <c r="AK68"/>
      <c r="AL68" s="89"/>
      <c r="AM68" s="961"/>
      <c r="AN68" s="91"/>
      <c r="AO68" s="600"/>
      <c r="AP68" s="981"/>
      <c r="AQ68" s="601">
        <f t="shared" si="75"/>
        <v>0</v>
      </c>
      <c r="AR68" s="985"/>
      <c r="AS68" s="602">
        <f t="shared" si="76"/>
        <v>0</v>
      </c>
      <c r="AT68" s="989">
        <f t="shared" si="77"/>
        <v>0</v>
      </c>
      <c r="AU68" s="603">
        <f t="shared" si="78"/>
        <v>0</v>
      </c>
      <c r="AV68" s="93"/>
    </row>
    <row r="69" spans="1:48" s="49" customFormat="1" ht="24" thickBot="1">
      <c r="A69" s="71"/>
      <c r="B69" s="962"/>
      <c r="C69" s="963"/>
      <c r="D69" s="92"/>
      <c r="E69" s="604"/>
      <c r="F69" s="982"/>
      <c r="G69" s="605">
        <f t="shared" si="63"/>
        <v>0</v>
      </c>
      <c r="H69" s="986"/>
      <c r="I69" s="606">
        <f t="shared" si="64"/>
        <v>0</v>
      </c>
      <c r="J69" s="990">
        <f t="shared" si="65"/>
        <v>0</v>
      </c>
      <c r="K69" s="607">
        <f t="shared" si="66"/>
        <v>0</v>
      </c>
      <c r="L69" s="94"/>
      <c r="M69"/>
      <c r="N69" s="962"/>
      <c r="O69" s="963"/>
      <c r="P69" s="92"/>
      <c r="Q69" s="604"/>
      <c r="R69" s="982"/>
      <c r="S69" s="605">
        <f t="shared" si="67"/>
        <v>0</v>
      </c>
      <c r="T69" s="986"/>
      <c r="U69" s="606">
        <f t="shared" si="68"/>
        <v>0</v>
      </c>
      <c r="V69" s="990">
        <f t="shared" si="69"/>
        <v>0</v>
      </c>
      <c r="W69" s="607">
        <f t="shared" si="70"/>
        <v>0</v>
      </c>
      <c r="X69" s="94"/>
      <c r="Y69"/>
      <c r="Z69" s="962"/>
      <c r="AA69" s="963"/>
      <c r="AB69" s="92"/>
      <c r="AC69" s="604"/>
      <c r="AD69" s="982"/>
      <c r="AE69" s="605">
        <f t="shared" si="71"/>
        <v>0</v>
      </c>
      <c r="AF69" s="986"/>
      <c r="AG69" s="606">
        <f t="shared" si="72"/>
        <v>0</v>
      </c>
      <c r="AH69" s="990">
        <f t="shared" si="73"/>
        <v>0</v>
      </c>
      <c r="AI69" s="607">
        <f t="shared" si="74"/>
        <v>0</v>
      </c>
      <c r="AJ69" s="94"/>
      <c r="AK69"/>
      <c r="AL69" s="962"/>
      <c r="AM69" s="963"/>
      <c r="AN69" s="92"/>
      <c r="AO69" s="604"/>
      <c r="AP69" s="982"/>
      <c r="AQ69" s="605">
        <f t="shared" si="75"/>
        <v>0</v>
      </c>
      <c r="AR69" s="986"/>
      <c r="AS69" s="606">
        <f t="shared" si="76"/>
        <v>0</v>
      </c>
      <c r="AT69" s="990">
        <f t="shared" si="77"/>
        <v>0</v>
      </c>
      <c r="AU69" s="607">
        <f t="shared" si="78"/>
        <v>0</v>
      </c>
      <c r="AV69" s="94"/>
    </row>
    <row r="70" spans="1:48" s="49" customFormat="1" ht="24.5" thickTop="1" thickBot="1">
      <c r="A70" s="71"/>
      <c r="B70" s="2155" t="s">
        <v>281</v>
      </c>
      <c r="C70" s="2156"/>
      <c r="D70" s="2156"/>
      <c r="E70" s="2156"/>
      <c r="F70" s="983"/>
      <c r="G70" s="608">
        <f>SUM(G60:G69)</f>
        <v>0</v>
      </c>
      <c r="H70" s="987"/>
      <c r="I70" s="609">
        <f>SUM(I60:I69)</f>
        <v>0</v>
      </c>
      <c r="J70" s="991"/>
      <c r="K70" s="610">
        <f>SUM(K60:K69)</f>
        <v>0</v>
      </c>
      <c r="L70" s="43"/>
      <c r="M70"/>
      <c r="N70" s="2155" t="s">
        <v>281</v>
      </c>
      <c r="O70" s="2156"/>
      <c r="P70" s="2156"/>
      <c r="Q70" s="2156"/>
      <c r="R70" s="983"/>
      <c r="S70" s="608">
        <f>SUM(S60:S69)</f>
        <v>0</v>
      </c>
      <c r="T70" s="987"/>
      <c r="U70" s="609">
        <f>SUM(U60:U69)</f>
        <v>0</v>
      </c>
      <c r="V70" s="991"/>
      <c r="W70" s="610">
        <f>SUM(W60:W69)</f>
        <v>0</v>
      </c>
      <c r="X70" s="43"/>
      <c r="Y70"/>
      <c r="Z70" s="2155" t="s">
        <v>281</v>
      </c>
      <c r="AA70" s="2156"/>
      <c r="AB70" s="2156"/>
      <c r="AC70" s="2156"/>
      <c r="AD70" s="983"/>
      <c r="AE70" s="608">
        <f>SUM(AE60:AE69)</f>
        <v>0</v>
      </c>
      <c r="AF70" s="987"/>
      <c r="AG70" s="609">
        <f>SUM(AG60:AG69)</f>
        <v>0</v>
      </c>
      <c r="AH70" s="991"/>
      <c r="AI70" s="610">
        <f>SUM(AI60:AI69)</f>
        <v>0</v>
      </c>
      <c r="AJ70" s="43"/>
      <c r="AK70"/>
      <c r="AL70" s="2155" t="s">
        <v>281</v>
      </c>
      <c r="AM70" s="2156"/>
      <c r="AN70" s="2156"/>
      <c r="AO70" s="2156"/>
      <c r="AP70" s="983"/>
      <c r="AQ70" s="608">
        <f>SUM(AQ60:AQ69)</f>
        <v>0</v>
      </c>
      <c r="AR70" s="987"/>
      <c r="AS70" s="609">
        <f>SUM(AS60:AS69)</f>
        <v>0</v>
      </c>
      <c r="AT70" s="991"/>
      <c r="AU70" s="610">
        <f>SUM(AU60:AU69)</f>
        <v>0</v>
      </c>
      <c r="AV70" s="43"/>
    </row>
    <row r="71" spans="1:48" s="49" customFormat="1" ht="42" thickBot="1">
      <c r="A71" s="75"/>
      <c r="B71" s="2180" t="s">
        <v>246</v>
      </c>
      <c r="C71" s="2181"/>
      <c r="D71" s="2181"/>
      <c r="E71" s="2181"/>
      <c r="F71" s="984"/>
      <c r="G71" s="611">
        <f>SUM(G26,G37,G48,G59,G70)</f>
        <v>0</v>
      </c>
      <c r="H71" s="988"/>
      <c r="I71" s="612">
        <f>SUM(I26,I37,I48,I59,I70)</f>
        <v>0</v>
      </c>
      <c r="J71" s="992"/>
      <c r="K71" s="613">
        <f>SUM(K26,K37,K48,K59,K70)</f>
        <v>0</v>
      </c>
      <c r="L71" s="50"/>
      <c r="M71"/>
      <c r="N71" s="2180" t="s">
        <v>246</v>
      </c>
      <c r="O71" s="2181"/>
      <c r="P71" s="2181"/>
      <c r="Q71" s="2181"/>
      <c r="R71" s="984"/>
      <c r="S71" s="611">
        <f>SUM(S26,S37,S48,S59,S70)</f>
        <v>0</v>
      </c>
      <c r="T71" s="988"/>
      <c r="U71" s="612">
        <f>SUM(U26,U37,U48,U59,U70)</f>
        <v>0</v>
      </c>
      <c r="V71" s="992"/>
      <c r="W71" s="613">
        <f>SUM(W26,W37,W48,W59,W70)</f>
        <v>0</v>
      </c>
      <c r="X71" s="50"/>
      <c r="Y71"/>
      <c r="Z71" s="2180" t="s">
        <v>246</v>
      </c>
      <c r="AA71" s="2181"/>
      <c r="AB71" s="2181"/>
      <c r="AC71" s="2181"/>
      <c r="AD71" s="984"/>
      <c r="AE71" s="611">
        <f>SUM(AE26,AE37,AE48,AE59,AE70)</f>
        <v>0</v>
      </c>
      <c r="AF71" s="988"/>
      <c r="AG71" s="612">
        <f>SUM(AG26,AG37,AG48,AG59,AG70)</f>
        <v>0</v>
      </c>
      <c r="AH71" s="992"/>
      <c r="AI71" s="613">
        <f>SUM(AI26,AI37,AI48,AI59,AI70)</f>
        <v>0</v>
      </c>
      <c r="AJ71" s="50"/>
      <c r="AK71"/>
      <c r="AL71" s="2180" t="s">
        <v>246</v>
      </c>
      <c r="AM71" s="2181"/>
      <c r="AN71" s="2181"/>
      <c r="AO71" s="2181"/>
      <c r="AP71" s="984"/>
      <c r="AQ71" s="611">
        <f>SUM(AQ26,AQ37,AQ48,AQ59,AQ70)</f>
        <v>0</v>
      </c>
      <c r="AR71" s="988"/>
      <c r="AS71" s="612">
        <f>SUM(AS26,AS37,AS48,AS59,AS70)</f>
        <v>0</v>
      </c>
      <c r="AT71" s="992"/>
      <c r="AU71" s="613">
        <f>SUM(AU26,AU37,AU48,AU59,AU70)</f>
        <v>0</v>
      </c>
      <c r="AV71" s="50"/>
    </row>
  </sheetData>
  <sheetProtection algorithmName="SHA-512" hashValue="EEeff9zBZIbPitPJbxLtUKGUcvzi++/sUyXaX5tOgzV7mtDur1rF1fyHWrpF03kiMe4qQIz5KXwOeiblCPt6/w==" saltValue="BQqrSws87dM4A+3wt5mwtg==" spinCount="100000" sheet="1" insertRows="0" deleteRows="0"/>
  <mergeCells count="72">
    <mergeCell ref="AL9:AU10"/>
    <mergeCell ref="B7:L7"/>
    <mergeCell ref="N7:X7"/>
    <mergeCell ref="Z7:AJ7"/>
    <mergeCell ref="AL7:AV7"/>
    <mergeCell ref="B12:L12"/>
    <mergeCell ref="N12:X12"/>
    <mergeCell ref="Z12:AJ12"/>
    <mergeCell ref="B9:K10"/>
    <mergeCell ref="N9:W10"/>
    <mergeCell ref="Z9:AI10"/>
    <mergeCell ref="V14:W14"/>
    <mergeCell ref="AL12:AV12"/>
    <mergeCell ref="AV13:AV15"/>
    <mergeCell ref="AJ13:AJ15"/>
    <mergeCell ref="X13:X15"/>
    <mergeCell ref="AO13:AU13"/>
    <mergeCell ref="AC14:AC15"/>
    <mergeCell ref="AL70:AO70"/>
    <mergeCell ref="AT14:AU14"/>
    <mergeCell ref="AF14:AG14"/>
    <mergeCell ref="AP14:AQ14"/>
    <mergeCell ref="AR14:AS14"/>
    <mergeCell ref="AL48:AO48"/>
    <mergeCell ref="B71:E71"/>
    <mergeCell ref="N71:Q71"/>
    <mergeCell ref="Z71:AC71"/>
    <mergeCell ref="AL71:AO71"/>
    <mergeCell ref="B26:E26"/>
    <mergeCell ref="N26:Q26"/>
    <mergeCell ref="Z26:AC26"/>
    <mergeCell ref="AL26:AO26"/>
    <mergeCell ref="B37:E37"/>
    <mergeCell ref="N37:Q37"/>
    <mergeCell ref="Z37:AC37"/>
    <mergeCell ref="AL37:AO37"/>
    <mergeCell ref="B70:E70"/>
    <mergeCell ref="N70:Q70"/>
    <mergeCell ref="Z70:AC70"/>
    <mergeCell ref="B48:E48"/>
    <mergeCell ref="B13:B15"/>
    <mergeCell ref="D13:D15"/>
    <mergeCell ref="E13:K13"/>
    <mergeCell ref="N13:N15"/>
    <mergeCell ref="Q13:W13"/>
    <mergeCell ref="E14:E15"/>
    <mergeCell ref="F14:G14"/>
    <mergeCell ref="C13:C15"/>
    <mergeCell ref="O13:O15"/>
    <mergeCell ref="H14:I14"/>
    <mergeCell ref="J14:K14"/>
    <mergeCell ref="P13:P15"/>
    <mergeCell ref="L13:L15"/>
    <mergeCell ref="Q14:Q15"/>
    <mergeCell ref="R14:S14"/>
    <mergeCell ref="T14:U14"/>
    <mergeCell ref="B59:E59"/>
    <mergeCell ref="N59:Q59"/>
    <mergeCell ref="Z59:AC59"/>
    <mergeCell ref="AL59:AO59"/>
    <mergeCell ref="AH14:AI14"/>
    <mergeCell ref="AO14:AO15"/>
    <mergeCell ref="AD14:AE14"/>
    <mergeCell ref="Z13:Z15"/>
    <mergeCell ref="AB13:AB15"/>
    <mergeCell ref="AC13:AI13"/>
    <mergeCell ref="AL13:AL15"/>
    <mergeCell ref="AA13:AA15"/>
    <mergeCell ref="AM13:AM15"/>
    <mergeCell ref="AN13:AN15"/>
    <mergeCell ref="N48:Q48"/>
    <mergeCell ref="Z48:AC48"/>
  </mergeCells>
  <phoneticPr fontId="21"/>
  <dataValidations count="3">
    <dataValidation imeMode="disabled" allowBlank="1" showInputMessage="1" showErrorMessage="1" sqref="Q60:U69 AT16:AU70 AD71:AI71 AC38:AG47 Q49:U58 J16:K70 R48 AD70 R70 E60:I69 R59 Q38:U47 F48 Q27:U36 F59 AD48 F71:K71 V16:W70 AH16:AI70 AD59 AO60:AS69 AP71:AU71 AC27:AG36 F70 E38:I47 E27:I36 E49:I58 AC49:AG58 E16:I25 AC16:AG25 Q16:U25 R71:W71 AP70 AO38:AS47 AP48 AP59 AO27:AS36 AO49:AS58 AC60:AG69 AO16:AS25" xr:uid="{351EB4EA-7380-4AA0-B7E0-2DB4DB786474}"/>
    <dataValidation imeMode="on" allowBlank="1" showInputMessage="1" showErrorMessage="1" sqref="AJ16:AJ71 X16:X71 L16:L71 AV16:AV71" xr:uid="{AE7E4274-B323-4150-A56F-3D99A5CE12B9}"/>
    <dataValidation type="list" allowBlank="1" showInputMessage="1" sqref="AN60:AN69 P16:P25 D27:D36 D38:D47 D49:D58 P27:P36 P38:P47 P49:P58 P60:P69 D60:D69 AB16:AB25 AB27:AB36 AB38:AB47 AB49:AB58 AB60:AB69 AN16:AN25 AN27:AN36 AN38:AN47 AN49:AN58 D16:D25" xr:uid="{C283AB95-80BA-45AB-9836-C07CB2647D65}">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&amp;R&amp;K01+049R7高層ZEH-M_ver.1</oddFooter>
  </headerFooter>
  <colBreaks count="3" manualBreakCount="3">
    <brk id="12" min="5" max="71" man="1"/>
    <brk id="24" min="5" max="71" man="1"/>
    <brk id="36" min="5" max="71" man="1"/>
  </colBreaks>
  <ignoredErrors>
    <ignoredError sqref="G26 I26 K26 G37 I37 K37 G48 I48 K48 G59 I59 K59 S26 U26 W26 S37 U37 W37 S48 U48 W48 S59 U59 W59 AE26 AG26 AI26 AE37 AG37 AI37 AI48 AG48 AE48 AE59 AG59 AI59 AQ26 AS26 AU26 AQ37 AS37 AU37 AU48 AS48 AQ48 AQ59 AS59 AU59"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2F2CAE7F-3486-4AD9-AA02-B07081E7DDC4}">
            <xm:f>入力シート!$F$13="単年度事業"</xm:f>
            <x14:dxf>
              <fill>
                <patternFill>
                  <bgColor theme="0" tint="-0.499984740745262"/>
                </patternFill>
              </fill>
            </x14:dxf>
          </x14:cfRule>
          <xm:sqref>M6:AV71</xm:sqref>
        </x14:conditionalFormatting>
        <x14:conditionalFormatting xmlns:xm="http://schemas.microsoft.com/office/excel/2006/main">
          <x14:cfRule type="expression" priority="2" id="{AB5927C5-33CD-4B44-BE22-3368729F8363}">
            <xm:f>入力シート!$F$13="2年度事業（1年目）"</xm:f>
            <x14:dxf>
              <fill>
                <patternFill>
                  <bgColor theme="0" tint="-0.499984740745262"/>
                </patternFill>
              </fill>
            </x14:dxf>
          </x14:cfRule>
          <xm:sqref>Y6:AV71</xm:sqref>
        </x14:conditionalFormatting>
        <x14:conditionalFormatting xmlns:xm="http://schemas.microsoft.com/office/excel/2006/main">
          <x14:cfRule type="expression" priority="1" id="{38EC0AB3-D225-4D5C-9ABC-67674CC0F1A8}">
            <xm:f>入力シート!$F$13="3年度事業（1年目）"</xm:f>
            <x14:dxf>
              <fill>
                <patternFill>
                  <bgColor theme="0" tint="-0.499984740745262"/>
                </patternFill>
              </fill>
            </x14:dxf>
          </x14:cfRule>
          <xm:sqref>AK6:AV71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E7BD-C1DC-4535-820D-4B1FD6B53E64}">
  <sheetPr>
    <pageSetUpPr fitToPage="1"/>
  </sheetPr>
  <dimension ref="A1:R54"/>
  <sheetViews>
    <sheetView showGridLines="0" view="pageBreakPreview" topLeftCell="B2" zoomScaleNormal="100" zoomScaleSheetLayoutView="100" workbookViewId="0">
      <selection activeCell="C7" sqref="C7"/>
    </sheetView>
  </sheetViews>
  <sheetFormatPr defaultColWidth="9" defaultRowHeight="13"/>
  <cols>
    <col min="1" max="1" width="1.5" style="407" hidden="1" customWidth="1"/>
    <col min="2" max="2" width="6.83203125" style="409" customWidth="1"/>
    <col min="3" max="4" width="9.58203125" style="407" customWidth="1"/>
    <col min="5" max="5" width="9.58203125" style="408" customWidth="1"/>
    <col min="6" max="6" width="9.58203125" style="407" customWidth="1"/>
    <col min="7" max="7" width="12.08203125" style="407" customWidth="1"/>
    <col min="8" max="8" width="1.5" style="407" customWidth="1"/>
    <col min="9" max="9" width="6.58203125" style="409" customWidth="1"/>
    <col min="10" max="11" width="9.58203125" style="407" customWidth="1"/>
    <col min="12" max="12" width="9.58203125" style="408" customWidth="1"/>
    <col min="13" max="13" width="9.58203125" style="407" customWidth="1"/>
    <col min="14" max="14" width="12.5" style="407" customWidth="1"/>
    <col min="15" max="15" width="1.33203125" style="407" customWidth="1"/>
    <col min="16" max="16" width="0" style="407" hidden="1" customWidth="1"/>
    <col min="17" max="17" width="18.08203125" style="407" hidden="1" customWidth="1"/>
    <col min="18" max="18" width="7.83203125" style="407" hidden="1" customWidth="1"/>
    <col min="19" max="19" width="0" style="407" hidden="1" customWidth="1"/>
    <col min="20" max="16384" width="9" style="407"/>
  </cols>
  <sheetData>
    <row r="1" spans="2:18" ht="16.5" hidden="1">
      <c r="B1" s="851"/>
    </row>
    <row r="2" spans="2:18" ht="26.25" customHeight="1">
      <c r="B2" s="651" t="s">
        <v>559</v>
      </c>
    </row>
    <row r="3" spans="2:18" ht="30" customHeight="1">
      <c r="B3" s="410" t="s">
        <v>1137</v>
      </c>
      <c r="C3" s="411"/>
      <c r="D3" s="412"/>
      <c r="E3" s="413"/>
      <c r="F3" s="412"/>
      <c r="G3" s="412"/>
      <c r="H3" s="412"/>
      <c r="I3" s="414"/>
      <c r="J3" s="412"/>
      <c r="K3" s="412"/>
      <c r="L3" s="413"/>
      <c r="M3" s="412"/>
      <c r="N3" s="412"/>
    </row>
    <row r="4" spans="2:18" ht="12.75" customHeight="1" thickBot="1">
      <c r="B4" s="414"/>
      <c r="C4" s="415"/>
      <c r="D4" s="412"/>
      <c r="E4" s="413"/>
      <c r="F4" s="412"/>
      <c r="G4" s="412"/>
      <c r="H4" s="412"/>
      <c r="I4" s="414"/>
      <c r="J4" s="412"/>
      <c r="K4" s="412"/>
      <c r="L4" s="413"/>
      <c r="M4" s="412"/>
      <c r="N4" s="412"/>
      <c r="Q4" s="407" t="s">
        <v>440</v>
      </c>
    </row>
    <row r="5" spans="2:18" ht="20.149999999999999" customHeight="1" thickBot="1">
      <c r="B5" s="2200" t="s">
        <v>461</v>
      </c>
      <c r="C5" s="2221" t="s">
        <v>441</v>
      </c>
      <c r="D5" s="2222"/>
      <c r="E5" s="2223"/>
      <c r="F5" s="2187" t="s">
        <v>442</v>
      </c>
      <c r="G5" s="2189" t="s">
        <v>353</v>
      </c>
      <c r="H5" s="416"/>
      <c r="I5" s="2224" t="s">
        <v>461</v>
      </c>
      <c r="J5" s="2202" t="s">
        <v>441</v>
      </c>
      <c r="K5" s="2203"/>
      <c r="L5" s="2204"/>
      <c r="M5" s="2187" t="s">
        <v>442</v>
      </c>
      <c r="N5" s="2189" t="s">
        <v>353</v>
      </c>
      <c r="O5" s="417"/>
    </row>
    <row r="6" spans="2:18" ht="20.149999999999999" customHeight="1" thickBot="1">
      <c r="B6" s="2201"/>
      <c r="C6" s="418" t="s">
        <v>556</v>
      </c>
      <c r="D6" s="419" t="s">
        <v>557</v>
      </c>
      <c r="E6" s="420" t="s">
        <v>558</v>
      </c>
      <c r="F6" s="2188"/>
      <c r="G6" s="2190"/>
      <c r="H6" s="416"/>
      <c r="I6" s="2225"/>
      <c r="J6" s="418" t="s">
        <v>556</v>
      </c>
      <c r="K6" s="419" t="s">
        <v>557</v>
      </c>
      <c r="L6" s="420" t="s">
        <v>558</v>
      </c>
      <c r="M6" s="2188"/>
      <c r="N6" s="2190"/>
      <c r="O6" s="421"/>
      <c r="Q6" s="422" t="s">
        <v>445</v>
      </c>
      <c r="R6" s="423" t="s">
        <v>446</v>
      </c>
    </row>
    <row r="7" spans="2:18" ht="30" customHeight="1" thickTop="1">
      <c r="B7" s="2191" t="s">
        <v>447</v>
      </c>
      <c r="C7" s="568"/>
      <c r="D7" s="569"/>
      <c r="E7" s="570"/>
      <c r="F7" s="571"/>
      <c r="G7" s="627">
        <f>IF(OR(C7="",D7="",E7="",F7=""),0,ROUNDDOWN(IF(C7*D7/1000000&lt;$Q$7,$R$7,IF(C7*D7/1000000&lt;$Q$8,$R$8,IF(C7*D7/1000000&lt;$Q$9,$R$9,IF(C7*D7/1000000&lt;$Q$10,$R$10,$R$11))))*IF(AND(D7&lt;=$Q$19,E7&gt;=$Q$20),$R$19,IF(E7&lt;$Q$16,$R$16,IF(E7&lt;$Q$17,$R$17,IF(E7&gt;=$Q$18,$R$18))))*(C7*D7/1000000*F7),0)+F7*$R$25)</f>
        <v>0</v>
      </c>
      <c r="H7" s="424"/>
      <c r="I7" s="2213" t="s">
        <v>448</v>
      </c>
      <c r="J7" s="568"/>
      <c r="K7" s="569"/>
      <c r="L7" s="570"/>
      <c r="M7" s="571"/>
      <c r="N7" s="627">
        <f t="shared" ref="N7:N12" si="0">IF(OR(J7="",K7="",L7="",M7=""),0,ROUNDDOWN(IF(J7*K7/1000000&lt;$Q$7,$R$7,IF(J7*K7/1000000&lt;$Q$8,$R$8,IF(J7*K7/1000000&lt;$Q$9,$R$9,IF(J7*K7/1000000&lt;$Q$10,$R$10,$R$11))))*IF(AND(K7&lt;=$Q$19,L7&gt;=$Q$20),$R$19,IF(L7&lt;$Q$16,$R$16,IF(L7&lt;$Q$17,$R$17,IF(L7&gt;=$Q$18,$R$18))))*(J7*K7/1000000*M7),0)+M7*$R$25)</f>
        <v>0</v>
      </c>
      <c r="O7" s="421"/>
      <c r="Q7" s="425">
        <v>0.2</v>
      </c>
      <c r="R7" s="426">
        <v>220000</v>
      </c>
    </row>
    <row r="8" spans="2:18" ht="30" customHeight="1">
      <c r="B8" s="2192"/>
      <c r="C8" s="568"/>
      <c r="D8" s="569"/>
      <c r="E8" s="570"/>
      <c r="F8" s="571"/>
      <c r="G8" s="627">
        <f t="shared" ref="G8:G12" si="1">IF(OR(C8="",D8="",E8="",F8=""),0,ROUNDDOWN(IF(C8*D8/1000000&lt;$Q$7,$R$7,IF(C8*D8/1000000&lt;$Q$8,$R$8,IF(C8*D8/1000000&lt;$Q$9,$R$9,IF(C8*D8/1000000&lt;$Q$10,$R$10,$R$11))))*IF(AND(D8&lt;=$Q$19,E8&gt;=$Q$20),$R$19,IF(E8&lt;$Q$16,$R$16,IF(E8&lt;$Q$17,$R$17,IF(E8&gt;=$Q$18,$R$18))))*(C8*D8/1000000*F8),0)+F8*$R$25)</f>
        <v>0</v>
      </c>
      <c r="H8" s="424"/>
      <c r="I8" s="2214"/>
      <c r="J8" s="568"/>
      <c r="K8" s="569"/>
      <c r="L8" s="570"/>
      <c r="M8" s="571"/>
      <c r="N8" s="627">
        <f t="shared" si="0"/>
        <v>0</v>
      </c>
      <c r="O8" s="421"/>
      <c r="Q8" s="427">
        <v>0.4</v>
      </c>
      <c r="R8" s="428">
        <v>130000</v>
      </c>
    </row>
    <row r="9" spans="2:18" ht="30" customHeight="1">
      <c r="B9" s="2192"/>
      <c r="C9" s="572"/>
      <c r="D9" s="573"/>
      <c r="E9" s="574"/>
      <c r="F9" s="575"/>
      <c r="G9" s="627">
        <f t="shared" si="1"/>
        <v>0</v>
      </c>
      <c r="H9" s="424"/>
      <c r="I9" s="2214"/>
      <c r="J9" s="572"/>
      <c r="K9" s="573"/>
      <c r="L9" s="574"/>
      <c r="M9" s="575"/>
      <c r="N9" s="627">
        <f t="shared" si="0"/>
        <v>0</v>
      </c>
      <c r="O9" s="421"/>
      <c r="Q9" s="427">
        <v>0.7</v>
      </c>
      <c r="R9" s="428">
        <v>90000</v>
      </c>
    </row>
    <row r="10" spans="2:18" ht="30" customHeight="1">
      <c r="B10" s="2192"/>
      <c r="C10" s="572"/>
      <c r="D10" s="573"/>
      <c r="E10" s="574"/>
      <c r="F10" s="575"/>
      <c r="G10" s="627">
        <f t="shared" si="1"/>
        <v>0</v>
      </c>
      <c r="H10" s="424"/>
      <c r="I10" s="2214"/>
      <c r="J10" s="572"/>
      <c r="K10" s="573"/>
      <c r="L10" s="574"/>
      <c r="M10" s="575"/>
      <c r="N10" s="627">
        <f t="shared" si="0"/>
        <v>0</v>
      </c>
      <c r="O10" s="421"/>
      <c r="Q10" s="427">
        <v>1</v>
      </c>
      <c r="R10" s="428">
        <v>70000</v>
      </c>
    </row>
    <row r="11" spans="2:18" ht="30" customHeight="1" thickBot="1">
      <c r="B11" s="2192"/>
      <c r="C11" s="572"/>
      <c r="D11" s="573"/>
      <c r="E11" s="574"/>
      <c r="F11" s="575"/>
      <c r="G11" s="627">
        <f t="shared" si="1"/>
        <v>0</v>
      </c>
      <c r="H11" s="429"/>
      <c r="I11" s="2192"/>
      <c r="J11" s="572"/>
      <c r="K11" s="573"/>
      <c r="L11" s="574"/>
      <c r="M11" s="575"/>
      <c r="N11" s="627">
        <f t="shared" si="0"/>
        <v>0</v>
      </c>
      <c r="O11" s="421"/>
      <c r="Q11" s="430">
        <v>1</v>
      </c>
      <c r="R11" s="431">
        <v>60000</v>
      </c>
    </row>
    <row r="12" spans="2:18" ht="30" customHeight="1" thickBot="1">
      <c r="B12" s="2192"/>
      <c r="C12" s="576"/>
      <c r="D12" s="577"/>
      <c r="E12" s="578"/>
      <c r="F12" s="579"/>
      <c r="G12" s="627">
        <f t="shared" si="1"/>
        <v>0</v>
      </c>
      <c r="H12" s="429"/>
      <c r="I12" s="2192"/>
      <c r="J12" s="576"/>
      <c r="K12" s="577"/>
      <c r="L12" s="578"/>
      <c r="M12" s="579"/>
      <c r="N12" s="627">
        <f t="shared" si="0"/>
        <v>0</v>
      </c>
      <c r="O12" s="421"/>
    </row>
    <row r="13" spans="2:18" ht="30" customHeight="1" thickTop="1" thickBot="1">
      <c r="B13" s="2193"/>
      <c r="C13" s="2215" t="s">
        <v>507</v>
      </c>
      <c r="D13" s="2216"/>
      <c r="E13" s="2216"/>
      <c r="F13" s="2217"/>
      <c r="G13" s="628">
        <f>SUM(G7:G12)</f>
        <v>0</v>
      </c>
      <c r="H13" s="429"/>
      <c r="I13" s="2193"/>
      <c r="J13" s="2218" t="s">
        <v>507</v>
      </c>
      <c r="K13" s="2219"/>
      <c r="L13" s="2219"/>
      <c r="M13" s="2220"/>
      <c r="N13" s="632">
        <f>SUM(N7:N12)</f>
        <v>0</v>
      </c>
      <c r="O13" s="421"/>
    </row>
    <row r="14" spans="2:18" ht="9" customHeight="1" thickBot="1">
      <c r="B14" s="414"/>
      <c r="C14" s="432"/>
      <c r="D14" s="432"/>
      <c r="E14" s="432"/>
      <c r="F14" s="432"/>
      <c r="G14" s="433"/>
      <c r="H14" s="434"/>
      <c r="I14" s="432"/>
      <c r="J14" s="432"/>
      <c r="K14" s="432"/>
      <c r="L14" s="432"/>
      <c r="M14" s="414"/>
      <c r="N14" s="434"/>
      <c r="O14" s="435"/>
    </row>
    <row r="15" spans="2:18" ht="20.149999999999999" customHeight="1" thickBot="1">
      <c r="B15" s="2200" t="s">
        <v>461</v>
      </c>
      <c r="C15" s="2207" t="s">
        <v>441</v>
      </c>
      <c r="D15" s="2208"/>
      <c r="E15" s="2209"/>
      <c r="F15" s="2210" t="s">
        <v>442</v>
      </c>
      <c r="G15" s="2211" t="s">
        <v>353</v>
      </c>
      <c r="H15" s="416"/>
      <c r="I15" s="2212" t="s">
        <v>461</v>
      </c>
      <c r="J15" s="2207" t="s">
        <v>441</v>
      </c>
      <c r="K15" s="2208"/>
      <c r="L15" s="2209"/>
      <c r="M15" s="2187" t="s">
        <v>442</v>
      </c>
      <c r="N15" s="2205" t="s">
        <v>353</v>
      </c>
      <c r="O15" s="421"/>
      <c r="Q15" s="436" t="s">
        <v>449</v>
      </c>
      <c r="R15" s="437" t="s">
        <v>450</v>
      </c>
    </row>
    <row r="16" spans="2:18" ht="20.149999999999999" customHeight="1" thickBot="1">
      <c r="B16" s="2201"/>
      <c r="C16" s="418" t="s">
        <v>556</v>
      </c>
      <c r="D16" s="419" t="s">
        <v>557</v>
      </c>
      <c r="E16" s="420" t="s">
        <v>558</v>
      </c>
      <c r="F16" s="2188"/>
      <c r="G16" s="2190"/>
      <c r="H16" s="438"/>
      <c r="I16" s="2201"/>
      <c r="J16" s="418" t="s">
        <v>556</v>
      </c>
      <c r="K16" s="419" t="s">
        <v>557</v>
      </c>
      <c r="L16" s="420" t="s">
        <v>558</v>
      </c>
      <c r="M16" s="2188"/>
      <c r="N16" s="2206"/>
      <c r="O16" s="421"/>
      <c r="Q16" s="439">
        <v>75</v>
      </c>
      <c r="R16" s="440">
        <v>1</v>
      </c>
    </row>
    <row r="17" spans="2:18" ht="30" customHeight="1" thickTop="1">
      <c r="B17" s="2191" t="s">
        <v>451</v>
      </c>
      <c r="C17" s="580"/>
      <c r="D17" s="581"/>
      <c r="E17" s="582"/>
      <c r="F17" s="583"/>
      <c r="G17" s="627">
        <f t="shared" ref="G17:G22" si="2">IF(OR(C17="",D17="",E17="",F17=""),0,ROUNDDOWN(IF(C17*D17/1000000&lt;$Q$7,$R$7,IF(C17*D17/1000000&lt;$Q$8,$R$8,IF(C17*D17/1000000&lt;$Q$9,$R$9,IF(C17*D17/1000000&lt;$Q$10,$R$10,$R$11))))*IF(AND(D17&lt;=$Q$19,E17&gt;=$Q$20),$R$19,IF(E17&lt;$Q$16,$R$16,IF(E17&lt;$Q$17,$R$17,IF(E17&gt;=$Q$18,$R$18))))*(C17*D17/1000000*F17),0)+F17*$R$25)</f>
        <v>0</v>
      </c>
      <c r="H17" s="424"/>
      <c r="I17" s="2191" t="s">
        <v>444</v>
      </c>
      <c r="J17" s="580"/>
      <c r="K17" s="581"/>
      <c r="L17" s="582"/>
      <c r="M17" s="583"/>
      <c r="N17" s="627">
        <f t="shared" ref="N17:N22" si="3">IF(OR(J17="",K17="",L17="",M17=""),0,ROUNDDOWN(IF(J17*K17/1000000&lt;$Q$7,$R$7,IF(J17*K17/1000000&lt;$Q$8,$R$8,IF(J17*K17/1000000&lt;$Q$9,$R$9,IF(J17*K17/1000000&lt;$Q$10,$R$10,$R$11))))*IF(AND(K17&lt;=$Q$19,L17&gt;=$Q$20),$R$19,IF(L17&lt;$Q$16,$R$16,IF(L17&lt;$Q$17,$R$17,IF(L17&gt;=$Q$18,$R$18))))*(J17*K17/1000000*M17),0)+M17*$R$25)</f>
        <v>0</v>
      </c>
      <c r="O17" s="421"/>
      <c r="Q17" s="441">
        <v>150</v>
      </c>
      <c r="R17" s="442">
        <v>1.6</v>
      </c>
    </row>
    <row r="18" spans="2:18" ht="30" customHeight="1" thickBot="1">
      <c r="B18" s="2192"/>
      <c r="C18" s="584"/>
      <c r="D18" s="585"/>
      <c r="E18" s="585"/>
      <c r="F18" s="586"/>
      <c r="G18" s="627">
        <f t="shared" si="2"/>
        <v>0</v>
      </c>
      <c r="H18" s="429"/>
      <c r="I18" s="2192"/>
      <c r="J18" s="584"/>
      <c r="K18" s="585"/>
      <c r="L18" s="585"/>
      <c r="M18" s="586"/>
      <c r="N18" s="627">
        <f t="shared" si="3"/>
        <v>0</v>
      </c>
      <c r="O18" s="421"/>
      <c r="Q18" s="443">
        <v>150</v>
      </c>
      <c r="R18" s="444">
        <v>2.9</v>
      </c>
    </row>
    <row r="19" spans="2:18" ht="30" customHeight="1">
      <c r="B19" s="2192"/>
      <c r="C19" s="584"/>
      <c r="D19" s="585"/>
      <c r="E19" s="585"/>
      <c r="F19" s="586"/>
      <c r="G19" s="627">
        <f t="shared" si="2"/>
        <v>0</v>
      </c>
      <c r="H19" s="429"/>
      <c r="I19" s="2192"/>
      <c r="J19" s="584"/>
      <c r="K19" s="585"/>
      <c r="L19" s="585"/>
      <c r="M19" s="586"/>
      <c r="N19" s="627">
        <f t="shared" si="3"/>
        <v>0</v>
      </c>
      <c r="O19" s="421"/>
      <c r="Q19" s="445">
        <v>200</v>
      </c>
      <c r="R19" s="446">
        <v>3.4</v>
      </c>
    </row>
    <row r="20" spans="2:18" ht="30" customHeight="1" thickBot="1">
      <c r="B20" s="2192"/>
      <c r="C20" s="584"/>
      <c r="D20" s="585"/>
      <c r="E20" s="585"/>
      <c r="F20" s="586"/>
      <c r="G20" s="627">
        <f t="shared" si="2"/>
        <v>0</v>
      </c>
      <c r="H20" s="429"/>
      <c r="I20" s="2192"/>
      <c r="J20" s="584"/>
      <c r="K20" s="585"/>
      <c r="L20" s="585"/>
      <c r="M20" s="586"/>
      <c r="N20" s="627">
        <f t="shared" si="3"/>
        <v>0</v>
      </c>
      <c r="O20" s="421"/>
      <c r="Q20" s="447">
        <v>125</v>
      </c>
      <c r="R20" s="431"/>
    </row>
    <row r="21" spans="2:18" ht="30" customHeight="1" thickBot="1">
      <c r="B21" s="2192"/>
      <c r="C21" s="584"/>
      <c r="D21" s="585"/>
      <c r="E21" s="585"/>
      <c r="F21" s="586"/>
      <c r="G21" s="627">
        <f t="shared" si="2"/>
        <v>0</v>
      </c>
      <c r="H21" s="429"/>
      <c r="I21" s="2192"/>
      <c r="J21" s="584"/>
      <c r="K21" s="585"/>
      <c r="L21" s="585"/>
      <c r="M21" s="586"/>
      <c r="N21" s="627">
        <f t="shared" si="3"/>
        <v>0</v>
      </c>
      <c r="O21" s="421"/>
    </row>
    <row r="22" spans="2:18" ht="30" customHeight="1" thickBot="1">
      <c r="B22" s="2192"/>
      <c r="C22" s="587"/>
      <c r="D22" s="588"/>
      <c r="E22" s="588"/>
      <c r="F22" s="589"/>
      <c r="G22" s="627">
        <f t="shared" si="2"/>
        <v>0</v>
      </c>
      <c r="H22" s="429"/>
      <c r="I22" s="2192"/>
      <c r="J22" s="587"/>
      <c r="K22" s="588"/>
      <c r="L22" s="588"/>
      <c r="M22" s="589"/>
      <c r="N22" s="627">
        <f t="shared" si="3"/>
        <v>0</v>
      </c>
      <c r="O22" s="421"/>
      <c r="Q22" s="422" t="s">
        <v>452</v>
      </c>
      <c r="R22" s="423" t="s">
        <v>392</v>
      </c>
    </row>
    <row r="23" spans="2:18" ht="30" customHeight="1" thickTop="1" thickBot="1">
      <c r="B23" s="2193"/>
      <c r="C23" s="2197" t="s">
        <v>507</v>
      </c>
      <c r="D23" s="2198"/>
      <c r="E23" s="2198"/>
      <c r="F23" s="2199"/>
      <c r="G23" s="629">
        <f>SUM(G17:G22)</f>
        <v>0</v>
      </c>
      <c r="H23" s="429"/>
      <c r="I23" s="2193"/>
      <c r="J23" s="2197" t="s">
        <v>507</v>
      </c>
      <c r="K23" s="2198"/>
      <c r="L23" s="2198"/>
      <c r="M23" s="2199"/>
      <c r="N23" s="629">
        <f>SUM(N17:N22)</f>
        <v>0</v>
      </c>
      <c r="O23" s="421"/>
      <c r="Q23" s="448"/>
      <c r="R23" s="449"/>
    </row>
    <row r="24" spans="2:18" ht="13.5" customHeight="1" thickBot="1">
      <c r="B24" s="414"/>
      <c r="C24" s="432"/>
      <c r="D24" s="432"/>
      <c r="E24" s="432"/>
      <c r="F24" s="432"/>
      <c r="G24" s="433"/>
      <c r="H24" s="434"/>
      <c r="I24" s="432"/>
      <c r="J24" s="432"/>
      <c r="K24" s="432"/>
      <c r="L24" s="432"/>
      <c r="M24" s="414"/>
      <c r="N24" s="434"/>
      <c r="O24" s="435"/>
    </row>
    <row r="25" spans="2:18" ht="20.149999999999999" customHeight="1">
      <c r="B25" s="2200" t="s">
        <v>461</v>
      </c>
      <c r="C25" s="2202" t="s">
        <v>441</v>
      </c>
      <c r="D25" s="2203"/>
      <c r="E25" s="2204"/>
      <c r="F25" s="2187" t="s">
        <v>442</v>
      </c>
      <c r="G25" s="2189" t="s">
        <v>353</v>
      </c>
      <c r="H25" s="416"/>
      <c r="I25" s="2200" t="s">
        <v>461</v>
      </c>
      <c r="J25" s="2202" t="s">
        <v>441</v>
      </c>
      <c r="K25" s="2203"/>
      <c r="L25" s="2204"/>
      <c r="M25" s="2187" t="s">
        <v>442</v>
      </c>
      <c r="N25" s="2189" t="s">
        <v>353</v>
      </c>
      <c r="O25" s="421"/>
      <c r="Q25" s="450">
        <v>1</v>
      </c>
      <c r="R25" s="426">
        <v>25000</v>
      </c>
    </row>
    <row r="26" spans="2:18" ht="20.149999999999999" customHeight="1" thickBot="1">
      <c r="B26" s="2201"/>
      <c r="C26" s="418" t="s">
        <v>556</v>
      </c>
      <c r="D26" s="419" t="s">
        <v>557</v>
      </c>
      <c r="E26" s="420" t="s">
        <v>558</v>
      </c>
      <c r="F26" s="2188"/>
      <c r="G26" s="2190"/>
      <c r="H26" s="438"/>
      <c r="I26" s="2201"/>
      <c r="J26" s="418" t="s">
        <v>556</v>
      </c>
      <c r="K26" s="419" t="s">
        <v>557</v>
      </c>
      <c r="L26" s="420" t="s">
        <v>558</v>
      </c>
      <c r="M26" s="2188"/>
      <c r="N26" s="2190"/>
      <c r="O26" s="421"/>
      <c r="Q26" s="451"/>
      <c r="R26" s="442"/>
    </row>
    <row r="27" spans="2:18" ht="30" customHeight="1" thickTop="1" thickBot="1">
      <c r="B27" s="2191" t="s">
        <v>453</v>
      </c>
      <c r="C27" s="580"/>
      <c r="D27" s="581"/>
      <c r="E27" s="582"/>
      <c r="F27" s="583"/>
      <c r="G27" s="627">
        <f t="shared" ref="G27:G32" si="4">IF(OR(C27="",D27="",E27="",F27=""),0,ROUNDDOWN(IF(C27*D27/1000000&lt;$Q$7,$R$7,IF(C27*D27/1000000&lt;$Q$8,$R$8,IF(C27*D27/1000000&lt;$Q$9,$R$9,IF(C27*D27/1000000&lt;$Q$10,$R$10,$R$11))))*IF(AND(D27&lt;=$Q$19,E27&gt;=$Q$20),$R$19,IF(E27&lt;$Q$16,$R$16,IF(E27&lt;$Q$17,$R$17,IF(E27&gt;=$Q$18,$R$18))))*(C27*D27/1000000*F27),0)+F27*$R$25)</f>
        <v>0</v>
      </c>
      <c r="H27" s="424"/>
      <c r="I27" s="2191" t="s">
        <v>454</v>
      </c>
      <c r="J27" s="580"/>
      <c r="K27" s="581"/>
      <c r="L27" s="582"/>
      <c r="M27" s="583"/>
      <c r="N27" s="627">
        <f t="shared" ref="N27:N32" si="5">IF(OR(J27="",K27="",L27="",M27=""),0,ROUNDDOWN(IF(J27*K27/1000000&lt;$Q$7,$R$7,IF(J27*K27/1000000&lt;$Q$8,$R$8,IF(J27*K27/1000000&lt;$Q$9,$R$9,IF(J27*K27/1000000&lt;$Q$10,$R$10,$R$11))))*IF(AND(K27&lt;=$Q$19,L27&gt;=$Q$20),$R$19,IF(L27&lt;$Q$16,$R$16,IF(L27&lt;$Q$17,$R$17,IF(L27&gt;=$Q$18,$R$18))))*(J27*K27/1000000*M27),0)+M27*$R$25)</f>
        <v>0</v>
      </c>
      <c r="O27" s="421"/>
      <c r="Q27" s="452"/>
      <c r="R27" s="444"/>
    </row>
    <row r="28" spans="2:18" ht="30" customHeight="1">
      <c r="B28" s="2192"/>
      <c r="C28" s="584"/>
      <c r="D28" s="585"/>
      <c r="E28" s="585"/>
      <c r="F28" s="586"/>
      <c r="G28" s="627">
        <f t="shared" si="4"/>
        <v>0</v>
      </c>
      <c r="H28" s="429"/>
      <c r="I28" s="2192"/>
      <c r="J28" s="584"/>
      <c r="K28" s="585"/>
      <c r="L28" s="585"/>
      <c r="M28" s="586"/>
      <c r="N28" s="627">
        <f t="shared" si="5"/>
        <v>0</v>
      </c>
      <c r="O28" s="421"/>
    </row>
    <row r="29" spans="2:18" ht="30" customHeight="1">
      <c r="B29" s="2192"/>
      <c r="C29" s="584"/>
      <c r="D29" s="585"/>
      <c r="E29" s="585"/>
      <c r="F29" s="586"/>
      <c r="G29" s="627">
        <f t="shared" si="4"/>
        <v>0</v>
      </c>
      <c r="H29" s="429"/>
      <c r="I29" s="2192"/>
      <c r="J29" s="584"/>
      <c r="K29" s="585"/>
      <c r="L29" s="585"/>
      <c r="M29" s="586"/>
      <c r="N29" s="627">
        <f t="shared" si="5"/>
        <v>0</v>
      </c>
      <c r="O29" s="421"/>
    </row>
    <row r="30" spans="2:18" ht="30" customHeight="1">
      <c r="B30" s="2192"/>
      <c r="C30" s="584"/>
      <c r="D30" s="585"/>
      <c r="E30" s="585"/>
      <c r="F30" s="586"/>
      <c r="G30" s="627">
        <f t="shared" si="4"/>
        <v>0</v>
      </c>
      <c r="H30" s="429"/>
      <c r="I30" s="2192"/>
      <c r="J30" s="584"/>
      <c r="K30" s="585"/>
      <c r="L30" s="585"/>
      <c r="M30" s="586"/>
      <c r="N30" s="627">
        <f t="shared" si="5"/>
        <v>0</v>
      </c>
      <c r="O30" s="421"/>
    </row>
    <row r="31" spans="2:18" ht="30" customHeight="1">
      <c r="B31" s="2192"/>
      <c r="C31" s="584"/>
      <c r="D31" s="585"/>
      <c r="E31" s="585"/>
      <c r="F31" s="586"/>
      <c r="G31" s="627">
        <f t="shared" si="4"/>
        <v>0</v>
      </c>
      <c r="H31" s="429"/>
      <c r="I31" s="2192"/>
      <c r="J31" s="584"/>
      <c r="K31" s="585"/>
      <c r="L31" s="585"/>
      <c r="M31" s="586"/>
      <c r="N31" s="627">
        <f t="shared" si="5"/>
        <v>0</v>
      </c>
      <c r="O31" s="421"/>
    </row>
    <row r="32" spans="2:18" ht="30" customHeight="1" thickBot="1">
      <c r="B32" s="2192"/>
      <c r="C32" s="587"/>
      <c r="D32" s="588"/>
      <c r="E32" s="588"/>
      <c r="F32" s="589"/>
      <c r="G32" s="627">
        <f t="shared" si="4"/>
        <v>0</v>
      </c>
      <c r="H32" s="429"/>
      <c r="I32" s="2192"/>
      <c r="J32" s="587"/>
      <c r="K32" s="588"/>
      <c r="L32" s="588"/>
      <c r="M32" s="589"/>
      <c r="N32" s="627">
        <f t="shared" si="5"/>
        <v>0</v>
      </c>
      <c r="O32" s="421"/>
    </row>
    <row r="33" spans="2:15" ht="30" customHeight="1" thickTop="1" thickBot="1">
      <c r="B33" s="2193"/>
      <c r="C33" s="2197" t="s">
        <v>507</v>
      </c>
      <c r="D33" s="2198"/>
      <c r="E33" s="2198"/>
      <c r="F33" s="2199"/>
      <c r="G33" s="629">
        <f>SUM(G27:G32)</f>
        <v>0</v>
      </c>
      <c r="H33" s="429"/>
      <c r="I33" s="2193"/>
      <c r="J33" s="2197" t="s">
        <v>507</v>
      </c>
      <c r="K33" s="2198"/>
      <c r="L33" s="2198"/>
      <c r="M33" s="2199"/>
      <c r="N33" s="629">
        <f>SUM(N27:N32)</f>
        <v>0</v>
      </c>
      <c r="O33" s="421"/>
    </row>
    <row r="34" spans="2:15" ht="13.5" customHeight="1" thickBot="1">
      <c r="B34" s="414"/>
      <c r="C34" s="432"/>
      <c r="D34" s="432"/>
      <c r="E34" s="432"/>
      <c r="F34" s="432"/>
      <c r="G34" s="453"/>
      <c r="H34" s="434"/>
      <c r="I34" s="432"/>
      <c r="J34" s="432"/>
      <c r="K34" s="432"/>
      <c r="L34" s="432"/>
      <c r="M34" s="414"/>
      <c r="N34" s="434"/>
      <c r="O34" s="435"/>
    </row>
    <row r="35" spans="2:15" ht="20.149999999999999" customHeight="1">
      <c r="B35" s="2200" t="s">
        <v>461</v>
      </c>
      <c r="C35" s="2202" t="s">
        <v>441</v>
      </c>
      <c r="D35" s="2203"/>
      <c r="E35" s="2204"/>
      <c r="F35" s="2187" t="s">
        <v>442</v>
      </c>
      <c r="G35" s="2189" t="s">
        <v>353</v>
      </c>
      <c r="H35" s="416"/>
      <c r="I35" s="2200" t="s">
        <v>461</v>
      </c>
      <c r="J35" s="2202" t="s">
        <v>441</v>
      </c>
      <c r="K35" s="2203"/>
      <c r="L35" s="2204"/>
      <c r="M35" s="2187" t="s">
        <v>442</v>
      </c>
      <c r="N35" s="2189" t="s">
        <v>353</v>
      </c>
      <c r="O35" s="421"/>
    </row>
    <row r="36" spans="2:15" ht="20.149999999999999" customHeight="1" thickBot="1">
      <c r="B36" s="2201"/>
      <c r="C36" s="418" t="s">
        <v>556</v>
      </c>
      <c r="D36" s="419" t="s">
        <v>557</v>
      </c>
      <c r="E36" s="420" t="s">
        <v>558</v>
      </c>
      <c r="F36" s="2188"/>
      <c r="G36" s="2190"/>
      <c r="H36" s="438"/>
      <c r="I36" s="2201"/>
      <c r="J36" s="418" t="s">
        <v>556</v>
      </c>
      <c r="K36" s="419" t="s">
        <v>557</v>
      </c>
      <c r="L36" s="420" t="s">
        <v>558</v>
      </c>
      <c r="M36" s="2188"/>
      <c r="N36" s="2190"/>
      <c r="O36" s="421"/>
    </row>
    <row r="37" spans="2:15" ht="30" customHeight="1" thickTop="1">
      <c r="B37" s="2191" t="s">
        <v>455</v>
      </c>
      <c r="C37" s="580"/>
      <c r="D37" s="581"/>
      <c r="E37" s="582"/>
      <c r="F37" s="583"/>
      <c r="G37" s="627">
        <f t="shared" ref="G37:G42" si="6">IF(OR(C37="",D37="",E37="",F37=""),0,ROUNDDOWN(IF(C37*D37/1000000&lt;$Q$7,$R$7,IF(C37*D37/1000000&lt;$Q$8,$R$8,IF(C37*D37/1000000&lt;$Q$9,$R$9,IF(C37*D37/1000000&lt;$Q$10,$R$10,$R$11))))*IF(AND(D37&lt;=$Q$19,E37&gt;=$Q$20),$R$19,IF(E37&lt;$Q$16,$R$16,IF(E37&lt;$Q$17,$R$17,IF(E37&gt;=$Q$18,$R$18))))*(C37*D37/1000000*F37),0)+F37*$R$25)</f>
        <v>0</v>
      </c>
      <c r="H37" s="424"/>
      <c r="I37" s="2194" t="s">
        <v>443</v>
      </c>
      <c r="J37" s="580"/>
      <c r="K37" s="581"/>
      <c r="L37" s="582"/>
      <c r="M37" s="583"/>
      <c r="N37" s="627">
        <f t="shared" ref="N37:N42" si="7">IF(OR(J37="",K37="",L37="",M37=""),0,ROUNDDOWN(IF(J37*K37/1000000&lt;$Q$7,$R$7,IF(J37*K37/1000000&lt;$Q$8,$R$8,IF(J37*K37/1000000&lt;$Q$9,$R$9,IF(J37*K37/1000000&lt;$Q$10,$R$10,$R$11))))*IF(AND(K37&lt;=$Q$19,L37&gt;=$Q$20),$R$19,IF(L37&lt;$Q$16,$R$16,IF(L37&lt;$Q$17,$R$17,IF(L37&gt;=$Q$18,$R$18))))*(J37*K37/1000000*M37),0)+M37*$R$25)</f>
        <v>0</v>
      </c>
      <c r="O37" s="421"/>
    </row>
    <row r="38" spans="2:15" ht="30" customHeight="1">
      <c r="B38" s="2192"/>
      <c r="C38" s="584"/>
      <c r="D38" s="585"/>
      <c r="E38" s="585"/>
      <c r="F38" s="586"/>
      <c r="G38" s="627">
        <f t="shared" si="6"/>
        <v>0</v>
      </c>
      <c r="H38" s="429"/>
      <c r="I38" s="2195"/>
      <c r="J38" s="584"/>
      <c r="K38" s="585"/>
      <c r="L38" s="585"/>
      <c r="M38" s="586"/>
      <c r="N38" s="627">
        <f t="shared" si="7"/>
        <v>0</v>
      </c>
      <c r="O38" s="421"/>
    </row>
    <row r="39" spans="2:15" ht="30" customHeight="1">
      <c r="B39" s="2192"/>
      <c r="C39" s="633"/>
      <c r="D39" s="634"/>
      <c r="E39" s="635"/>
      <c r="F39" s="590"/>
      <c r="G39" s="627">
        <f t="shared" si="6"/>
        <v>0</v>
      </c>
      <c r="H39" s="429"/>
      <c r="I39" s="2195"/>
      <c r="J39" s="584"/>
      <c r="K39" s="585"/>
      <c r="L39" s="585"/>
      <c r="M39" s="586"/>
      <c r="N39" s="627">
        <f t="shared" si="7"/>
        <v>0</v>
      </c>
      <c r="O39" s="421"/>
    </row>
    <row r="40" spans="2:15" ht="30" customHeight="1">
      <c r="B40" s="2192"/>
      <c r="C40" s="584"/>
      <c r="D40" s="585"/>
      <c r="E40" s="585"/>
      <c r="F40" s="586"/>
      <c r="G40" s="627">
        <f t="shared" si="6"/>
        <v>0</v>
      </c>
      <c r="H40" s="429"/>
      <c r="I40" s="2195"/>
      <c r="J40" s="584"/>
      <c r="K40" s="585"/>
      <c r="L40" s="585"/>
      <c r="M40" s="586"/>
      <c r="N40" s="627">
        <f t="shared" si="7"/>
        <v>0</v>
      </c>
    </row>
    <row r="41" spans="2:15" ht="30" customHeight="1">
      <c r="B41" s="2192"/>
      <c r="C41" s="584"/>
      <c r="D41" s="585"/>
      <c r="E41" s="585"/>
      <c r="F41" s="586"/>
      <c r="G41" s="627">
        <f t="shared" si="6"/>
        <v>0</v>
      </c>
      <c r="H41" s="429"/>
      <c r="I41" s="2195"/>
      <c r="J41" s="584"/>
      <c r="K41" s="585"/>
      <c r="L41" s="585"/>
      <c r="M41" s="586"/>
      <c r="N41" s="627">
        <f t="shared" si="7"/>
        <v>0</v>
      </c>
    </row>
    <row r="42" spans="2:15" ht="30" customHeight="1" thickBot="1">
      <c r="B42" s="2192"/>
      <c r="C42" s="587"/>
      <c r="D42" s="588"/>
      <c r="E42" s="588"/>
      <c r="F42" s="589"/>
      <c r="G42" s="630">
        <f t="shared" si="6"/>
        <v>0</v>
      </c>
      <c r="H42" s="429"/>
      <c r="I42" s="2195"/>
      <c r="J42" s="587"/>
      <c r="K42" s="588"/>
      <c r="L42" s="588"/>
      <c r="M42" s="589"/>
      <c r="N42" s="627">
        <f t="shared" si="7"/>
        <v>0</v>
      </c>
    </row>
    <row r="43" spans="2:15" ht="30" customHeight="1" thickTop="1" thickBot="1">
      <c r="B43" s="2193"/>
      <c r="C43" s="2197" t="s">
        <v>507</v>
      </c>
      <c r="D43" s="2198"/>
      <c r="E43" s="2198"/>
      <c r="F43" s="2199"/>
      <c r="G43" s="631">
        <f>SUM(G37:G42)</f>
        <v>0</v>
      </c>
      <c r="H43" s="454"/>
      <c r="I43" s="2196"/>
      <c r="J43" s="2197" t="s">
        <v>507</v>
      </c>
      <c r="K43" s="2198"/>
      <c r="L43" s="2198"/>
      <c r="M43" s="2199"/>
      <c r="N43" s="629">
        <f>SUM(N37:N42)</f>
        <v>0</v>
      </c>
    </row>
    <row r="44" spans="2:15" ht="9" customHeight="1"/>
    <row r="45" spans="2:15" ht="13.5" thickBot="1"/>
    <row r="46" spans="2:15" ht="19.5" customHeight="1">
      <c r="B46" s="2200" t="s">
        <v>461</v>
      </c>
      <c r="C46" s="2202" t="s">
        <v>441</v>
      </c>
      <c r="D46" s="2203"/>
      <c r="E46" s="2204"/>
      <c r="F46" s="2187" t="s">
        <v>442</v>
      </c>
      <c r="G46" s="2189" t="s">
        <v>353</v>
      </c>
      <c r="I46" s="2200" t="s">
        <v>461</v>
      </c>
      <c r="J46" s="2202" t="s">
        <v>441</v>
      </c>
      <c r="K46" s="2203"/>
      <c r="L46" s="2204"/>
      <c r="M46" s="2187" t="s">
        <v>442</v>
      </c>
      <c r="N46" s="2189" t="s">
        <v>353</v>
      </c>
    </row>
    <row r="47" spans="2:15" ht="19.5" customHeight="1" thickBot="1">
      <c r="B47" s="2201"/>
      <c r="C47" s="418" t="s">
        <v>556</v>
      </c>
      <c r="D47" s="419" t="s">
        <v>557</v>
      </c>
      <c r="E47" s="420" t="s">
        <v>558</v>
      </c>
      <c r="F47" s="2188"/>
      <c r="G47" s="2190"/>
      <c r="I47" s="2201"/>
      <c r="J47" s="418" t="s">
        <v>556</v>
      </c>
      <c r="K47" s="419" t="s">
        <v>557</v>
      </c>
      <c r="L47" s="420" t="s">
        <v>558</v>
      </c>
      <c r="M47" s="2188"/>
      <c r="N47" s="2190"/>
    </row>
    <row r="48" spans="2:15" ht="30" customHeight="1" thickTop="1">
      <c r="B48" s="2191" t="s">
        <v>542</v>
      </c>
      <c r="C48" s="580"/>
      <c r="D48" s="581"/>
      <c r="E48" s="582"/>
      <c r="F48" s="583"/>
      <c r="G48" s="627">
        <f t="shared" ref="G48:G53" si="8">IF(OR(C48="",D48="",E48="",F48=""),0,ROUNDDOWN(IF(C48*D48/1000000&lt;$Q$7,$R$7,IF(C48*D48/1000000&lt;$Q$8,$R$8,IF(C48*D48/1000000&lt;$Q$9,$R$9,IF(C48*D48/1000000&lt;$Q$10,$R$10,$R$11))))*IF(AND(D48&lt;=$Q$19,E48&gt;=$Q$20),$R$19,IF(E48&lt;$Q$16,$R$16,IF(E48&lt;$Q$17,$R$17,IF(E48&gt;=$Q$18,$R$18))))*(C48*D48/1000000*F48),0)+F48*$R$25)</f>
        <v>0</v>
      </c>
      <c r="I48" s="2194" t="s">
        <v>543</v>
      </c>
      <c r="J48" s="580"/>
      <c r="K48" s="581"/>
      <c r="L48" s="582"/>
      <c r="M48" s="583"/>
      <c r="N48" s="627">
        <f t="shared" ref="N48:N53" si="9">IF(OR(J48="",K48="",L48="",M48=""),0,ROUNDDOWN(IF(J48*K48/1000000&lt;$Q$7,$R$7,IF(J48*K48/1000000&lt;$Q$8,$R$8,IF(J48*K48/1000000&lt;$Q$9,$R$9,IF(J48*K48/1000000&lt;$Q$10,$R$10,$R$11))))*IF(AND(K48&lt;=$Q$19,L48&gt;=$Q$20),$R$19,IF(L48&lt;$Q$16,$R$16,IF(L48&lt;$Q$17,$R$17,IF(L48&gt;=$Q$18,$R$18))))*(J48*K48/1000000*M48),0)+M48*$R$25)</f>
        <v>0</v>
      </c>
    </row>
    <row r="49" spans="2:14" ht="30" customHeight="1">
      <c r="B49" s="2192"/>
      <c r="C49" s="584"/>
      <c r="D49" s="585"/>
      <c r="E49" s="585"/>
      <c r="F49" s="586"/>
      <c r="G49" s="627">
        <f t="shared" si="8"/>
        <v>0</v>
      </c>
      <c r="I49" s="2195"/>
      <c r="J49" s="584"/>
      <c r="K49" s="585"/>
      <c r="L49" s="585"/>
      <c r="M49" s="586"/>
      <c r="N49" s="627">
        <f t="shared" si="9"/>
        <v>0</v>
      </c>
    </row>
    <row r="50" spans="2:14" ht="30" customHeight="1">
      <c r="B50" s="2192"/>
      <c r="C50" s="584"/>
      <c r="D50" s="585"/>
      <c r="E50" s="585"/>
      <c r="F50" s="590"/>
      <c r="G50" s="627">
        <f t="shared" si="8"/>
        <v>0</v>
      </c>
      <c r="I50" s="2195"/>
      <c r="J50" s="584"/>
      <c r="K50" s="585"/>
      <c r="L50" s="585"/>
      <c r="M50" s="586"/>
      <c r="N50" s="627">
        <f t="shared" si="9"/>
        <v>0</v>
      </c>
    </row>
    <row r="51" spans="2:14" ht="30" customHeight="1">
      <c r="B51" s="2192"/>
      <c r="C51" s="584"/>
      <c r="D51" s="585"/>
      <c r="E51" s="585"/>
      <c r="F51" s="586"/>
      <c r="G51" s="627">
        <f t="shared" si="8"/>
        <v>0</v>
      </c>
      <c r="I51" s="2195"/>
      <c r="J51" s="584"/>
      <c r="K51" s="585"/>
      <c r="L51" s="585"/>
      <c r="M51" s="586"/>
      <c r="N51" s="627">
        <f t="shared" si="9"/>
        <v>0</v>
      </c>
    </row>
    <row r="52" spans="2:14" ht="30" customHeight="1">
      <c r="B52" s="2192"/>
      <c r="C52" s="584"/>
      <c r="D52" s="585"/>
      <c r="E52" s="585"/>
      <c r="F52" s="586"/>
      <c r="G52" s="627">
        <f t="shared" si="8"/>
        <v>0</v>
      </c>
      <c r="I52" s="2195"/>
      <c r="J52" s="584"/>
      <c r="K52" s="585"/>
      <c r="L52" s="585"/>
      <c r="M52" s="586"/>
      <c r="N52" s="627">
        <f t="shared" si="9"/>
        <v>0</v>
      </c>
    </row>
    <row r="53" spans="2:14" ht="30" customHeight="1" thickBot="1">
      <c r="B53" s="2192"/>
      <c r="C53" s="587"/>
      <c r="D53" s="588"/>
      <c r="E53" s="588"/>
      <c r="F53" s="589"/>
      <c r="G53" s="630">
        <f t="shared" si="8"/>
        <v>0</v>
      </c>
      <c r="I53" s="2195"/>
      <c r="J53" s="587"/>
      <c r="K53" s="588"/>
      <c r="L53" s="588"/>
      <c r="M53" s="589"/>
      <c r="N53" s="627">
        <f t="shared" si="9"/>
        <v>0</v>
      </c>
    </row>
    <row r="54" spans="2:14" ht="30" customHeight="1" thickTop="1" thickBot="1">
      <c r="B54" s="2193"/>
      <c r="C54" s="2197" t="s">
        <v>246</v>
      </c>
      <c r="D54" s="2198"/>
      <c r="E54" s="2198"/>
      <c r="F54" s="2199"/>
      <c r="G54" s="631">
        <f>SUM(G48:G53)</f>
        <v>0</v>
      </c>
      <c r="H54" s="455"/>
      <c r="I54" s="2196"/>
      <c r="J54" s="2197" t="s">
        <v>246</v>
      </c>
      <c r="K54" s="2198"/>
      <c r="L54" s="2198"/>
      <c r="M54" s="2199"/>
      <c r="N54" s="629">
        <f>SUM(N48:N53)</f>
        <v>0</v>
      </c>
    </row>
  </sheetData>
  <sheetProtection algorithmName="SHA-512" hashValue="QauPIoPbI7d3UJGSBVZLoKQK6ZLYc3eEi7QMWHx/Fat0COgUOBpcnwKoBZoO2FNyPbF+rStBweSUN77LebBqXA==" saltValue="bc3jmWfDi6h5X2v/MykEfQ==" spinCount="100000" sheet="1" formatCells="0" formatRows="0" insertRows="0" deleteRows="0" selectLockedCells="1" autoFilter="0" pivotTables="0"/>
  <mergeCells count="60">
    <mergeCell ref="N46:N47"/>
    <mergeCell ref="I48:I54"/>
    <mergeCell ref="J54:M54"/>
    <mergeCell ref="B46:B47"/>
    <mergeCell ref="C46:E46"/>
    <mergeCell ref="F46:F47"/>
    <mergeCell ref="G46:G47"/>
    <mergeCell ref="B48:B54"/>
    <mergeCell ref="C54:F54"/>
    <mergeCell ref="I46:I47"/>
    <mergeCell ref="J46:L46"/>
    <mergeCell ref="M46:M47"/>
    <mergeCell ref="M5:M6"/>
    <mergeCell ref="N5:N6"/>
    <mergeCell ref="B7:B13"/>
    <mergeCell ref="I7:I13"/>
    <mergeCell ref="C13:F13"/>
    <mergeCell ref="J13:M13"/>
    <mergeCell ref="B5:B6"/>
    <mergeCell ref="C5:E5"/>
    <mergeCell ref="F5:F6"/>
    <mergeCell ref="G5:G6"/>
    <mergeCell ref="I5:I6"/>
    <mergeCell ref="J5:L5"/>
    <mergeCell ref="M15:M16"/>
    <mergeCell ref="N15:N16"/>
    <mergeCell ref="B17:B23"/>
    <mergeCell ref="I17:I23"/>
    <mergeCell ref="C23:F23"/>
    <mergeCell ref="J23:M23"/>
    <mergeCell ref="B15:B16"/>
    <mergeCell ref="C15:E15"/>
    <mergeCell ref="F15:F16"/>
    <mergeCell ref="G15:G16"/>
    <mergeCell ref="I15:I16"/>
    <mergeCell ref="J15:L15"/>
    <mergeCell ref="M25:M26"/>
    <mergeCell ref="N25:N26"/>
    <mergeCell ref="B27:B33"/>
    <mergeCell ref="I27:I33"/>
    <mergeCell ref="C33:F33"/>
    <mergeCell ref="J33:M33"/>
    <mergeCell ref="B25:B26"/>
    <mergeCell ref="C25:E25"/>
    <mergeCell ref="F25:F26"/>
    <mergeCell ref="G25:G26"/>
    <mergeCell ref="I25:I26"/>
    <mergeCell ref="J25:L25"/>
    <mergeCell ref="M35:M36"/>
    <mergeCell ref="N35:N36"/>
    <mergeCell ref="B37:B43"/>
    <mergeCell ref="I37:I43"/>
    <mergeCell ref="C43:F43"/>
    <mergeCell ref="J43:M43"/>
    <mergeCell ref="B35:B36"/>
    <mergeCell ref="C35:E35"/>
    <mergeCell ref="F35:F36"/>
    <mergeCell ref="G35:G36"/>
    <mergeCell ref="I35:I36"/>
    <mergeCell ref="J35:L35"/>
  </mergeCells>
  <phoneticPr fontId="21"/>
  <conditionalFormatting sqref="B2">
    <cfRule type="expression" dxfId="228" priority="10">
      <formula>_xlfn.ISFORMULA(B2)=TRUE</formula>
    </cfRule>
  </conditionalFormatting>
  <conditionalFormatting sqref="C7:F12">
    <cfRule type="containsBlanks" dxfId="227" priority="4">
      <formula>LEN(TRIM(C7))=0</formula>
    </cfRule>
  </conditionalFormatting>
  <conditionalFormatting sqref="C17:F22 J17:M22 C27:F32 J27:M32 J37:M42">
    <cfRule type="containsBlanks" dxfId="226" priority="11">
      <formula>LEN(TRIM(C17))=0</formula>
    </cfRule>
  </conditionalFormatting>
  <conditionalFormatting sqref="C37:F42">
    <cfRule type="containsBlanks" dxfId="225" priority="1">
      <formula>LEN(TRIM(C37))=0</formula>
    </cfRule>
  </conditionalFormatting>
  <conditionalFormatting sqref="C48:F53">
    <cfRule type="containsBlanks" dxfId="224" priority="6">
      <formula>LEN(TRIM(C48))=0</formula>
    </cfRule>
  </conditionalFormatting>
  <conditionalFormatting sqref="J7:M12">
    <cfRule type="containsBlanks" dxfId="223" priority="2">
      <formula>LEN(TRIM(J7))=0</formula>
    </cfRule>
  </conditionalFormatting>
  <conditionalFormatting sqref="J48:M53">
    <cfRule type="containsBlanks" dxfId="222" priority="5">
      <formula>LEN(TRIM(J48))=0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&amp;R&amp;K01+049R7高層ZEH-M_ver.1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A0F01-8754-455B-9BCF-206F12E8B84F}">
  <sheetPr>
    <pageSetUpPr fitToPage="1"/>
  </sheetPr>
  <dimension ref="A1:AN203"/>
  <sheetViews>
    <sheetView showGridLines="0" view="pageBreakPreview" topLeftCell="B2" zoomScaleNormal="100" zoomScaleSheetLayoutView="100" workbookViewId="0">
      <selection activeCell="D18" sqref="D18:G18"/>
    </sheetView>
  </sheetViews>
  <sheetFormatPr defaultColWidth="9" defaultRowHeight="20.149999999999999" customHeight="1"/>
  <cols>
    <col min="1" max="1" width="1.08203125" style="252" hidden="1" customWidth="1"/>
    <col min="2" max="2" width="1.5" style="252" customWidth="1"/>
    <col min="3" max="3" width="2.5" style="252" customWidth="1"/>
    <col min="4" max="5" width="3.83203125" style="252" customWidth="1"/>
    <col min="6" max="8" width="4" style="252" customWidth="1"/>
    <col min="9" max="25" width="3.83203125" style="252" customWidth="1"/>
    <col min="26" max="27" width="3.58203125" style="252" customWidth="1"/>
    <col min="28" max="28" width="3.83203125" style="202" customWidth="1"/>
    <col min="29" max="29" width="3.83203125" style="320" customWidth="1"/>
    <col min="30" max="30" width="3.83203125" style="321" customWidth="1"/>
    <col min="31" max="33" width="4" style="252" customWidth="1"/>
    <col min="34" max="38" width="3.83203125" style="252" customWidth="1"/>
    <col min="39" max="16384" width="9" style="252"/>
  </cols>
  <sheetData>
    <row r="1" spans="2:36" ht="20.149999999999999" hidden="1" customHeight="1">
      <c r="B1" s="651"/>
    </row>
    <row r="2" spans="2:36" ht="20.149999999999999" customHeight="1">
      <c r="B2" s="651" t="s">
        <v>491</v>
      </c>
    </row>
    <row r="3" spans="2:36" ht="20.149999999999999" customHeight="1">
      <c r="B3" s="651" t="s">
        <v>493</v>
      </c>
    </row>
    <row r="4" spans="2:36" ht="7.5" customHeight="1">
      <c r="B4" s="254"/>
      <c r="C4" s="254"/>
      <c r="D4" s="254"/>
      <c r="E4" s="254"/>
      <c r="F4" s="254"/>
      <c r="G4" s="254"/>
      <c r="H4" s="254"/>
      <c r="I4" s="254"/>
      <c r="J4" s="254"/>
      <c r="K4" s="254"/>
      <c r="L4" s="254"/>
      <c r="M4" s="254"/>
      <c r="N4" s="254"/>
      <c r="O4" s="254"/>
      <c r="P4" s="254"/>
      <c r="Q4" s="255"/>
      <c r="R4" s="254"/>
      <c r="S4" s="254"/>
      <c r="T4" s="254"/>
      <c r="U4" s="254"/>
      <c r="V4" s="254"/>
      <c r="W4" s="254"/>
      <c r="X4" s="254"/>
      <c r="Y4" s="255"/>
      <c r="Z4" s="256"/>
      <c r="AA4" s="256"/>
    </row>
    <row r="5" spans="2:36" ht="19.5" customHeight="1">
      <c r="B5" s="257" t="s">
        <v>1138</v>
      </c>
      <c r="C5" s="254"/>
      <c r="D5" s="258"/>
      <c r="E5" s="258"/>
      <c r="F5" s="258"/>
      <c r="G5" s="258"/>
      <c r="H5" s="258"/>
      <c r="I5" s="258"/>
      <c r="J5" s="258"/>
      <c r="K5" s="258"/>
      <c r="L5" s="258"/>
      <c r="M5" s="258"/>
      <c r="N5" s="258"/>
      <c r="O5" s="258"/>
      <c r="P5" s="258"/>
      <c r="Q5" s="258"/>
      <c r="R5" s="258"/>
      <c r="S5" s="258"/>
      <c r="T5" s="258"/>
      <c r="U5" s="258"/>
      <c r="V5" s="258"/>
      <c r="W5" s="258"/>
      <c r="X5" s="258"/>
      <c r="Y5" s="258"/>
      <c r="Z5" s="259" t="s">
        <v>301</v>
      </c>
      <c r="AA5" s="259"/>
    </row>
    <row r="6" spans="2:36" ht="15.75" customHeight="1">
      <c r="B6" s="254"/>
      <c r="C6" s="260"/>
      <c r="D6" s="261"/>
      <c r="E6" s="261"/>
      <c r="F6" s="261"/>
      <c r="G6" s="261"/>
      <c r="H6" s="261"/>
      <c r="I6" s="258"/>
      <c r="J6" s="258"/>
      <c r="K6" s="258"/>
      <c r="L6" s="258"/>
      <c r="M6" s="258"/>
      <c r="N6" s="258"/>
      <c r="O6" s="258"/>
      <c r="P6" s="258"/>
      <c r="Q6" s="258"/>
      <c r="R6" s="258"/>
      <c r="S6" s="258"/>
      <c r="T6" s="258"/>
      <c r="U6" s="258"/>
      <c r="V6" s="258"/>
      <c r="W6" s="258"/>
      <c r="X6" s="258"/>
      <c r="Y6" s="258"/>
      <c r="Z6" s="254"/>
      <c r="AA6" s="254"/>
    </row>
    <row r="7" spans="2:36" ht="15.75" customHeight="1">
      <c r="B7" s="254"/>
      <c r="C7" s="260"/>
      <c r="D7" s="261"/>
      <c r="E7" s="261"/>
      <c r="F7" s="261"/>
      <c r="G7" s="261"/>
      <c r="H7" s="261"/>
      <c r="I7" s="258"/>
      <c r="J7" s="258"/>
      <c r="K7" s="258"/>
      <c r="L7" s="258"/>
      <c r="M7" s="258"/>
      <c r="N7" s="258"/>
      <c r="O7" s="258"/>
      <c r="P7" s="258"/>
      <c r="Q7" s="258"/>
      <c r="R7" s="258"/>
      <c r="S7" s="258"/>
      <c r="T7" s="258"/>
      <c r="U7" s="258"/>
      <c r="V7" s="258"/>
      <c r="W7" s="258"/>
      <c r="X7" s="258"/>
      <c r="Y7" s="258"/>
      <c r="Z7" s="254"/>
      <c r="AA7" s="254"/>
    </row>
    <row r="8" spans="2:36" ht="15.75" customHeight="1">
      <c r="B8" s="254"/>
      <c r="C8" s="263" t="s">
        <v>356</v>
      </c>
      <c r="D8" s="261"/>
      <c r="E8" s="261"/>
      <c r="F8" s="261"/>
      <c r="G8" s="261"/>
      <c r="H8" s="261"/>
      <c r="I8" s="258"/>
      <c r="J8" s="258"/>
      <c r="K8" s="258"/>
      <c r="L8" s="258"/>
      <c r="M8" s="258"/>
      <c r="N8" s="258"/>
      <c r="O8" s="258"/>
      <c r="P8" s="258"/>
      <c r="Q8" s="258"/>
      <c r="R8" s="258"/>
      <c r="S8" s="258"/>
      <c r="T8" s="258"/>
      <c r="U8" s="258"/>
      <c r="V8" s="258"/>
      <c r="W8" s="258"/>
      <c r="X8" s="258"/>
      <c r="Y8" s="258"/>
      <c r="Z8" s="254"/>
      <c r="AA8" s="254"/>
    </row>
    <row r="9" spans="2:36" ht="15.75" customHeight="1">
      <c r="B9" s="254"/>
      <c r="C9" s="260"/>
      <c r="D9" s="2227" t="s">
        <v>730</v>
      </c>
      <c r="E9" s="2227"/>
      <c r="F9" s="2227"/>
      <c r="G9" s="2228" t="str">
        <f>IF(入力シート!F11="","",入力シート!F11)</f>
        <v/>
      </c>
      <c r="H9" s="2228"/>
      <c r="I9" s="2228"/>
      <c r="J9" s="2228"/>
      <c r="K9" s="2228"/>
      <c r="L9" s="2228"/>
      <c r="M9" s="2228"/>
      <c r="N9" s="2229"/>
      <c r="O9" s="2230" t="s">
        <v>941</v>
      </c>
      <c r="P9" s="2231"/>
      <c r="Q9" s="2231"/>
      <c r="R9" s="2231"/>
      <c r="S9" s="2231"/>
      <c r="T9" s="258"/>
      <c r="U9" s="258"/>
      <c r="V9" s="258"/>
      <c r="W9" s="258"/>
      <c r="X9" s="258"/>
      <c r="Y9" s="258"/>
      <c r="Z9" s="254"/>
      <c r="AA9" s="254"/>
    </row>
    <row r="10" spans="2:36" ht="15.75" customHeight="1">
      <c r="B10" s="254"/>
      <c r="C10" s="260"/>
      <c r="D10" s="2227"/>
      <c r="E10" s="2227"/>
      <c r="F10" s="2227"/>
      <c r="G10" s="2228"/>
      <c r="H10" s="2228"/>
      <c r="I10" s="2228"/>
      <c r="J10" s="2228"/>
      <c r="K10" s="2228"/>
      <c r="L10" s="2228"/>
      <c r="M10" s="2228"/>
      <c r="N10" s="2229"/>
      <c r="O10" s="2230"/>
      <c r="P10" s="2231"/>
      <c r="Q10" s="2231"/>
      <c r="R10" s="2231"/>
      <c r="S10" s="2231"/>
      <c r="T10" s="258"/>
      <c r="U10" s="258"/>
      <c r="V10" s="258"/>
      <c r="W10" s="258"/>
      <c r="X10" s="258"/>
      <c r="Y10" s="258"/>
      <c r="Z10" s="254"/>
      <c r="AA10" s="254"/>
      <c r="AJ10" s="671" t="s">
        <v>633</v>
      </c>
    </row>
    <row r="11" spans="2:36" ht="15.75" customHeight="1">
      <c r="B11" s="254"/>
      <c r="C11" s="260"/>
      <c r="D11" s="789" t="s">
        <v>737</v>
      </c>
      <c r="E11" s="317"/>
      <c r="F11" s="317"/>
      <c r="G11" s="788"/>
      <c r="H11" s="788"/>
      <c r="I11" s="788"/>
      <c r="J11" s="788"/>
      <c r="K11" s="788"/>
      <c r="L11" s="788"/>
      <c r="M11" s="788"/>
      <c r="N11" s="788"/>
      <c r="O11" s="641"/>
      <c r="P11" s="641"/>
      <c r="Q11" s="641"/>
      <c r="R11" s="641"/>
      <c r="S11" s="641"/>
      <c r="T11" s="258"/>
      <c r="U11" s="258"/>
      <c r="V11" s="258"/>
      <c r="W11" s="258"/>
      <c r="X11" s="258"/>
      <c r="Y11" s="258"/>
      <c r="Z11" s="254"/>
      <c r="AA11" s="254"/>
    </row>
    <row r="12" spans="2:36" ht="15.75" customHeight="1">
      <c r="B12" s="254"/>
      <c r="C12" s="260"/>
      <c r="D12" s="789" t="s">
        <v>785</v>
      </c>
      <c r="E12" s="317"/>
      <c r="F12" s="317"/>
      <c r="G12" s="788"/>
      <c r="H12" s="788"/>
      <c r="I12" s="788"/>
      <c r="J12" s="788"/>
      <c r="K12" s="788"/>
      <c r="L12" s="788"/>
      <c r="M12" s="788"/>
      <c r="N12" s="788"/>
      <c r="O12" s="641"/>
      <c r="P12" s="641"/>
      <c r="Q12" s="641"/>
      <c r="R12" s="641"/>
      <c r="S12" s="641"/>
      <c r="T12" s="258"/>
      <c r="U12" s="258"/>
      <c r="V12" s="258"/>
      <c r="W12" s="258"/>
      <c r="X12" s="258"/>
      <c r="Y12" s="258"/>
      <c r="Z12" s="254"/>
      <c r="AA12" s="254"/>
    </row>
    <row r="13" spans="2:36" ht="15.75" customHeight="1">
      <c r="B13" s="254"/>
      <c r="C13" s="260"/>
      <c r="D13" s="789" t="s">
        <v>1184</v>
      </c>
      <c r="E13" s="317"/>
      <c r="F13" s="317"/>
      <c r="G13" s="788"/>
      <c r="H13" s="788"/>
      <c r="I13" s="788"/>
      <c r="J13" s="788"/>
      <c r="K13" s="788"/>
      <c r="L13" s="788"/>
      <c r="M13" s="788"/>
      <c r="N13" s="788"/>
      <c r="O13" s="641"/>
      <c r="P13" s="641"/>
      <c r="Q13" s="641"/>
      <c r="R13" s="641"/>
      <c r="S13" s="641"/>
      <c r="T13" s="258"/>
      <c r="U13" s="258"/>
      <c r="V13" s="258"/>
      <c r="W13" s="258"/>
      <c r="X13" s="258"/>
      <c r="Y13" s="258"/>
      <c r="Z13" s="254"/>
      <c r="AA13" s="254"/>
    </row>
    <row r="14" spans="2:36" ht="15.75" customHeight="1">
      <c r="B14" s="254"/>
      <c r="C14" s="260"/>
      <c r="D14" s="789" t="s">
        <v>786</v>
      </c>
      <c r="E14" s="317"/>
      <c r="F14" s="317"/>
      <c r="G14" s="788"/>
      <c r="H14" s="788"/>
      <c r="I14" s="788"/>
      <c r="J14" s="788"/>
      <c r="K14" s="788"/>
      <c r="L14" s="788"/>
      <c r="M14" s="788"/>
      <c r="N14" s="788"/>
      <c r="O14" s="641"/>
      <c r="P14" s="641"/>
      <c r="Q14" s="641"/>
      <c r="R14" s="641"/>
      <c r="S14" s="641"/>
      <c r="T14" s="258"/>
      <c r="U14" s="258"/>
      <c r="V14" s="258"/>
      <c r="W14" s="258"/>
      <c r="X14" s="258"/>
      <c r="Y14" s="258"/>
      <c r="Z14" s="254"/>
      <c r="AA14" s="254"/>
    </row>
    <row r="15" spans="2:36" ht="15.75" customHeight="1">
      <c r="B15" s="254"/>
      <c r="C15" s="260"/>
      <c r="D15" s="801" t="s">
        <v>740</v>
      </c>
      <c r="E15" s="317"/>
      <c r="F15" s="317"/>
      <c r="G15" s="788"/>
      <c r="H15" s="788"/>
      <c r="I15" s="788"/>
      <c r="J15" s="788"/>
      <c r="K15" s="788"/>
      <c r="L15" s="788"/>
      <c r="M15" s="788"/>
      <c r="N15" s="788"/>
      <c r="O15" s="641"/>
      <c r="P15" s="641"/>
      <c r="Q15" s="641"/>
      <c r="R15" s="641"/>
      <c r="S15" s="641"/>
      <c r="T15" s="258"/>
      <c r="U15" s="258"/>
      <c r="V15" s="258"/>
      <c r="W15" s="258"/>
      <c r="X15" s="258"/>
      <c r="Y15" s="258"/>
      <c r="Z15" s="254"/>
      <c r="AA15" s="254"/>
    </row>
    <row r="16" spans="2:36" ht="26.25" customHeight="1">
      <c r="B16" s="254"/>
      <c r="D16" s="2264" t="s">
        <v>233</v>
      </c>
      <c r="E16" s="2265"/>
      <c r="F16" s="2265"/>
      <c r="G16" s="2266"/>
      <c r="H16" s="2270" t="s">
        <v>267</v>
      </c>
      <c r="I16" s="2270"/>
      <c r="J16" s="2270"/>
      <c r="K16" s="2270"/>
      <c r="L16" s="2270"/>
      <c r="M16" s="2271" t="s">
        <v>234</v>
      </c>
      <c r="N16" s="2272" t="s">
        <v>237</v>
      </c>
      <c r="O16" s="2272"/>
      <c r="P16" s="2273"/>
      <c r="Q16" s="2276" t="s">
        <v>238</v>
      </c>
      <c r="R16" s="2277"/>
      <c r="S16" s="2277"/>
      <c r="T16" s="2278"/>
      <c r="U16" s="2279" t="s">
        <v>726</v>
      </c>
      <c r="V16" s="2279"/>
      <c r="W16" s="2279"/>
      <c r="X16" s="2279"/>
      <c r="Y16" s="2280" t="s">
        <v>240</v>
      </c>
      <c r="Z16" s="2280"/>
      <c r="AA16" s="2280"/>
      <c r="AB16" s="2280"/>
      <c r="AC16" s="2281" t="s">
        <v>523</v>
      </c>
      <c r="AD16" s="2281"/>
      <c r="AE16" s="2281"/>
      <c r="AF16" s="2281"/>
      <c r="AG16" s="2281"/>
      <c r="AH16" s="2281"/>
      <c r="AJ16" s="671"/>
    </row>
    <row r="17" spans="2:36" ht="26.25" customHeight="1">
      <c r="B17" s="254"/>
      <c r="D17" s="2267"/>
      <c r="E17" s="2268"/>
      <c r="F17" s="2268"/>
      <c r="G17" s="2269"/>
      <c r="H17" s="2270"/>
      <c r="I17" s="2270"/>
      <c r="J17" s="2270"/>
      <c r="K17" s="2270"/>
      <c r="L17" s="2270"/>
      <c r="M17" s="2271"/>
      <c r="N17" s="2274"/>
      <c r="O17" s="2274"/>
      <c r="P17" s="2275"/>
      <c r="Q17" s="796" t="s">
        <v>241</v>
      </c>
      <c r="R17" s="2161" t="s">
        <v>242</v>
      </c>
      <c r="S17" s="2282"/>
      <c r="T17" s="2162"/>
      <c r="U17" s="797" t="s">
        <v>241</v>
      </c>
      <c r="V17" s="2283" t="s">
        <v>242</v>
      </c>
      <c r="W17" s="2283"/>
      <c r="X17" s="2283"/>
      <c r="Y17" s="798" t="s">
        <v>241</v>
      </c>
      <c r="Z17" s="2284" t="s">
        <v>436</v>
      </c>
      <c r="AA17" s="2284"/>
      <c r="AB17" s="2284"/>
      <c r="AC17" s="2281"/>
      <c r="AD17" s="2281"/>
      <c r="AE17" s="2281"/>
      <c r="AF17" s="2281"/>
      <c r="AG17" s="2281"/>
      <c r="AH17" s="2281"/>
    </row>
    <row r="18" spans="2:36" ht="19.5" customHeight="1">
      <c r="B18" s="254"/>
      <c r="C18" s="809"/>
      <c r="D18" s="2232"/>
      <c r="E18" s="2233"/>
      <c r="F18" s="2233"/>
      <c r="G18" s="2234"/>
      <c r="H18" s="2232"/>
      <c r="I18" s="2233"/>
      <c r="J18" s="2233"/>
      <c r="K18" s="2233"/>
      <c r="L18" s="2234"/>
      <c r="M18" s="799"/>
      <c r="N18" s="2235"/>
      <c r="O18" s="2236"/>
      <c r="P18" s="2237"/>
      <c r="Q18" s="977"/>
      <c r="R18" s="2238">
        <f t="shared" ref="R18:R25" si="0">INT(Q18*N18)</f>
        <v>0</v>
      </c>
      <c r="S18" s="2239"/>
      <c r="T18" s="2240"/>
      <c r="U18" s="979"/>
      <c r="V18" s="2238">
        <f t="shared" ref="V18:V25" si="1">INT(N18*U18)</f>
        <v>0</v>
      </c>
      <c r="W18" s="2239"/>
      <c r="X18" s="2240"/>
      <c r="Y18" s="993">
        <f t="shared" ref="Y18:Y25" si="2">Q18-U18</f>
        <v>0</v>
      </c>
      <c r="Z18" s="2238">
        <f t="shared" ref="Z18:Z25" si="3">R18-V18</f>
        <v>0</v>
      </c>
      <c r="AA18" s="2239"/>
      <c r="AB18" s="2240"/>
      <c r="AC18" s="2252"/>
      <c r="AD18" s="2253"/>
      <c r="AE18" s="2253"/>
      <c r="AF18" s="2253"/>
      <c r="AG18" s="2253"/>
      <c r="AH18" s="2254"/>
      <c r="AJ18" s="672" t="s">
        <v>742</v>
      </c>
    </row>
    <row r="19" spans="2:36" ht="19.5" customHeight="1">
      <c r="B19" s="254"/>
      <c r="C19" s="809"/>
      <c r="D19" s="2232"/>
      <c r="E19" s="2233"/>
      <c r="F19" s="2233"/>
      <c r="G19" s="2234"/>
      <c r="H19" s="2232"/>
      <c r="I19" s="2233"/>
      <c r="J19" s="2233"/>
      <c r="K19" s="2233"/>
      <c r="L19" s="2234"/>
      <c r="M19" s="799"/>
      <c r="N19" s="2235"/>
      <c r="O19" s="2236"/>
      <c r="P19" s="2237"/>
      <c r="Q19" s="977"/>
      <c r="R19" s="2238">
        <f t="shared" si="0"/>
        <v>0</v>
      </c>
      <c r="S19" s="2239"/>
      <c r="T19" s="2240"/>
      <c r="U19" s="979"/>
      <c r="V19" s="2238">
        <f t="shared" si="1"/>
        <v>0</v>
      </c>
      <c r="W19" s="2239"/>
      <c r="X19" s="2240"/>
      <c r="Y19" s="993">
        <f t="shared" si="2"/>
        <v>0</v>
      </c>
      <c r="Z19" s="2238">
        <f t="shared" si="3"/>
        <v>0</v>
      </c>
      <c r="AA19" s="2239"/>
      <c r="AB19" s="2240"/>
      <c r="AC19" s="2252"/>
      <c r="AD19" s="2253"/>
      <c r="AE19" s="2253"/>
      <c r="AF19" s="2253"/>
      <c r="AG19" s="2253"/>
      <c r="AH19" s="2254"/>
    </row>
    <row r="20" spans="2:36" ht="19.5" customHeight="1">
      <c r="B20" s="254"/>
      <c r="C20" s="809"/>
      <c r="D20" s="2232"/>
      <c r="E20" s="2233"/>
      <c r="F20" s="2233"/>
      <c r="G20" s="2234"/>
      <c r="H20" s="2232"/>
      <c r="I20" s="2233"/>
      <c r="J20" s="2233"/>
      <c r="K20" s="2233"/>
      <c r="L20" s="2234"/>
      <c r="M20" s="799"/>
      <c r="N20" s="2235"/>
      <c r="O20" s="2236"/>
      <c r="P20" s="2237"/>
      <c r="Q20" s="977"/>
      <c r="R20" s="2238">
        <f t="shared" si="0"/>
        <v>0</v>
      </c>
      <c r="S20" s="2239"/>
      <c r="T20" s="2240"/>
      <c r="U20" s="979"/>
      <c r="V20" s="2238">
        <f t="shared" si="1"/>
        <v>0</v>
      </c>
      <c r="W20" s="2239"/>
      <c r="X20" s="2240"/>
      <c r="Y20" s="993">
        <f t="shared" si="2"/>
        <v>0</v>
      </c>
      <c r="Z20" s="2238">
        <f t="shared" si="3"/>
        <v>0</v>
      </c>
      <c r="AA20" s="2239"/>
      <c r="AB20" s="2240"/>
      <c r="AC20" s="2252"/>
      <c r="AD20" s="2253"/>
      <c r="AE20" s="2253"/>
      <c r="AF20" s="2253"/>
      <c r="AG20" s="2253"/>
      <c r="AH20" s="2254"/>
    </row>
    <row r="21" spans="2:36" ht="19.5" customHeight="1">
      <c r="B21" s="254"/>
      <c r="C21" s="809"/>
      <c r="D21" s="2232"/>
      <c r="E21" s="2233"/>
      <c r="F21" s="2233"/>
      <c r="G21" s="2234"/>
      <c r="H21" s="2232"/>
      <c r="I21" s="2233"/>
      <c r="J21" s="2233"/>
      <c r="K21" s="2233"/>
      <c r="L21" s="2234"/>
      <c r="M21" s="799"/>
      <c r="N21" s="2235"/>
      <c r="O21" s="2236"/>
      <c r="P21" s="2237"/>
      <c r="Q21" s="977"/>
      <c r="R21" s="2238">
        <f t="shared" si="0"/>
        <v>0</v>
      </c>
      <c r="S21" s="2239"/>
      <c r="T21" s="2240"/>
      <c r="U21" s="979"/>
      <c r="V21" s="2238">
        <f t="shared" si="1"/>
        <v>0</v>
      </c>
      <c r="W21" s="2239"/>
      <c r="X21" s="2240"/>
      <c r="Y21" s="993">
        <f t="shared" si="2"/>
        <v>0</v>
      </c>
      <c r="Z21" s="2238">
        <f t="shared" si="3"/>
        <v>0</v>
      </c>
      <c r="AA21" s="2239"/>
      <c r="AB21" s="2240"/>
      <c r="AC21" s="2252"/>
      <c r="AD21" s="2253"/>
      <c r="AE21" s="2253"/>
      <c r="AF21" s="2253"/>
      <c r="AG21" s="2253"/>
      <c r="AH21" s="2254"/>
    </row>
    <row r="22" spans="2:36" ht="19.5" customHeight="1">
      <c r="B22" s="254"/>
      <c r="C22" s="809"/>
      <c r="D22" s="2232"/>
      <c r="E22" s="2233"/>
      <c r="F22" s="2233"/>
      <c r="G22" s="2234"/>
      <c r="H22" s="2232"/>
      <c r="I22" s="2233"/>
      <c r="J22" s="2233"/>
      <c r="K22" s="2233"/>
      <c r="L22" s="2234"/>
      <c r="M22" s="799"/>
      <c r="N22" s="2235"/>
      <c r="O22" s="2236"/>
      <c r="P22" s="2237"/>
      <c r="Q22" s="977"/>
      <c r="R22" s="2238">
        <f t="shared" si="0"/>
        <v>0</v>
      </c>
      <c r="S22" s="2239"/>
      <c r="T22" s="2240"/>
      <c r="U22" s="979"/>
      <c r="V22" s="2238">
        <f t="shared" si="1"/>
        <v>0</v>
      </c>
      <c r="W22" s="2239"/>
      <c r="X22" s="2240"/>
      <c r="Y22" s="993">
        <f t="shared" si="2"/>
        <v>0</v>
      </c>
      <c r="Z22" s="2238">
        <f t="shared" si="3"/>
        <v>0</v>
      </c>
      <c r="AA22" s="2239"/>
      <c r="AB22" s="2240"/>
      <c r="AC22" s="2252"/>
      <c r="AD22" s="2253"/>
      <c r="AE22" s="2253"/>
      <c r="AF22" s="2253"/>
      <c r="AG22" s="2253"/>
      <c r="AH22" s="2254"/>
    </row>
    <row r="23" spans="2:36" ht="19.5" customHeight="1">
      <c r="B23" s="254"/>
      <c r="C23" s="809"/>
      <c r="D23" s="2232"/>
      <c r="E23" s="2233"/>
      <c r="F23" s="2233"/>
      <c r="G23" s="2234"/>
      <c r="H23" s="2232"/>
      <c r="I23" s="2233"/>
      <c r="J23" s="2233"/>
      <c r="K23" s="2233"/>
      <c r="L23" s="2234"/>
      <c r="M23" s="799"/>
      <c r="N23" s="2235"/>
      <c r="O23" s="2236"/>
      <c r="P23" s="2237"/>
      <c r="Q23" s="977"/>
      <c r="R23" s="2238">
        <f t="shared" si="0"/>
        <v>0</v>
      </c>
      <c r="S23" s="2239"/>
      <c r="T23" s="2240"/>
      <c r="U23" s="979"/>
      <c r="V23" s="2238">
        <f t="shared" si="1"/>
        <v>0</v>
      </c>
      <c r="W23" s="2239"/>
      <c r="X23" s="2240"/>
      <c r="Y23" s="993">
        <f t="shared" si="2"/>
        <v>0</v>
      </c>
      <c r="Z23" s="2238">
        <f t="shared" si="3"/>
        <v>0</v>
      </c>
      <c r="AA23" s="2239"/>
      <c r="AB23" s="2240"/>
      <c r="AC23" s="2252"/>
      <c r="AD23" s="2253"/>
      <c r="AE23" s="2253"/>
      <c r="AF23" s="2253"/>
      <c r="AG23" s="2253"/>
      <c r="AH23" s="2254"/>
    </row>
    <row r="24" spans="2:36" ht="19.5" customHeight="1">
      <c r="B24" s="254"/>
      <c r="C24" s="822"/>
      <c r="D24" s="2232"/>
      <c r="E24" s="2233"/>
      <c r="F24" s="2233"/>
      <c r="G24" s="2234"/>
      <c r="H24" s="2232"/>
      <c r="I24" s="2233"/>
      <c r="J24" s="2233"/>
      <c r="K24" s="2233"/>
      <c r="L24" s="2234"/>
      <c r="M24" s="799"/>
      <c r="N24" s="2235"/>
      <c r="O24" s="2236"/>
      <c r="P24" s="2237"/>
      <c r="Q24" s="977"/>
      <c r="R24" s="2238">
        <f t="shared" si="0"/>
        <v>0</v>
      </c>
      <c r="S24" s="2239"/>
      <c r="T24" s="2240"/>
      <c r="U24" s="979"/>
      <c r="V24" s="2238">
        <f t="shared" si="1"/>
        <v>0</v>
      </c>
      <c r="W24" s="2239"/>
      <c r="X24" s="2240"/>
      <c r="Y24" s="993">
        <f t="shared" si="2"/>
        <v>0</v>
      </c>
      <c r="Z24" s="2238">
        <f t="shared" si="3"/>
        <v>0</v>
      </c>
      <c r="AA24" s="2239"/>
      <c r="AB24" s="2240"/>
      <c r="AC24" s="2252"/>
      <c r="AD24" s="2253"/>
      <c r="AE24" s="2253"/>
      <c r="AF24" s="2253"/>
      <c r="AG24" s="2253"/>
      <c r="AH24" s="2254"/>
    </row>
    <row r="25" spans="2:36" s="318" customFormat="1" ht="19.5" customHeight="1" thickBot="1">
      <c r="B25" s="269"/>
      <c r="C25" s="822"/>
      <c r="D25" s="2246"/>
      <c r="E25" s="2247"/>
      <c r="F25" s="2247"/>
      <c r="G25" s="2248"/>
      <c r="H25" s="2246"/>
      <c r="I25" s="2247"/>
      <c r="J25" s="2247"/>
      <c r="K25" s="2247"/>
      <c r="L25" s="2248"/>
      <c r="M25" s="800"/>
      <c r="N25" s="2249"/>
      <c r="O25" s="2250"/>
      <c r="P25" s="2251"/>
      <c r="Q25" s="978"/>
      <c r="R25" s="2285">
        <f t="shared" si="0"/>
        <v>0</v>
      </c>
      <c r="S25" s="2286"/>
      <c r="T25" s="2287"/>
      <c r="U25" s="980"/>
      <c r="V25" s="2285">
        <f t="shared" si="1"/>
        <v>0</v>
      </c>
      <c r="W25" s="2286"/>
      <c r="X25" s="2287"/>
      <c r="Y25" s="994">
        <f t="shared" si="2"/>
        <v>0</v>
      </c>
      <c r="Z25" s="2285">
        <f t="shared" si="3"/>
        <v>0</v>
      </c>
      <c r="AA25" s="2286"/>
      <c r="AB25" s="2287"/>
      <c r="AC25" s="2288"/>
      <c r="AD25" s="2289"/>
      <c r="AE25" s="2289"/>
      <c r="AF25" s="2289"/>
      <c r="AG25" s="2289"/>
      <c r="AH25" s="2290"/>
      <c r="AJ25" s="252"/>
    </row>
    <row r="26" spans="2:36" s="318" customFormat="1" ht="19.5" customHeight="1" thickTop="1">
      <c r="B26" s="269"/>
      <c r="C26" s="260"/>
      <c r="D26" s="2243" t="s">
        <v>246</v>
      </c>
      <c r="E26" s="2243"/>
      <c r="F26" s="2243"/>
      <c r="G26" s="2243"/>
      <c r="H26" s="2243"/>
      <c r="I26" s="2243"/>
      <c r="J26" s="2243"/>
      <c r="K26" s="2243"/>
      <c r="L26" s="2243"/>
      <c r="M26" s="2243"/>
      <c r="N26" s="2243"/>
      <c r="O26" s="2243"/>
      <c r="P26" s="2244"/>
      <c r="Q26" s="1213"/>
      <c r="R26" s="2245">
        <f>SUM(R18:T25)</f>
        <v>0</v>
      </c>
      <c r="S26" s="2245"/>
      <c r="T26" s="2245"/>
      <c r="U26" s="1214"/>
      <c r="V26" s="2245">
        <f>SUM(V18:X25)</f>
        <v>0</v>
      </c>
      <c r="W26" s="2245"/>
      <c r="X26" s="2245"/>
      <c r="Y26" s="1215"/>
      <c r="Z26" s="2245">
        <f>SUM(Z18:AB25)</f>
        <v>0</v>
      </c>
      <c r="AA26" s="2245"/>
      <c r="AB26" s="2245"/>
      <c r="AC26" s="2263"/>
      <c r="AD26" s="2263"/>
      <c r="AE26" s="2263"/>
      <c r="AF26" s="2263"/>
      <c r="AG26" s="2263"/>
      <c r="AH26" s="2263"/>
      <c r="AJ26" s="252"/>
    </row>
    <row r="27" spans="2:36" s="267" customFormat="1" ht="26.25" customHeight="1">
      <c r="B27" s="262"/>
      <c r="C27" s="263" t="s">
        <v>329</v>
      </c>
      <c r="AJ27" s="318"/>
    </row>
    <row r="28" spans="2:36" s="318" customFormat="1" ht="30" customHeight="1">
      <c r="B28" s="269"/>
      <c r="C28" s="260"/>
      <c r="D28" s="2227" t="s">
        <v>232</v>
      </c>
      <c r="E28" s="2227"/>
      <c r="F28" s="2227"/>
      <c r="G28" s="2227"/>
      <c r="H28" s="2227"/>
      <c r="I28" s="2227"/>
      <c r="J28" s="2262"/>
      <c r="K28" s="2262"/>
      <c r="L28" s="2262"/>
      <c r="M28" s="2262"/>
      <c r="N28" s="2262"/>
      <c r="O28" s="2262"/>
      <c r="P28" s="2262"/>
      <c r="Q28" s="816"/>
      <c r="R28" s="817"/>
      <c r="S28" s="817"/>
      <c r="T28" s="817"/>
      <c r="U28" s="817"/>
      <c r="V28" s="817"/>
      <c r="W28" s="253"/>
      <c r="X28" s="253"/>
      <c r="Y28" s="253"/>
      <c r="Z28" s="269"/>
      <c r="AA28" s="269"/>
      <c r="AB28" s="319"/>
      <c r="AC28" s="275"/>
      <c r="AD28" s="321"/>
      <c r="AJ28" s="267"/>
    </row>
    <row r="29" spans="2:36" s="318" customFormat="1" ht="30" customHeight="1">
      <c r="B29" s="269"/>
      <c r="C29" s="260"/>
      <c r="D29" s="2227" t="s">
        <v>601</v>
      </c>
      <c r="E29" s="2227"/>
      <c r="F29" s="2227"/>
      <c r="G29" s="2227"/>
      <c r="H29" s="2227"/>
      <c r="I29" s="2227"/>
      <c r="J29" s="2262"/>
      <c r="K29" s="2262"/>
      <c r="L29" s="2262"/>
      <c r="M29" s="2262"/>
      <c r="N29" s="2262"/>
      <c r="O29" s="2262"/>
      <c r="P29" s="2262"/>
      <c r="Q29" s="816"/>
      <c r="R29" s="817"/>
      <c r="S29" s="817"/>
      <c r="T29" s="817"/>
      <c r="U29" s="817"/>
      <c r="V29" s="817"/>
      <c r="W29" s="253"/>
      <c r="X29" s="253"/>
      <c r="Y29" s="253"/>
      <c r="Z29" s="269"/>
      <c r="AA29" s="269"/>
      <c r="AB29" s="319"/>
      <c r="AC29" s="275"/>
      <c r="AD29" s="321"/>
      <c r="AJ29" s="672" t="s">
        <v>634</v>
      </c>
    </row>
    <row r="30" spans="2:36" s="318" customFormat="1" ht="30" customHeight="1">
      <c r="B30" s="269"/>
      <c r="C30" s="260"/>
      <c r="D30" s="2227" t="s">
        <v>602</v>
      </c>
      <c r="E30" s="2227"/>
      <c r="F30" s="2227"/>
      <c r="G30" s="2227"/>
      <c r="H30" s="2227"/>
      <c r="I30" s="2227"/>
      <c r="J30" s="2262"/>
      <c r="K30" s="2262"/>
      <c r="L30" s="2262"/>
      <c r="M30" s="2262"/>
      <c r="N30" s="2262"/>
      <c r="O30" s="2262"/>
      <c r="P30" s="2262"/>
      <c r="Q30" s="670" t="s">
        <v>631</v>
      </c>
      <c r="R30" s="817"/>
      <c r="S30" s="817"/>
      <c r="T30" s="817"/>
      <c r="U30" s="817"/>
      <c r="V30" s="817"/>
      <c r="W30" s="818"/>
      <c r="X30" s="253"/>
      <c r="Y30" s="253"/>
      <c r="Z30" s="269"/>
      <c r="AA30" s="269"/>
      <c r="AB30" s="319"/>
      <c r="AC30" s="275"/>
      <c r="AD30" s="321"/>
    </row>
    <row r="31" spans="2:36" s="318" customFormat="1" ht="15" customHeight="1">
      <c r="B31" s="269"/>
      <c r="C31" s="260"/>
      <c r="D31" s="270"/>
      <c r="E31" s="270"/>
      <c r="F31" s="270"/>
      <c r="G31" s="270"/>
      <c r="H31" s="270"/>
      <c r="I31" s="270"/>
      <c r="J31" s="270"/>
      <c r="K31" s="270"/>
      <c r="L31" s="270"/>
      <c r="M31" s="270"/>
      <c r="N31" s="270"/>
      <c r="O31" s="270"/>
      <c r="P31" s="270"/>
      <c r="Q31" s="270"/>
      <c r="R31" s="270"/>
      <c r="S31" s="270"/>
      <c r="T31" s="270"/>
      <c r="U31" s="270"/>
      <c r="V31" s="270"/>
      <c r="W31" s="253"/>
      <c r="X31" s="253"/>
      <c r="Y31" s="253"/>
      <c r="Z31" s="269"/>
      <c r="AA31" s="269"/>
      <c r="AB31" s="319"/>
      <c r="AC31" s="320"/>
      <c r="AD31" s="321"/>
    </row>
    <row r="32" spans="2:36" s="267" customFormat="1" ht="15.5">
      <c r="B32" s="262"/>
      <c r="C32" s="263" t="s">
        <v>738</v>
      </c>
      <c r="D32" s="264"/>
      <c r="E32" s="265"/>
      <c r="F32" s="265"/>
      <c r="G32" s="265"/>
      <c r="H32" s="265"/>
      <c r="I32" s="265"/>
      <c r="J32" s="265"/>
      <c r="K32" s="265"/>
      <c r="L32" s="265"/>
      <c r="M32" s="265"/>
      <c r="N32" s="265"/>
      <c r="O32" s="265"/>
      <c r="P32" s="265"/>
      <c r="Q32" s="265"/>
      <c r="R32" s="265"/>
      <c r="S32" s="265"/>
      <c r="T32" s="265"/>
      <c r="U32" s="266"/>
      <c r="V32" s="265"/>
      <c r="W32" s="265"/>
      <c r="X32" s="265"/>
      <c r="Y32" s="265"/>
      <c r="Z32" s="262"/>
      <c r="AA32" s="262"/>
      <c r="AB32" s="210"/>
      <c r="AC32" s="320"/>
      <c r="AD32" s="321"/>
      <c r="AJ32" s="318"/>
    </row>
    <row r="33" spans="2:40" s="267" customFormat="1" ht="15.5">
      <c r="B33" s="262"/>
      <c r="C33" s="263"/>
      <c r="D33" s="251" t="s">
        <v>610</v>
      </c>
      <c r="E33" s="265"/>
      <c r="F33" s="265"/>
      <c r="G33" s="265"/>
      <c r="H33" s="265"/>
      <c r="I33" s="265"/>
      <c r="J33" s="265"/>
      <c r="K33" s="265"/>
      <c r="L33" s="265"/>
      <c r="M33" s="265"/>
      <c r="N33" s="265"/>
      <c r="O33" s="265"/>
      <c r="P33" s="265"/>
      <c r="Q33" s="265"/>
      <c r="R33" s="265"/>
      <c r="S33" s="265"/>
      <c r="T33" s="265"/>
      <c r="U33" s="266"/>
      <c r="V33" s="265"/>
      <c r="W33" s="265"/>
      <c r="X33" s="265"/>
      <c r="Y33" s="265"/>
      <c r="Z33" s="262"/>
      <c r="AA33" s="262"/>
      <c r="AB33" s="210"/>
      <c r="AC33" s="320"/>
      <c r="AD33" s="321"/>
    </row>
    <row r="34" spans="2:40" s="318" customFormat="1" ht="30" customHeight="1">
      <c r="B34" s="269"/>
      <c r="C34" s="260"/>
      <c r="D34" s="2255" t="s">
        <v>611</v>
      </c>
      <c r="E34" s="2255"/>
      <c r="F34" s="2255"/>
      <c r="G34" s="2255"/>
      <c r="H34" s="2255"/>
      <c r="I34" s="2255"/>
      <c r="J34" s="2256">
        <f>V26</f>
        <v>0</v>
      </c>
      <c r="K34" s="2257"/>
      <c r="L34" s="2257"/>
      <c r="M34" s="2257"/>
      <c r="N34" s="2257"/>
      <c r="O34" s="2257"/>
      <c r="P34" s="2258"/>
      <c r="Q34" s="280" t="s">
        <v>231</v>
      </c>
      <c r="R34" s="263" t="s">
        <v>330</v>
      </c>
      <c r="S34" s="2226"/>
      <c r="T34" s="2226"/>
      <c r="U34" s="2226"/>
      <c r="V34" s="2226"/>
      <c r="W34" s="2226"/>
      <c r="X34" s="2226"/>
      <c r="Y34" s="253"/>
      <c r="Z34" s="253"/>
      <c r="AA34" s="269"/>
      <c r="AB34" s="319"/>
      <c r="AC34" s="320"/>
      <c r="AD34" s="321"/>
      <c r="AJ34" s="672"/>
    </row>
    <row r="35" spans="2:40" s="267" customFormat="1" ht="30" customHeight="1">
      <c r="B35" s="262"/>
      <c r="C35" s="263"/>
      <c r="D35" s="2227" t="s">
        <v>603</v>
      </c>
      <c r="E35" s="2227"/>
      <c r="F35" s="2227"/>
      <c r="G35" s="2227"/>
      <c r="H35" s="2227"/>
      <c r="I35" s="2227"/>
      <c r="J35" s="2259"/>
      <c r="K35" s="2260"/>
      <c r="L35" s="2260"/>
      <c r="M35" s="2260"/>
      <c r="N35" s="2260"/>
      <c r="O35" s="2260"/>
      <c r="P35" s="2261"/>
      <c r="Q35" s="276" t="s">
        <v>358</v>
      </c>
      <c r="R35" s="253" t="s">
        <v>359</v>
      </c>
      <c r="S35" s="276"/>
      <c r="T35" s="253"/>
      <c r="U35" s="265"/>
      <c r="V35" s="265"/>
      <c r="W35" s="265"/>
      <c r="X35" s="265"/>
      <c r="Y35" s="265"/>
      <c r="Z35" s="262"/>
      <c r="AA35" s="262"/>
      <c r="AB35" s="210"/>
      <c r="AC35" s="320"/>
      <c r="AD35" s="321"/>
    </row>
    <row r="36" spans="2:40" s="318" customFormat="1" ht="30" customHeight="1">
      <c r="B36" s="269"/>
      <c r="C36" s="260"/>
      <c r="D36" s="2227" t="s">
        <v>605</v>
      </c>
      <c r="E36" s="2227"/>
      <c r="F36" s="2227"/>
      <c r="G36" s="2227"/>
      <c r="H36" s="2227"/>
      <c r="I36" s="2227"/>
      <c r="J36" s="2242">
        <f>J34*J35</f>
        <v>0</v>
      </c>
      <c r="K36" s="2242"/>
      <c r="L36" s="2242"/>
      <c r="M36" s="2242"/>
      <c r="N36" s="2242"/>
      <c r="O36" s="2242"/>
      <c r="P36" s="2242"/>
      <c r="Q36" s="280" t="s">
        <v>231</v>
      </c>
      <c r="R36" s="263" t="s">
        <v>621</v>
      </c>
      <c r="S36" s="2226" t="s">
        <v>612</v>
      </c>
      <c r="T36" s="2226"/>
      <c r="U36" s="2226"/>
      <c r="V36" s="2226"/>
      <c r="W36" s="2226"/>
      <c r="X36" s="253"/>
      <c r="Y36" s="253"/>
      <c r="Z36" s="253"/>
      <c r="AA36" s="269"/>
      <c r="AB36" s="319"/>
      <c r="AC36" s="320"/>
      <c r="AD36" s="321"/>
      <c r="AJ36" s="672"/>
      <c r="AN36" s="267"/>
    </row>
    <row r="37" spans="2:40" s="318" customFormat="1" ht="15" customHeight="1">
      <c r="B37" s="269"/>
      <c r="C37" s="260"/>
      <c r="D37" s="641"/>
      <c r="E37" s="277"/>
      <c r="F37" s="278"/>
      <c r="G37" s="279"/>
      <c r="H37" s="279"/>
      <c r="I37" s="279"/>
      <c r="J37" s="279"/>
      <c r="K37" s="279"/>
      <c r="L37" s="213"/>
      <c r="M37" s="213"/>
      <c r="N37" s="213"/>
      <c r="O37" s="213"/>
      <c r="P37" s="213"/>
      <c r="Q37" s="213"/>
      <c r="R37" s="213"/>
      <c r="S37" s="213"/>
      <c r="T37" s="213"/>
      <c r="U37" s="213"/>
      <c r="V37" s="213"/>
      <c r="W37" s="213"/>
      <c r="X37" s="213"/>
      <c r="Y37" s="213"/>
      <c r="Z37" s="269"/>
      <c r="AA37" s="269"/>
      <c r="AB37" s="319"/>
      <c r="AC37" s="320"/>
      <c r="AD37" s="321"/>
    </row>
    <row r="38" spans="2:40" s="267" customFormat="1" ht="15.5">
      <c r="B38" s="262"/>
      <c r="C38" s="263"/>
      <c r="D38" s="251" t="s">
        <v>934</v>
      </c>
      <c r="E38" s="265"/>
      <c r="F38" s="265"/>
      <c r="G38" s="265"/>
      <c r="H38" s="265"/>
      <c r="I38" s="265"/>
      <c r="J38" s="265"/>
      <c r="K38" s="265"/>
      <c r="L38" s="265"/>
      <c r="M38" s="265"/>
      <c r="N38" s="265"/>
      <c r="O38" s="265"/>
      <c r="P38" s="265"/>
      <c r="Q38" s="265"/>
      <c r="R38" s="265"/>
      <c r="S38" s="265"/>
      <c r="T38" s="265"/>
      <c r="U38" s="266"/>
      <c r="V38" s="265"/>
      <c r="W38" s="265"/>
      <c r="X38" s="265"/>
      <c r="Y38" s="265"/>
      <c r="Z38" s="262"/>
      <c r="AA38" s="262"/>
      <c r="AB38" s="210"/>
      <c r="AC38" s="320"/>
      <c r="AD38" s="321"/>
    </row>
    <row r="39" spans="2:40" s="318" customFormat="1" ht="30" customHeight="1">
      <c r="B39" s="269"/>
      <c r="C39" s="260"/>
      <c r="D39" s="2241" t="s">
        <v>613</v>
      </c>
      <c r="E39" s="2241"/>
      <c r="F39" s="2241"/>
      <c r="G39" s="2241"/>
      <c r="H39" s="2241"/>
      <c r="I39" s="2241"/>
      <c r="J39" s="2242">
        <f>J30*160000*J35</f>
        <v>0</v>
      </c>
      <c r="K39" s="2242"/>
      <c r="L39" s="2242"/>
      <c r="M39" s="2242"/>
      <c r="N39" s="2242"/>
      <c r="O39" s="2242"/>
      <c r="P39" s="2242"/>
      <c r="Q39" s="280" t="s">
        <v>231</v>
      </c>
      <c r="R39" s="263" t="s">
        <v>635</v>
      </c>
      <c r="S39" s="2226" t="s">
        <v>639</v>
      </c>
      <c r="T39" s="2226"/>
      <c r="U39" s="2226"/>
      <c r="V39" s="2226"/>
      <c r="W39" s="2226"/>
      <c r="X39" s="2226"/>
      <c r="Y39" s="2226"/>
      <c r="Z39" s="253"/>
      <c r="AA39" s="269"/>
      <c r="AB39" s="319"/>
      <c r="AC39" s="320"/>
      <c r="AD39" s="321"/>
      <c r="AJ39" s="672"/>
    </row>
    <row r="40" spans="2:40" s="318" customFormat="1" ht="15" customHeight="1">
      <c r="B40" s="269"/>
      <c r="C40" s="260"/>
      <c r="D40" s="281"/>
      <c r="E40" s="640"/>
      <c r="F40" s="282"/>
      <c r="G40" s="281"/>
      <c r="H40" s="281"/>
      <c r="I40" s="639"/>
      <c r="J40" s="639"/>
      <c r="K40" s="639"/>
      <c r="L40" s="639"/>
      <c r="M40" s="639"/>
      <c r="N40" s="639"/>
      <c r="O40" s="639"/>
      <c r="P40" s="639"/>
      <c r="Q40" s="639"/>
      <c r="R40" s="639"/>
      <c r="S40" s="639"/>
      <c r="T40" s="639"/>
      <c r="U40" s="639"/>
      <c r="V40" s="639"/>
      <c r="W40" s="639"/>
      <c r="X40" s="639"/>
      <c r="Y40" s="639"/>
      <c r="Z40" s="269"/>
      <c r="AA40" s="269"/>
      <c r="AB40" s="319"/>
      <c r="AC40" s="320"/>
      <c r="AD40" s="321"/>
    </row>
    <row r="41" spans="2:40" s="267" customFormat="1" ht="15.5">
      <c r="B41" s="262"/>
      <c r="C41" s="263"/>
      <c r="D41" s="251" t="s">
        <v>739</v>
      </c>
      <c r="E41" s="265"/>
      <c r="F41" s="265"/>
      <c r="G41" s="265"/>
      <c r="H41" s="265"/>
      <c r="I41" s="265"/>
      <c r="J41" s="265"/>
      <c r="K41" s="265"/>
      <c r="L41" s="265"/>
      <c r="M41" s="265"/>
      <c r="N41" s="265"/>
      <c r="O41" s="265"/>
      <c r="P41" s="265"/>
      <c r="Q41" s="265"/>
      <c r="R41" s="265"/>
      <c r="S41" s="265"/>
      <c r="T41" s="265"/>
      <c r="U41" s="266"/>
      <c r="V41" s="265"/>
      <c r="W41" s="265"/>
      <c r="X41" s="265"/>
      <c r="Y41" s="265"/>
      <c r="Z41" s="262"/>
      <c r="AA41" s="262"/>
      <c r="AB41" s="210"/>
      <c r="AC41" s="320"/>
      <c r="AD41" s="321"/>
    </row>
    <row r="42" spans="2:40" s="318" customFormat="1" ht="40" customHeight="1">
      <c r="B42" s="269"/>
      <c r="C42" s="260"/>
      <c r="D42" s="2241" t="s">
        <v>614</v>
      </c>
      <c r="E42" s="2241"/>
      <c r="F42" s="2241"/>
      <c r="G42" s="2241"/>
      <c r="H42" s="2241"/>
      <c r="I42" s="2241"/>
      <c r="J42" s="2242">
        <f>MIN(J36,J39)</f>
        <v>0</v>
      </c>
      <c r="K42" s="2242"/>
      <c r="L42" s="2242"/>
      <c r="M42" s="2242"/>
      <c r="N42" s="2242"/>
      <c r="O42" s="2242"/>
      <c r="P42" s="2242"/>
      <c r="Q42" s="280" t="s">
        <v>231</v>
      </c>
      <c r="R42" s="263" t="s">
        <v>636</v>
      </c>
      <c r="S42" s="2226" t="s">
        <v>637</v>
      </c>
      <c r="T42" s="2226"/>
      <c r="U42" s="2226"/>
      <c r="V42" s="2226"/>
      <c r="W42" s="2226"/>
      <c r="X42" s="2226"/>
      <c r="Y42" s="253"/>
      <c r="Z42" s="253"/>
      <c r="AA42" s="269"/>
      <c r="AB42" s="319"/>
      <c r="AC42" s="320"/>
      <c r="AD42" s="321"/>
      <c r="AJ42" s="672"/>
    </row>
    <row r="43" spans="2:40" s="318" customFormat="1" ht="15" customHeight="1">
      <c r="B43" s="269"/>
      <c r="C43" s="260"/>
      <c r="D43" s="652" t="s">
        <v>1195</v>
      </c>
      <c r="E43" s="213"/>
      <c r="F43" s="213"/>
      <c r="G43" s="213"/>
      <c r="H43" s="213"/>
      <c r="I43" s="213"/>
      <c r="J43" s="213"/>
      <c r="K43" s="213"/>
      <c r="L43" s="213"/>
      <c r="M43" s="213"/>
      <c r="N43" s="213"/>
      <c r="O43" s="213"/>
      <c r="P43" s="213"/>
      <c r="Q43" s="213"/>
      <c r="R43" s="213"/>
      <c r="S43" s="213"/>
      <c r="T43" s="213"/>
      <c r="U43" s="213"/>
      <c r="V43" s="213"/>
      <c r="W43" s="213"/>
      <c r="X43" s="213"/>
      <c r="Y43" s="213"/>
      <c r="Z43" s="213"/>
      <c r="AA43" s="269"/>
      <c r="AB43" s="319"/>
      <c r="AC43" s="320"/>
      <c r="AD43" s="321"/>
    </row>
    <row r="44" spans="2:40" s="267" customFormat="1" ht="15.5">
      <c r="B44" s="262"/>
      <c r="C44" s="263"/>
      <c r="D44" s="213"/>
      <c r="E44" s="213"/>
      <c r="F44" s="213"/>
      <c r="G44" s="213"/>
      <c r="H44" s="213"/>
      <c r="I44" s="213"/>
      <c r="J44" s="213"/>
      <c r="K44" s="213"/>
      <c r="L44" s="213"/>
      <c r="M44" s="213"/>
      <c r="N44" s="213"/>
      <c r="O44" s="213"/>
      <c r="P44" s="213"/>
      <c r="Q44" s="213"/>
      <c r="R44" s="213"/>
      <c r="S44" s="213"/>
      <c r="T44" s="213"/>
      <c r="U44" s="213"/>
      <c r="V44" s="213"/>
      <c r="W44" s="213"/>
      <c r="X44" s="213"/>
      <c r="Y44" s="213"/>
      <c r="Z44" s="213"/>
      <c r="AA44" s="262"/>
      <c r="AB44" s="210"/>
      <c r="AC44" s="320"/>
      <c r="AD44" s="321"/>
    </row>
    <row r="45" spans="2:40" s="267" customFormat="1" ht="15.5">
      <c r="B45" s="262"/>
      <c r="C45" s="263"/>
      <c r="D45" s="264"/>
      <c r="E45" s="265"/>
      <c r="F45" s="265"/>
      <c r="G45" s="265"/>
      <c r="H45" s="265"/>
      <c r="I45" s="265"/>
      <c r="J45" s="265"/>
      <c r="K45" s="265"/>
      <c r="L45" s="265"/>
      <c r="M45" s="265"/>
      <c r="N45" s="265"/>
      <c r="O45" s="265"/>
      <c r="P45" s="265"/>
      <c r="Q45" s="265"/>
      <c r="R45" s="265"/>
      <c r="S45" s="265"/>
      <c r="T45" s="265"/>
      <c r="U45" s="266"/>
      <c r="V45" s="265"/>
      <c r="W45" s="265"/>
      <c r="X45" s="265"/>
      <c r="Y45" s="265"/>
      <c r="Z45" s="262"/>
      <c r="AA45" s="262"/>
      <c r="AB45" s="210"/>
      <c r="AC45" s="320"/>
      <c r="AD45" s="321"/>
    </row>
    <row r="46" spans="2:40" s="267" customFormat="1" ht="15.5">
      <c r="B46" s="262"/>
      <c r="C46" s="263"/>
      <c r="D46" s="264"/>
      <c r="E46" s="265"/>
      <c r="F46" s="265"/>
      <c r="G46" s="265"/>
      <c r="H46" s="265"/>
      <c r="I46" s="265"/>
      <c r="J46" s="265"/>
      <c r="K46" s="265"/>
      <c r="L46" s="265"/>
      <c r="M46" s="265"/>
      <c r="N46" s="265"/>
      <c r="O46" s="265"/>
      <c r="P46" s="265"/>
      <c r="Q46" s="265"/>
      <c r="R46" s="265"/>
      <c r="S46" s="265"/>
      <c r="T46" s="265"/>
      <c r="U46" s="266"/>
      <c r="V46" s="265"/>
      <c r="W46" s="265"/>
      <c r="X46" s="265"/>
      <c r="Y46" s="265"/>
      <c r="Z46" s="262"/>
      <c r="AA46" s="262"/>
      <c r="AB46" s="210"/>
      <c r="AC46" s="320"/>
      <c r="AD46" s="321"/>
    </row>
    <row r="47" spans="2:40" s="267" customFormat="1" ht="15.5">
      <c r="B47" s="262"/>
      <c r="C47" s="263"/>
      <c r="D47" s="264"/>
      <c r="E47" s="265"/>
      <c r="F47" s="265"/>
      <c r="G47" s="265"/>
      <c r="H47" s="265"/>
      <c r="I47" s="265"/>
      <c r="J47" s="265"/>
      <c r="K47" s="265"/>
      <c r="L47" s="265"/>
      <c r="M47" s="265"/>
      <c r="N47" s="265"/>
      <c r="O47" s="265"/>
      <c r="P47" s="265"/>
      <c r="Q47" s="265"/>
      <c r="R47" s="265"/>
      <c r="S47" s="265"/>
      <c r="T47" s="265"/>
      <c r="U47" s="266"/>
      <c r="V47" s="265"/>
      <c r="W47" s="265"/>
      <c r="X47" s="265"/>
      <c r="Y47" s="265"/>
      <c r="Z47" s="262"/>
      <c r="AA47" s="262"/>
      <c r="AB47" s="210"/>
      <c r="AC47" s="320"/>
      <c r="AD47" s="321"/>
    </row>
    <row r="48" spans="2:40" s="267" customFormat="1" ht="15.5">
      <c r="B48" s="262"/>
      <c r="C48" s="263"/>
      <c r="D48" s="264"/>
      <c r="E48" s="265"/>
      <c r="F48" s="265"/>
      <c r="G48" s="265"/>
      <c r="H48" s="265"/>
      <c r="I48" s="265"/>
      <c r="J48" s="265"/>
      <c r="K48" s="265"/>
      <c r="L48" s="265"/>
      <c r="M48" s="265"/>
      <c r="N48" s="265"/>
      <c r="O48" s="265"/>
      <c r="P48" s="265"/>
      <c r="Q48" s="265"/>
      <c r="R48" s="265"/>
      <c r="S48" s="265"/>
      <c r="T48" s="265"/>
      <c r="U48" s="266"/>
      <c r="V48" s="265"/>
      <c r="W48" s="265"/>
      <c r="X48" s="265"/>
      <c r="Y48" s="265"/>
      <c r="Z48" s="262"/>
      <c r="AA48" s="262"/>
      <c r="AB48" s="210"/>
      <c r="AC48" s="320"/>
      <c r="AD48" s="321"/>
    </row>
    <row r="49" spans="2:31" s="267" customFormat="1" ht="15.5">
      <c r="B49" s="262"/>
      <c r="C49" s="263"/>
      <c r="D49" s="264"/>
      <c r="E49" s="265"/>
      <c r="F49" s="265"/>
      <c r="G49" s="265"/>
      <c r="H49" s="265"/>
      <c r="I49" s="265"/>
      <c r="J49" s="265"/>
      <c r="K49" s="265"/>
      <c r="L49" s="265"/>
      <c r="M49" s="265"/>
      <c r="N49" s="265"/>
      <c r="O49" s="265"/>
      <c r="P49" s="265"/>
      <c r="Q49" s="265"/>
      <c r="R49" s="265"/>
      <c r="S49" s="265"/>
      <c r="T49" s="265"/>
      <c r="U49" s="266"/>
      <c r="V49" s="265"/>
      <c r="W49" s="265"/>
      <c r="X49" s="265"/>
      <c r="Y49" s="265"/>
      <c r="Z49" s="262"/>
      <c r="AA49" s="262"/>
      <c r="AB49" s="210"/>
      <c r="AC49" s="320"/>
      <c r="AD49" s="321"/>
    </row>
    <row r="50" spans="2:31" s="267" customFormat="1" ht="15.5">
      <c r="B50" s="262"/>
      <c r="C50" s="263"/>
      <c r="D50" s="264"/>
      <c r="E50" s="265"/>
      <c r="F50" s="265"/>
      <c r="G50" s="265"/>
      <c r="H50" s="265"/>
      <c r="I50" s="265"/>
      <c r="J50" s="265"/>
      <c r="K50" s="265"/>
      <c r="L50" s="265"/>
      <c r="M50" s="265"/>
      <c r="N50" s="265"/>
      <c r="O50" s="265"/>
      <c r="P50" s="265"/>
      <c r="Q50" s="265"/>
      <c r="R50" s="265"/>
      <c r="S50" s="265"/>
      <c r="T50" s="265"/>
      <c r="U50" s="266"/>
      <c r="V50" s="265"/>
      <c r="W50" s="265"/>
      <c r="X50" s="265"/>
      <c r="Y50" s="265"/>
      <c r="Z50" s="262"/>
      <c r="AA50" s="262"/>
      <c r="AB50" s="210"/>
      <c r="AC50" s="283"/>
      <c r="AD50" s="284"/>
    </row>
    <row r="51" spans="2:31" s="267" customFormat="1" ht="15.5">
      <c r="B51" s="262"/>
      <c r="C51" s="263"/>
      <c r="D51" s="264"/>
      <c r="E51" s="265"/>
      <c r="F51" s="265"/>
      <c r="G51" s="265"/>
      <c r="H51" s="265"/>
      <c r="I51" s="265"/>
      <c r="J51" s="265"/>
      <c r="K51" s="265"/>
      <c r="L51" s="265"/>
      <c r="M51" s="265"/>
      <c r="N51" s="265"/>
      <c r="O51" s="265"/>
      <c r="P51" s="265"/>
      <c r="Q51" s="265"/>
      <c r="R51" s="265"/>
      <c r="S51" s="265"/>
      <c r="T51" s="265"/>
      <c r="U51" s="266"/>
      <c r="V51" s="265"/>
      <c r="W51" s="265"/>
      <c r="X51" s="265"/>
      <c r="Y51" s="265"/>
      <c r="Z51" s="262"/>
      <c r="AA51" s="262"/>
      <c r="AB51" s="210"/>
      <c r="AC51" s="283"/>
      <c r="AD51" s="284"/>
    </row>
    <row r="52" spans="2:31" s="267" customFormat="1" ht="15.5">
      <c r="B52" s="262"/>
      <c r="C52" s="263"/>
      <c r="D52" s="264"/>
      <c r="E52" s="265"/>
      <c r="F52" s="265"/>
      <c r="G52" s="265"/>
      <c r="H52" s="265"/>
      <c r="I52" s="265"/>
      <c r="J52" s="265"/>
      <c r="K52" s="265"/>
      <c r="L52" s="265"/>
      <c r="M52" s="265"/>
      <c r="N52" s="265"/>
      <c r="O52" s="265"/>
      <c r="P52" s="265"/>
      <c r="Q52" s="265"/>
      <c r="R52" s="265"/>
      <c r="S52" s="265"/>
      <c r="T52" s="265"/>
      <c r="U52" s="266"/>
      <c r="V52" s="265"/>
      <c r="W52" s="265"/>
      <c r="X52" s="265"/>
      <c r="Y52" s="265"/>
      <c r="Z52" s="262"/>
      <c r="AA52" s="262"/>
      <c r="AB52" s="210"/>
      <c r="AC52" s="283"/>
      <c r="AD52" s="284"/>
    </row>
    <row r="53" spans="2:31" s="267" customFormat="1" ht="15.5">
      <c r="B53" s="262"/>
      <c r="C53" s="263"/>
      <c r="D53" s="264"/>
      <c r="E53" s="265"/>
      <c r="F53" s="265"/>
      <c r="G53" s="265"/>
      <c r="H53" s="265"/>
      <c r="I53" s="265"/>
      <c r="J53" s="265"/>
      <c r="K53" s="265"/>
      <c r="L53" s="265"/>
      <c r="M53" s="265"/>
      <c r="N53" s="265"/>
      <c r="O53" s="265"/>
      <c r="P53" s="265"/>
      <c r="Q53" s="265"/>
      <c r="R53" s="265"/>
      <c r="S53" s="265"/>
      <c r="T53" s="265"/>
      <c r="U53" s="266"/>
      <c r="V53" s="265"/>
      <c r="W53" s="265"/>
      <c r="X53" s="265"/>
      <c r="Y53" s="265"/>
      <c r="Z53" s="262"/>
      <c r="AA53" s="262"/>
      <c r="AB53" s="210"/>
      <c r="AC53" s="283"/>
      <c r="AD53" s="284"/>
    </row>
    <row r="54" spans="2:31" s="267" customFormat="1" ht="15.5">
      <c r="B54" s="262"/>
      <c r="C54" s="263"/>
      <c r="D54" s="264"/>
      <c r="E54" s="265"/>
      <c r="F54" s="265"/>
      <c r="G54" s="265"/>
      <c r="H54" s="265"/>
      <c r="I54" s="265"/>
      <c r="J54" s="265"/>
      <c r="K54" s="265"/>
      <c r="L54" s="265"/>
      <c r="M54" s="265"/>
      <c r="N54" s="265"/>
      <c r="O54" s="265"/>
      <c r="P54" s="265"/>
      <c r="Q54" s="265"/>
      <c r="R54" s="265"/>
      <c r="S54" s="265"/>
      <c r="T54" s="265"/>
      <c r="U54" s="266"/>
      <c r="V54" s="265"/>
      <c r="W54" s="265"/>
      <c r="X54" s="265"/>
      <c r="Y54" s="265"/>
      <c r="Z54" s="262"/>
      <c r="AA54" s="262"/>
      <c r="AB54" s="210"/>
      <c r="AC54" s="283"/>
      <c r="AD54" s="284"/>
    </row>
    <row r="55" spans="2:31" s="267" customFormat="1" ht="15.5">
      <c r="B55" s="262"/>
      <c r="C55" s="263"/>
      <c r="D55" s="264"/>
      <c r="E55" s="265"/>
      <c r="F55" s="265"/>
      <c r="G55" s="265"/>
      <c r="H55" s="265"/>
      <c r="I55" s="265"/>
      <c r="J55" s="265"/>
      <c r="K55" s="265"/>
      <c r="L55" s="265"/>
      <c r="M55" s="265"/>
      <c r="N55" s="265"/>
      <c r="O55" s="265"/>
      <c r="P55" s="265"/>
      <c r="Q55" s="265"/>
      <c r="R55" s="265"/>
      <c r="S55" s="265"/>
      <c r="T55" s="265"/>
      <c r="U55" s="266"/>
      <c r="V55" s="265"/>
      <c r="W55" s="265"/>
      <c r="X55" s="265"/>
      <c r="Y55" s="265"/>
      <c r="Z55" s="262"/>
      <c r="AA55" s="262"/>
      <c r="AB55" s="210"/>
      <c r="AC55" s="283"/>
      <c r="AD55" s="284"/>
    </row>
    <row r="56" spans="2:31" s="267" customFormat="1" ht="15.5">
      <c r="B56" s="262"/>
      <c r="C56" s="263"/>
      <c r="D56" s="264"/>
      <c r="E56" s="265"/>
      <c r="F56" s="265"/>
      <c r="G56" s="265"/>
      <c r="H56" s="265"/>
      <c r="I56" s="265"/>
      <c r="J56" s="265"/>
      <c r="K56" s="265"/>
      <c r="L56" s="265"/>
      <c r="M56" s="265"/>
      <c r="N56" s="265"/>
      <c r="O56" s="265"/>
      <c r="P56" s="265"/>
      <c r="Q56" s="265"/>
      <c r="R56" s="265"/>
      <c r="S56" s="265"/>
      <c r="T56" s="265"/>
      <c r="U56" s="266"/>
      <c r="V56" s="265"/>
      <c r="W56" s="265"/>
      <c r="X56" s="265"/>
      <c r="Y56" s="265"/>
      <c r="Z56" s="262"/>
      <c r="AA56" s="262"/>
      <c r="AB56" s="210"/>
      <c r="AC56" s="283"/>
      <c r="AD56" s="284"/>
    </row>
    <row r="57" spans="2:31" s="267" customFormat="1" ht="15.5">
      <c r="B57" s="262"/>
      <c r="C57" s="263"/>
      <c r="D57" s="264"/>
      <c r="E57" s="265"/>
      <c r="F57" s="265"/>
      <c r="G57" s="265"/>
      <c r="H57" s="265"/>
      <c r="I57" s="265"/>
      <c r="J57" s="265"/>
      <c r="K57" s="265"/>
      <c r="L57" s="265"/>
      <c r="M57" s="265"/>
      <c r="N57" s="265"/>
      <c r="O57" s="265"/>
      <c r="P57" s="265"/>
      <c r="Q57" s="265"/>
      <c r="R57" s="265"/>
      <c r="S57" s="265"/>
      <c r="T57" s="265"/>
      <c r="U57" s="266"/>
      <c r="V57" s="265"/>
      <c r="W57" s="265"/>
      <c r="X57" s="265"/>
      <c r="Y57" s="265"/>
      <c r="Z57" s="262"/>
      <c r="AA57" s="262"/>
      <c r="AB57" s="210"/>
      <c r="AC57" s="283"/>
      <c r="AD57" s="284"/>
    </row>
    <row r="58" spans="2:31" ht="12.75" customHeight="1">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C58" s="283"/>
      <c r="AD58" s="284"/>
    </row>
    <row r="59" spans="2:31" ht="20.149999999999999" customHeight="1">
      <c r="AC59" s="283"/>
      <c r="AD59" s="284"/>
    </row>
    <row r="60" spans="2:31" ht="20.149999999999999" customHeight="1">
      <c r="AC60" s="283"/>
      <c r="AD60" s="284"/>
    </row>
    <row r="61" spans="2:31" ht="20.149999999999999" customHeight="1">
      <c r="AC61" s="283"/>
      <c r="AD61" s="284"/>
    </row>
    <row r="62" spans="2:31" ht="20.149999999999999" customHeight="1">
      <c r="AC62" s="283"/>
      <c r="AD62" s="284"/>
    </row>
    <row r="63" spans="2:31" ht="20.149999999999999" customHeight="1">
      <c r="AC63" s="283"/>
      <c r="AD63" s="284"/>
      <c r="AE63" s="285"/>
    </row>
    <row r="64" spans="2:31" ht="20.149999999999999" customHeight="1">
      <c r="AC64" s="283"/>
      <c r="AD64" s="284"/>
    </row>
    <row r="65" spans="29:30" ht="20.149999999999999" customHeight="1">
      <c r="AC65" s="283"/>
      <c r="AD65" s="284"/>
    </row>
    <row r="66" spans="29:30" ht="20.149999999999999" customHeight="1">
      <c r="AC66" s="283"/>
      <c r="AD66" s="284"/>
    </row>
    <row r="67" spans="29:30" ht="20.149999999999999" customHeight="1">
      <c r="AC67" s="283"/>
      <c r="AD67" s="284"/>
    </row>
    <row r="68" spans="29:30" ht="20.149999999999999" customHeight="1">
      <c r="AC68" s="283"/>
      <c r="AD68" s="284"/>
    </row>
    <row r="69" spans="29:30" ht="20.149999999999999" customHeight="1">
      <c r="AC69" s="283"/>
      <c r="AD69" s="284"/>
    </row>
    <row r="70" spans="29:30" ht="20.149999999999999" customHeight="1">
      <c r="AC70" s="283"/>
      <c r="AD70" s="284"/>
    </row>
    <row r="71" spans="29:30" ht="20.149999999999999" customHeight="1">
      <c r="AC71" s="283"/>
      <c r="AD71" s="284"/>
    </row>
    <row r="72" spans="29:30" ht="20.149999999999999" customHeight="1">
      <c r="AC72" s="283"/>
      <c r="AD72" s="284"/>
    </row>
    <row r="73" spans="29:30" ht="20.149999999999999" customHeight="1">
      <c r="AC73" s="283"/>
      <c r="AD73" s="284"/>
    </row>
    <row r="74" spans="29:30" ht="20.149999999999999" customHeight="1">
      <c r="AC74" s="283"/>
      <c r="AD74" s="284"/>
    </row>
    <row r="75" spans="29:30" ht="20.149999999999999" customHeight="1">
      <c r="AC75" s="286"/>
      <c r="AD75" s="287"/>
    </row>
    <row r="76" spans="29:30" ht="20.149999999999999" customHeight="1">
      <c r="AC76" s="283"/>
      <c r="AD76" s="284"/>
    </row>
    <row r="77" spans="29:30" ht="20.149999999999999" customHeight="1">
      <c r="AC77" s="283"/>
      <c r="AD77" s="284"/>
    </row>
    <row r="78" spans="29:30" ht="20.149999999999999" customHeight="1">
      <c r="AC78" s="283"/>
      <c r="AD78" s="284"/>
    </row>
    <row r="79" spans="29:30" ht="20.149999999999999" customHeight="1">
      <c r="AC79" s="283"/>
      <c r="AD79" s="284"/>
    </row>
    <row r="80" spans="29:30" ht="20.149999999999999" customHeight="1">
      <c r="AC80" s="283"/>
      <c r="AD80" s="284"/>
    </row>
    <row r="81" spans="29:30" ht="20.149999999999999" customHeight="1">
      <c r="AC81" s="283"/>
      <c r="AD81" s="284"/>
    </row>
    <row r="82" spans="29:30" ht="20.149999999999999" customHeight="1">
      <c r="AC82" s="283"/>
      <c r="AD82" s="284"/>
    </row>
    <row r="83" spans="29:30" ht="20.149999999999999" customHeight="1">
      <c r="AC83" s="283"/>
      <c r="AD83" s="284"/>
    </row>
    <row r="84" spans="29:30" ht="20.149999999999999" customHeight="1">
      <c r="AC84" s="283"/>
      <c r="AD84" s="284"/>
    </row>
    <row r="92" spans="29:30" ht="20.149999999999999" customHeight="1">
      <c r="AD92" s="288"/>
    </row>
    <row r="93" spans="29:30" ht="20.149999999999999" customHeight="1">
      <c r="AD93" s="289"/>
    </row>
    <row r="157" spans="29:30" ht="20.149999999999999" customHeight="1">
      <c r="AC157" s="290"/>
      <c r="AD157" s="291"/>
    </row>
    <row r="158" spans="29:30" ht="20.149999999999999" customHeight="1">
      <c r="AC158" s="290"/>
      <c r="AD158" s="291"/>
    </row>
    <row r="159" spans="29:30" ht="20.149999999999999" customHeight="1">
      <c r="AC159" s="290"/>
      <c r="AD159" s="291"/>
    </row>
    <row r="160" spans="29:30" ht="20.149999999999999" customHeight="1">
      <c r="AC160" s="290"/>
      <c r="AD160" s="291"/>
    </row>
    <row r="161" spans="29:30" ht="20.149999999999999" customHeight="1">
      <c r="AC161" s="290"/>
      <c r="AD161" s="291"/>
    </row>
    <row r="162" spans="29:30" ht="20.149999999999999" customHeight="1">
      <c r="AC162" s="290"/>
      <c r="AD162" s="291"/>
    </row>
    <row r="163" spans="29:30" ht="20.149999999999999" customHeight="1">
      <c r="AC163" s="290"/>
      <c r="AD163" s="291"/>
    </row>
    <row r="164" spans="29:30" ht="20.149999999999999" customHeight="1">
      <c r="AC164" s="290"/>
      <c r="AD164" s="291"/>
    </row>
    <row r="165" spans="29:30" ht="20.149999999999999" customHeight="1">
      <c r="AC165" s="290"/>
      <c r="AD165" s="291"/>
    </row>
    <row r="166" spans="29:30" ht="20.149999999999999" customHeight="1">
      <c r="AC166" s="290"/>
      <c r="AD166" s="291"/>
    </row>
    <row r="167" spans="29:30" ht="20.149999999999999" customHeight="1">
      <c r="AC167" s="290"/>
      <c r="AD167" s="291"/>
    </row>
    <row r="168" spans="29:30" ht="20.149999999999999" customHeight="1">
      <c r="AC168" s="290"/>
      <c r="AD168" s="291"/>
    </row>
    <row r="169" spans="29:30" ht="20.149999999999999" customHeight="1">
      <c r="AC169" s="290"/>
      <c r="AD169" s="291"/>
    </row>
    <row r="170" spans="29:30" ht="20.149999999999999" customHeight="1">
      <c r="AC170" s="290"/>
      <c r="AD170" s="291"/>
    </row>
    <row r="171" spans="29:30" ht="20.149999999999999" customHeight="1">
      <c r="AC171" s="290"/>
      <c r="AD171" s="291"/>
    </row>
    <row r="172" spans="29:30" ht="20.149999999999999" customHeight="1">
      <c r="AC172" s="290"/>
      <c r="AD172" s="291"/>
    </row>
    <row r="173" spans="29:30" ht="20.149999999999999" customHeight="1">
      <c r="AC173" s="290"/>
      <c r="AD173" s="291"/>
    </row>
    <row r="174" spans="29:30" ht="20.149999999999999" customHeight="1">
      <c r="AC174" s="290"/>
      <c r="AD174" s="291"/>
    </row>
    <row r="175" spans="29:30" ht="20.149999999999999" customHeight="1">
      <c r="AC175" s="290"/>
      <c r="AD175" s="291"/>
    </row>
    <row r="176" spans="29:30" ht="20.149999999999999" customHeight="1">
      <c r="AC176" s="290"/>
      <c r="AD176" s="291"/>
    </row>
    <row r="177" spans="29:30" ht="20.149999999999999" customHeight="1">
      <c r="AC177" s="290"/>
      <c r="AD177" s="291"/>
    </row>
    <row r="178" spans="29:30" ht="20.149999999999999" customHeight="1">
      <c r="AC178" s="290"/>
      <c r="AD178" s="291"/>
    </row>
    <row r="179" spans="29:30" ht="20.149999999999999" customHeight="1">
      <c r="AC179" s="290"/>
      <c r="AD179" s="291"/>
    </row>
    <row r="180" spans="29:30" ht="20.149999999999999" customHeight="1">
      <c r="AC180" s="290"/>
      <c r="AD180" s="291"/>
    </row>
    <row r="181" spans="29:30" ht="20.149999999999999" customHeight="1">
      <c r="AC181" s="290"/>
      <c r="AD181" s="291"/>
    </row>
    <row r="182" spans="29:30" ht="20.149999999999999" customHeight="1">
      <c r="AC182" s="290"/>
      <c r="AD182" s="291"/>
    </row>
    <row r="183" spans="29:30" ht="20.149999999999999" customHeight="1">
      <c r="AC183" s="290"/>
      <c r="AD183" s="291"/>
    </row>
    <row r="184" spans="29:30" ht="20.149999999999999" customHeight="1">
      <c r="AC184" s="290"/>
      <c r="AD184" s="291"/>
    </row>
    <row r="185" spans="29:30" ht="20.149999999999999" customHeight="1">
      <c r="AC185" s="290"/>
      <c r="AD185" s="291"/>
    </row>
    <row r="186" spans="29:30" ht="20.149999999999999" customHeight="1">
      <c r="AC186" s="290"/>
      <c r="AD186" s="291"/>
    </row>
    <row r="187" spans="29:30" ht="20.149999999999999" customHeight="1">
      <c r="AC187" s="290"/>
      <c r="AD187" s="291"/>
    </row>
    <row r="188" spans="29:30" ht="20.149999999999999" customHeight="1">
      <c r="AC188" s="290"/>
      <c r="AD188" s="291"/>
    </row>
    <row r="189" spans="29:30" ht="20.149999999999999" customHeight="1">
      <c r="AC189" s="290"/>
      <c r="AD189" s="291"/>
    </row>
    <row r="190" spans="29:30" ht="20.149999999999999" customHeight="1">
      <c r="AC190" s="290"/>
      <c r="AD190" s="291"/>
    </row>
    <row r="191" spans="29:30" ht="20.149999999999999" customHeight="1">
      <c r="AC191" s="290"/>
      <c r="AD191" s="291"/>
    </row>
    <row r="192" spans="29:30" ht="20.149999999999999" customHeight="1">
      <c r="AC192" s="290"/>
      <c r="AD192" s="291"/>
    </row>
    <row r="193" spans="29:30" ht="20.149999999999999" customHeight="1">
      <c r="AC193" s="290"/>
      <c r="AD193" s="291"/>
    </row>
    <row r="194" spans="29:30" ht="20.149999999999999" customHeight="1">
      <c r="AC194" s="290"/>
      <c r="AD194" s="291"/>
    </row>
    <row r="195" spans="29:30" ht="20.149999999999999" customHeight="1">
      <c r="AC195" s="290"/>
      <c r="AD195" s="291"/>
    </row>
    <row r="196" spans="29:30" ht="20.149999999999999" customHeight="1">
      <c r="AC196" s="290"/>
      <c r="AD196" s="291"/>
    </row>
    <row r="197" spans="29:30" ht="20.149999999999999" customHeight="1">
      <c r="AC197" s="290"/>
      <c r="AD197" s="291"/>
    </row>
    <row r="198" spans="29:30" ht="20.149999999999999" customHeight="1">
      <c r="AC198" s="292"/>
      <c r="AD198" s="222"/>
    </row>
    <row r="199" spans="29:30" ht="20.149999999999999" customHeight="1">
      <c r="AC199" s="292"/>
      <c r="AD199" s="222"/>
    </row>
    <row r="200" spans="29:30" ht="20.149999999999999" customHeight="1">
      <c r="AC200" s="293"/>
      <c r="AD200" s="224"/>
    </row>
    <row r="201" spans="29:30" ht="20.149999999999999" customHeight="1">
      <c r="AC201" s="293"/>
      <c r="AD201" s="224"/>
    </row>
    <row r="202" spans="29:30" ht="20.149999999999999" customHeight="1">
      <c r="AC202" s="293"/>
      <c r="AD202" s="224"/>
    </row>
    <row r="203" spans="29:30" ht="20.149999999999999" customHeight="1">
      <c r="AC203" s="293"/>
      <c r="AD203" s="224"/>
    </row>
  </sheetData>
  <sheetProtection algorithmName="SHA-512" hashValue="/7FFCno4qtw1V/og4ar1tP0LHA5zY6hw8JVNv5WC50ZmLU7LKw7FcqogiMghuQRZb4UIBxfV9sspXHQV2vKaYQ==" saltValue="9VXSmPWWbAsdQOVdoBzp4A==" spinCount="100000" sheet="1" formatCells="0" formatRows="0" insertRows="0" deleteRows="0" autoFilter="0" pivotTables="0"/>
  <mergeCells count="95">
    <mergeCell ref="AC24:AH24"/>
    <mergeCell ref="R25:T25"/>
    <mergeCell ref="V25:X25"/>
    <mergeCell ref="Z25:AB25"/>
    <mergeCell ref="AC25:AH25"/>
    <mergeCell ref="U16:X16"/>
    <mergeCell ref="Y16:AB16"/>
    <mergeCell ref="AC16:AH17"/>
    <mergeCell ref="R17:T17"/>
    <mergeCell ref="V17:X17"/>
    <mergeCell ref="Z17:AB17"/>
    <mergeCell ref="D16:G17"/>
    <mergeCell ref="H16:L17"/>
    <mergeCell ref="M16:M17"/>
    <mergeCell ref="N16:P17"/>
    <mergeCell ref="Q16:T16"/>
    <mergeCell ref="D18:G18"/>
    <mergeCell ref="H18:L18"/>
    <mergeCell ref="N18:P18"/>
    <mergeCell ref="R18:T18"/>
    <mergeCell ref="V18:X18"/>
    <mergeCell ref="D19:G19"/>
    <mergeCell ref="H19:L19"/>
    <mergeCell ref="N19:P19"/>
    <mergeCell ref="R19:T19"/>
    <mergeCell ref="V19:X19"/>
    <mergeCell ref="AC20:AH20"/>
    <mergeCell ref="Z21:AB21"/>
    <mergeCell ref="AC21:AH21"/>
    <mergeCell ref="Z18:AB18"/>
    <mergeCell ref="AC18:AH18"/>
    <mergeCell ref="Z19:AB19"/>
    <mergeCell ref="AC19:AH19"/>
    <mergeCell ref="Z20:AB20"/>
    <mergeCell ref="AC22:AH22"/>
    <mergeCell ref="D34:I34"/>
    <mergeCell ref="D35:I35"/>
    <mergeCell ref="J34:P34"/>
    <mergeCell ref="J35:P35"/>
    <mergeCell ref="D29:I29"/>
    <mergeCell ref="D28:I28"/>
    <mergeCell ref="J28:P28"/>
    <mergeCell ref="J29:P29"/>
    <mergeCell ref="J30:P30"/>
    <mergeCell ref="AC23:AH23"/>
    <mergeCell ref="N23:P23"/>
    <mergeCell ref="R23:T23"/>
    <mergeCell ref="V23:X23"/>
    <mergeCell ref="AC26:AH26"/>
    <mergeCell ref="R24:T24"/>
    <mergeCell ref="Z23:AB23"/>
    <mergeCell ref="D26:P26"/>
    <mergeCell ref="R26:T26"/>
    <mergeCell ref="V26:X26"/>
    <mergeCell ref="Z26:AB26"/>
    <mergeCell ref="D25:G25"/>
    <mergeCell ref="H25:L25"/>
    <mergeCell ref="N25:P25"/>
    <mergeCell ref="D24:G24"/>
    <mergeCell ref="H24:L24"/>
    <mergeCell ref="N24:P24"/>
    <mergeCell ref="V24:X24"/>
    <mergeCell ref="Z24:AB24"/>
    <mergeCell ref="Z22:AB22"/>
    <mergeCell ref="N20:P20"/>
    <mergeCell ref="R20:T20"/>
    <mergeCell ref="V20:X20"/>
    <mergeCell ref="D42:I42"/>
    <mergeCell ref="J42:P42"/>
    <mergeCell ref="D39:I39"/>
    <mergeCell ref="J39:P39"/>
    <mergeCell ref="D36:I36"/>
    <mergeCell ref="J36:P36"/>
    <mergeCell ref="S42:X42"/>
    <mergeCell ref="H22:L22"/>
    <mergeCell ref="H23:L23"/>
    <mergeCell ref="D22:G22"/>
    <mergeCell ref="D23:G23"/>
    <mergeCell ref="S34:X34"/>
    <mergeCell ref="S36:W36"/>
    <mergeCell ref="S39:Y39"/>
    <mergeCell ref="D30:I30"/>
    <mergeCell ref="D9:F10"/>
    <mergeCell ref="G9:N10"/>
    <mergeCell ref="O9:S10"/>
    <mergeCell ref="H20:L20"/>
    <mergeCell ref="H21:L21"/>
    <mergeCell ref="D20:G20"/>
    <mergeCell ref="D21:G21"/>
    <mergeCell ref="N21:P21"/>
    <mergeCell ref="R21:T21"/>
    <mergeCell ref="V21:X21"/>
    <mergeCell ref="N22:P22"/>
    <mergeCell ref="R22:T22"/>
    <mergeCell ref="V22:X22"/>
  </mergeCells>
  <phoneticPr fontId="21"/>
  <conditionalFormatting sqref="B1:B3">
    <cfRule type="expression" dxfId="221" priority="35">
      <formula>_xlfn.ISFORMULA(B1)=TRUE</formula>
    </cfRule>
  </conditionalFormatting>
  <conditionalFormatting sqref="D18:P25 J28:J30">
    <cfRule type="containsBlanks" dxfId="220" priority="7">
      <formula>LEN(TRIM(D18))=0</formula>
    </cfRule>
  </conditionalFormatting>
  <conditionalFormatting sqref="J34:J35">
    <cfRule type="notContainsBlanks" dxfId="219" priority="2">
      <formula>LEN(TRIM(J34))&gt;0</formula>
    </cfRule>
    <cfRule type="expression" dxfId="218" priority="3">
      <formula>#REF!="■"</formula>
    </cfRule>
    <cfRule type="expression" dxfId="217" priority="4">
      <formula>#REF!="■"</formula>
    </cfRule>
  </conditionalFormatting>
  <conditionalFormatting sqref="Q30">
    <cfRule type="expression" priority="6">
      <formula>CELL("protect",Q30)=0</formula>
    </cfRule>
  </conditionalFormatting>
  <conditionalFormatting sqref="Q34:R34 Q36:R36">
    <cfRule type="notContainsBlanks" dxfId="216" priority="23">
      <formula>LEN(TRIM(Q34))&gt;0</formula>
    </cfRule>
    <cfRule type="expression" dxfId="215" priority="24">
      <formula>#REF!="■"</formula>
    </cfRule>
  </conditionalFormatting>
  <conditionalFormatting sqref="W30 AD92:AD93 AC157:AD203">
    <cfRule type="expression" priority="37">
      <formula>CELL("protect",W30)=0</formula>
    </cfRule>
  </conditionalFormatting>
  <conditionalFormatting sqref="AB35:AB36 AB38:AB39">
    <cfRule type="expression" dxfId="214" priority="36">
      <formula>_xlfn.ISFORMULA(AB35)=TRUE</formula>
    </cfRule>
  </conditionalFormatting>
  <dataValidations count="9">
    <dataValidation type="custom" imeMode="disabled" allowBlank="1" showInputMessage="1" showErrorMessage="1" error="整数で入力してください。" sqref="L65507:R65507 L131043:R131043 L196579:R196579 L262115:R262115 L327651:R327651 L393187:R393187 L458723:R458723 L524259:R524259 L589795:R589795 L655331:R655331 L720867:R720867 L786403:R786403 L851939:R851939 L917475:R917475 L983011:R983011" xr:uid="{E379C1CE-FE03-456A-9899-49CC1A742587}">
      <formula1>L65507-ROUNDDOWN(L65507,0)=0</formula1>
    </dataValidation>
    <dataValidation type="list" allowBlank="1" showInputMessage="1" showErrorMessage="1" sqref="L65496:M65496 L131032:M131032 L196568:M196568 L262104:M262104 L327640:M327640 L393176:M393176 L458712:M458712 L524248:M524248 L589784:M589784 L655320:M655320 L720856:M720856 L786392:M786392 L851928:M851928 L917464:M917464 L983000:M983000" xr:uid="{85F36FD5-0767-4225-B4E1-8CCCD60C6698}">
      <formula1>"□,■"</formula1>
    </dataValidation>
    <dataValidation type="list" allowBlank="1" showInputMessage="1" showErrorMessage="1" sqref="L65502:R65502 L131038:R131038 L196574:R196574 L262110:R262110 L327646:R327646 L393182:R393182 L458718:R458718 L524254:R524254 L589790:R589790 L655326:R655326 L720862:R720862 L786398:R786398 L851934:R851934 L917470:R917470 L983006:R983006" xr:uid="{13401582-E360-4951-B657-19C0BA348680}">
      <formula1>"専用,ハイブリット"</formula1>
    </dataValidation>
    <dataValidation type="list" allowBlank="1" showInputMessage="1" showErrorMessage="1" sqref="Z65584:AA65584 Z131120:AA131120 Z196656:AA196656 Z262192:AA262192 Z327728:AA327728 Z393264:AA393264 Z458800:AA458800 Z524336:AA524336 Z589872:AA589872 Z655408:AA655408 Z720944:AA720944 Z786480:AA786480 Z852016:AA852016 Z917552:AA917552 Z983088:AA983088 Z65582:AA65582 Z131118:AA131118 Z196654:AA196654 Z262190:AA262190 Z327726:AA327726 Z393262:AA393262 Z458798:AA458798 Z524334:AA524334 Z589870:AA589870 Z655406:AA655406 Z720942:AA720942 Z786478:AA786478 Z852014:AA852014 Z917550:AA917550 Z983086:AA983086" xr:uid="{7607AB88-10B3-4554-B54A-608251BD4FCA}">
      <formula1>"無,有"</formula1>
    </dataValidation>
    <dataValidation type="custom" imeMode="disabled" allowBlank="1" showInputMessage="1" showErrorMessage="1" error="小数点以下は第一位まで、二位以下切り捨てで入力して下さい。" sqref="L65499:R65499 L131035:R131035 L196571:R196571 L262107:R262107 L327643:R327643 L393179:R393179 L458715:R458715 L524251:R524251 L589787:R589787 L655323:R655323 L720859:R720859 L786395:R786395 L851931:R851931 L917467:R917467 L983003:R983003" xr:uid="{6CA5C088-3958-4C6A-BFE0-417BE03122A7}">
      <formula1>L65499-ROUNDDOWN(L65499,1)=0</formula1>
    </dataValidation>
    <dataValidation imeMode="hiragana" allowBlank="1" showInputMessage="1" showErrorMessage="1" sqref="L65559:AA65560 L131095:AA131096 L196631:AA196632 L262167:AA262168 L327703:AA327704 L393239:AA393240 L458775:AA458776 L524311:AA524312 L589847:AA589848 L655383:AA655384 L720919:AA720920 L786455:AA786456 L851991:AA851992 L917527:AA917528 L983063:AA983064 H65574:AA65574 H131110:AA131110 H196646:AA196646 H262182:AA262182 H327718:AA327718 H393254:AA393254 H458790:AA458790 H524326:AA524326 H589862:AA589862 H655398:AA655398 H720934:AA720934 H786470:AA786470 H852006:AA852006 H917542:AA917542 H983078:AA983078 L65569:AA65570 L131105:AA131106 L196641:AA196642 L262177:AA262178 L327713:AA327714 L393249:AA393250 L458785:AA458786 L524321:AA524322 L589857:AA589858 L655393:AA655394 L720929:AA720930 L786465:AA786466 L852001:AA852002 L917537:AA917538 L983073:AA983074 O65564:O65567 O131100:O131103 O196636:O196639 O262172:O262175 O327708:O327711 O393244:O393247 O458780:O458783 O524316:O524319 O589852:O589855 O655388:O655391 O720924:O720927 O786460:O786463 O851996:O851999 O917532:O917535 O983068:O983071 H65578:AA65580 H131114:AA131116 H196650:AA196652 H262186:AA262188 H327722:AA327724 H393258:AA393260 H458794:AA458796 H524330:AA524332 H589866:AA589868 H655402:AA655404 H720938:AA720940 H786474:AA786476 H852010:AA852012 H917546:AA917548 H983082:AA983084 O65561:O65562 O131097:O131098 O196633:O196634 O262169:O262170 O327705:O327706 O393241:O393242 O458777:O458778 O524313:O524314 O589849:O589850 O655385:O655386 O720921:O720922 O786457:O786458 O851993:O851994 O917529:O917530 O983065:O983066 L65555:L65557 L131091:L131093 L196627:L196629 L262163:L262165 L327699:L327701 L393235:L393237 L458771:L458773 L524307:L524309 L589843:L589845 L655379:L655381 L720915:L720917 L786451:L786453 L851987:L851989 L917523:L917525 L983059:L983061 M65556:N65557 M131092:N131093 M196628:N196629 M262164:N262165 M327700:N327701 M393236:N393237 M458772:N458773 M524308:N524309 M589844:N589845 M655380:N655381 M720916:N720917 M786452:N786453 M851988:N851989 M917524:N917525 M983060:N983061 L65553 L131089 L196625 L262161 L327697 L393233 L458769 L524305 L589841 L655377 L720913 L786449 L851985 L917521 L983057 O65553:O65557 O131089:O131093 O196625:O196629 O262161:O262165 O327697:O327701 O393233:O393237 O458769:O458773 O524305:O524309 O589841:O589845 O655377:O655381 O720913:O720917 O786449:O786453 O851985:O851989 O917521:O917525 O983057:O983061 P65556:AA65557 P131092:AA131093 P196628:AA196629 P262164:AA262165 P327700:AA327701 P393236:AA393237 P458772:AA458773 P524308:AA524309 P589844:AA589845 P655380:AA655381 P720916:AA720917 P786452:AA786453 P851988:AA851989 P917524:AA917525 P983060:AA983061 O65548:AA65551 O131084:AA131087 O196620:AA196623 O262156:AA262159 O327692:AA327695 O393228:AA393231 O458764:AA458767 O524300:AA524303 O589836:AA589839 O655372:AA655375 O720908:AA720911 O786444:AA786447 O851980:AA851983 O917516:AA917519 O983052:AA983055" xr:uid="{4B2B275C-67F2-4EDF-966A-33654518924B}"/>
    <dataValidation imeMode="disabled" allowBlank="1" showInputMessage="1" showErrorMessage="1" sqref="P65541 P131077 P196613 P262149 P327685 P393221 P458757 P524293 P589829 P655365 P720901 P786437 P851973 P917509 P983045" xr:uid="{5744F1B1-02F1-4753-B65F-5B5BD1723501}"/>
    <dataValidation type="custom" imeMode="disabled" allowBlank="1" showInputMessage="1" showErrorMessage="1" sqref="N18:P25" xr:uid="{B8AA189E-35B3-4AEC-80FF-7D0319329DF2}">
      <formula1>INT(N18)&gt;=0</formula1>
    </dataValidation>
    <dataValidation type="list" allowBlank="1" showInputMessage="1" showErrorMessage="1" sqref="M18:M26" xr:uid="{70711E3B-CF5D-48B1-8C97-D6ED58CFDBFB}">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71" orientation="portrait" r:id="rId1"/>
  <headerFooter scaleWithDoc="0">
    <oddFooter>&amp;R&amp;K01+049R7高層ZEH-M_ver.1</oddFooter>
  </headerFooter>
  <rowBreaks count="1" manualBreakCount="1">
    <brk id="43" min="1" max="2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773B2-E37B-4DFE-9833-C4EB5EDA53DA}">
  <sheetPr>
    <pageSetUpPr fitToPage="1"/>
  </sheetPr>
  <dimension ref="A1:AS196"/>
  <sheetViews>
    <sheetView showGridLines="0" view="pageBreakPreview" topLeftCell="B2" zoomScaleNormal="100" zoomScaleSheetLayoutView="100" workbookViewId="0">
      <selection activeCell="D16" sqref="D16:G16"/>
    </sheetView>
  </sheetViews>
  <sheetFormatPr defaultRowHeight="20.149999999999999" customHeight="1"/>
  <cols>
    <col min="1" max="1" width="1.08203125" style="252" hidden="1" customWidth="1"/>
    <col min="2" max="2" width="1.5" style="252" customWidth="1"/>
    <col min="3" max="3" width="2.5" style="252" customWidth="1"/>
    <col min="4" max="12" width="3.83203125" style="252" customWidth="1"/>
    <col min="13" max="13" width="4.08203125" style="252" customWidth="1"/>
    <col min="14" max="23" width="3.83203125" style="252" customWidth="1"/>
    <col min="24" max="24" width="3.08203125" style="252" customWidth="1"/>
    <col min="25" max="25" width="3.83203125" style="252" customWidth="1"/>
    <col min="26" max="26" width="3.58203125" style="252" customWidth="1"/>
    <col min="27" max="27" width="4.08203125" style="252" customWidth="1"/>
    <col min="28" max="28" width="4" style="202" customWidth="1"/>
    <col min="29" max="29" width="3.83203125" style="320" customWidth="1"/>
    <col min="30" max="30" width="3.83203125" style="321" customWidth="1"/>
    <col min="31" max="34" width="3.83203125" style="252" customWidth="1"/>
    <col min="35" max="43" width="8.58203125" style="252"/>
    <col min="44" max="44" width="16.83203125" style="252" bestFit="1" customWidth="1"/>
    <col min="45" max="45" width="13.33203125" style="252" customWidth="1"/>
    <col min="46" max="217" width="8.58203125" style="252"/>
    <col min="218" max="241" width="3.58203125" style="252" customWidth="1"/>
    <col min="242" max="250" width="9" style="252" customWidth="1"/>
    <col min="251" max="251" width="2" style="252" customWidth="1"/>
    <col min="252" max="473" width="8.58203125" style="252"/>
    <col min="474" max="497" width="3.58203125" style="252" customWidth="1"/>
    <col min="498" max="506" width="9" style="252" customWidth="1"/>
    <col min="507" max="507" width="2" style="252" customWidth="1"/>
    <col min="508" max="729" width="8.58203125" style="252"/>
    <col min="730" max="753" width="3.58203125" style="252" customWidth="1"/>
    <col min="754" max="762" width="9" style="252" customWidth="1"/>
    <col min="763" max="763" width="2" style="252" customWidth="1"/>
    <col min="764" max="985" width="8.58203125" style="252"/>
    <col min="986" max="1009" width="3.58203125" style="252" customWidth="1"/>
    <col min="1010" max="1018" width="9" style="252" customWidth="1"/>
    <col min="1019" max="1019" width="2" style="252" customWidth="1"/>
    <col min="1020" max="1241" width="8.58203125" style="252"/>
    <col min="1242" max="1265" width="3.58203125" style="252" customWidth="1"/>
    <col min="1266" max="1274" width="9" style="252" customWidth="1"/>
    <col min="1275" max="1275" width="2" style="252" customWidth="1"/>
    <col min="1276" max="1497" width="8.58203125" style="252"/>
    <col min="1498" max="1521" width="3.58203125" style="252" customWidth="1"/>
    <col min="1522" max="1530" width="9" style="252" customWidth="1"/>
    <col min="1531" max="1531" width="2" style="252" customWidth="1"/>
    <col min="1532" max="1753" width="8.58203125" style="252"/>
    <col min="1754" max="1777" width="3.58203125" style="252" customWidth="1"/>
    <col min="1778" max="1786" width="9" style="252" customWidth="1"/>
    <col min="1787" max="1787" width="2" style="252" customWidth="1"/>
    <col min="1788" max="2009" width="8.58203125" style="252"/>
    <col min="2010" max="2033" width="3.58203125" style="252" customWidth="1"/>
    <col min="2034" max="2042" width="9" style="252" customWidth="1"/>
    <col min="2043" max="2043" width="2" style="252" customWidth="1"/>
    <col min="2044" max="2265" width="8.58203125" style="252"/>
    <col min="2266" max="2289" width="3.58203125" style="252" customWidth="1"/>
    <col min="2290" max="2298" width="9" style="252" customWidth="1"/>
    <col min="2299" max="2299" width="2" style="252" customWidth="1"/>
    <col min="2300" max="2521" width="8.58203125" style="252"/>
    <col min="2522" max="2545" width="3.58203125" style="252" customWidth="1"/>
    <col min="2546" max="2554" width="9" style="252" customWidth="1"/>
    <col min="2555" max="2555" width="2" style="252" customWidth="1"/>
    <col min="2556" max="2777" width="8.58203125" style="252"/>
    <col min="2778" max="2801" width="3.58203125" style="252" customWidth="1"/>
    <col min="2802" max="2810" width="9" style="252" customWidth="1"/>
    <col min="2811" max="2811" width="2" style="252" customWidth="1"/>
    <col min="2812" max="3033" width="8.58203125" style="252"/>
    <col min="3034" max="3057" width="3.58203125" style="252" customWidth="1"/>
    <col min="3058" max="3066" width="9" style="252" customWidth="1"/>
    <col min="3067" max="3067" width="2" style="252" customWidth="1"/>
    <col min="3068" max="3289" width="8.58203125" style="252"/>
    <col min="3290" max="3313" width="3.58203125" style="252" customWidth="1"/>
    <col min="3314" max="3322" width="9" style="252" customWidth="1"/>
    <col min="3323" max="3323" width="2" style="252" customWidth="1"/>
    <col min="3324" max="3545" width="8.58203125" style="252"/>
    <col min="3546" max="3569" width="3.58203125" style="252" customWidth="1"/>
    <col min="3570" max="3578" width="9" style="252" customWidth="1"/>
    <col min="3579" max="3579" width="2" style="252" customWidth="1"/>
    <col min="3580" max="3801" width="8.58203125" style="252"/>
    <col min="3802" max="3825" width="3.58203125" style="252" customWidth="1"/>
    <col min="3826" max="3834" width="9" style="252" customWidth="1"/>
    <col min="3835" max="3835" width="2" style="252" customWidth="1"/>
    <col min="3836" max="4057" width="8.58203125" style="252"/>
    <col min="4058" max="4081" width="3.58203125" style="252" customWidth="1"/>
    <col min="4082" max="4090" width="9" style="252" customWidth="1"/>
    <col min="4091" max="4091" width="2" style="252" customWidth="1"/>
    <col min="4092" max="4313" width="8.58203125" style="252"/>
    <col min="4314" max="4337" width="3.58203125" style="252" customWidth="1"/>
    <col min="4338" max="4346" width="9" style="252" customWidth="1"/>
    <col min="4347" max="4347" width="2" style="252" customWidth="1"/>
    <col min="4348" max="4569" width="8.58203125" style="252"/>
    <col min="4570" max="4593" width="3.58203125" style="252" customWidth="1"/>
    <col min="4594" max="4602" width="9" style="252" customWidth="1"/>
    <col min="4603" max="4603" width="2" style="252" customWidth="1"/>
    <col min="4604" max="4825" width="8.58203125" style="252"/>
    <col min="4826" max="4849" width="3.58203125" style="252" customWidth="1"/>
    <col min="4850" max="4858" width="9" style="252" customWidth="1"/>
    <col min="4859" max="4859" width="2" style="252" customWidth="1"/>
    <col min="4860" max="5081" width="8.58203125" style="252"/>
    <col min="5082" max="5105" width="3.58203125" style="252" customWidth="1"/>
    <col min="5106" max="5114" width="9" style="252" customWidth="1"/>
    <col min="5115" max="5115" width="2" style="252" customWidth="1"/>
    <col min="5116" max="5337" width="8.58203125" style="252"/>
    <col min="5338" max="5361" width="3.58203125" style="252" customWidth="1"/>
    <col min="5362" max="5370" width="9" style="252" customWidth="1"/>
    <col min="5371" max="5371" width="2" style="252" customWidth="1"/>
    <col min="5372" max="5593" width="8.58203125" style="252"/>
    <col min="5594" max="5617" width="3.58203125" style="252" customWidth="1"/>
    <col min="5618" max="5626" width="9" style="252" customWidth="1"/>
    <col min="5627" max="5627" width="2" style="252" customWidth="1"/>
    <col min="5628" max="5849" width="8.58203125" style="252"/>
    <col min="5850" max="5873" width="3.58203125" style="252" customWidth="1"/>
    <col min="5874" max="5882" width="9" style="252" customWidth="1"/>
    <col min="5883" max="5883" width="2" style="252" customWidth="1"/>
    <col min="5884" max="6105" width="8.58203125" style="252"/>
    <col min="6106" max="6129" width="3.58203125" style="252" customWidth="1"/>
    <col min="6130" max="6138" width="9" style="252" customWidth="1"/>
    <col min="6139" max="6139" width="2" style="252" customWidth="1"/>
    <col min="6140" max="6361" width="8.58203125" style="252"/>
    <col min="6362" max="6385" width="3.58203125" style="252" customWidth="1"/>
    <col min="6386" max="6394" width="9" style="252" customWidth="1"/>
    <col min="6395" max="6395" width="2" style="252" customWidth="1"/>
    <col min="6396" max="6617" width="8.58203125" style="252"/>
    <col min="6618" max="6641" width="3.58203125" style="252" customWidth="1"/>
    <col min="6642" max="6650" width="9" style="252" customWidth="1"/>
    <col min="6651" max="6651" width="2" style="252" customWidth="1"/>
    <col min="6652" max="6873" width="8.58203125" style="252"/>
    <col min="6874" max="6897" width="3.58203125" style="252" customWidth="1"/>
    <col min="6898" max="6906" width="9" style="252" customWidth="1"/>
    <col min="6907" max="6907" width="2" style="252" customWidth="1"/>
    <col min="6908" max="7129" width="8.58203125" style="252"/>
    <col min="7130" max="7153" width="3.58203125" style="252" customWidth="1"/>
    <col min="7154" max="7162" width="9" style="252" customWidth="1"/>
    <col min="7163" max="7163" width="2" style="252" customWidth="1"/>
    <col min="7164" max="7385" width="8.58203125" style="252"/>
    <col min="7386" max="7409" width="3.58203125" style="252" customWidth="1"/>
    <col min="7410" max="7418" width="9" style="252" customWidth="1"/>
    <col min="7419" max="7419" width="2" style="252" customWidth="1"/>
    <col min="7420" max="7641" width="8.58203125" style="252"/>
    <col min="7642" max="7665" width="3.58203125" style="252" customWidth="1"/>
    <col min="7666" max="7674" width="9" style="252" customWidth="1"/>
    <col min="7675" max="7675" width="2" style="252" customWidth="1"/>
    <col min="7676" max="7897" width="8.58203125" style="252"/>
    <col min="7898" max="7921" width="3.58203125" style="252" customWidth="1"/>
    <col min="7922" max="7930" width="9" style="252" customWidth="1"/>
    <col min="7931" max="7931" width="2" style="252" customWidth="1"/>
    <col min="7932" max="8153" width="8.58203125" style="252"/>
    <col min="8154" max="8177" width="3.58203125" style="252" customWidth="1"/>
    <col min="8178" max="8186" width="9" style="252" customWidth="1"/>
    <col min="8187" max="8187" width="2" style="252" customWidth="1"/>
    <col min="8188" max="8409" width="8.58203125" style="252"/>
    <col min="8410" max="8433" width="3.58203125" style="252" customWidth="1"/>
    <col min="8434" max="8442" width="9" style="252" customWidth="1"/>
    <col min="8443" max="8443" width="2" style="252" customWidth="1"/>
    <col min="8444" max="8665" width="8.58203125" style="252"/>
    <col min="8666" max="8689" width="3.58203125" style="252" customWidth="1"/>
    <col min="8690" max="8698" width="9" style="252" customWidth="1"/>
    <col min="8699" max="8699" width="2" style="252" customWidth="1"/>
    <col min="8700" max="8921" width="8.58203125" style="252"/>
    <col min="8922" max="8945" width="3.58203125" style="252" customWidth="1"/>
    <col min="8946" max="8954" width="9" style="252" customWidth="1"/>
    <col min="8955" max="8955" width="2" style="252" customWidth="1"/>
    <col min="8956" max="9177" width="8.58203125" style="252"/>
    <col min="9178" max="9201" width="3.58203125" style="252" customWidth="1"/>
    <col min="9202" max="9210" width="9" style="252" customWidth="1"/>
    <col min="9211" max="9211" width="2" style="252" customWidth="1"/>
    <col min="9212" max="9433" width="8.58203125" style="252"/>
    <col min="9434" max="9457" width="3.58203125" style="252" customWidth="1"/>
    <col min="9458" max="9466" width="9" style="252" customWidth="1"/>
    <col min="9467" max="9467" width="2" style="252" customWidth="1"/>
    <col min="9468" max="9689" width="8.58203125" style="252"/>
    <col min="9690" max="9713" width="3.58203125" style="252" customWidth="1"/>
    <col min="9714" max="9722" width="9" style="252" customWidth="1"/>
    <col min="9723" max="9723" width="2" style="252" customWidth="1"/>
    <col min="9724" max="9945" width="8.58203125" style="252"/>
    <col min="9946" max="9969" width="3.58203125" style="252" customWidth="1"/>
    <col min="9970" max="9978" width="9" style="252" customWidth="1"/>
    <col min="9979" max="9979" width="2" style="252" customWidth="1"/>
    <col min="9980" max="10201" width="8.58203125" style="252"/>
    <col min="10202" max="10225" width="3.58203125" style="252" customWidth="1"/>
    <col min="10226" max="10234" width="9" style="252" customWidth="1"/>
    <col min="10235" max="10235" width="2" style="252" customWidth="1"/>
    <col min="10236" max="10457" width="8.58203125" style="252"/>
    <col min="10458" max="10481" width="3.58203125" style="252" customWidth="1"/>
    <col min="10482" max="10490" width="9" style="252" customWidth="1"/>
    <col min="10491" max="10491" width="2" style="252" customWidth="1"/>
    <col min="10492" max="10713" width="8.58203125" style="252"/>
    <col min="10714" max="10737" width="3.58203125" style="252" customWidth="1"/>
    <col min="10738" max="10746" width="9" style="252" customWidth="1"/>
    <col min="10747" max="10747" width="2" style="252" customWidth="1"/>
    <col min="10748" max="10969" width="8.58203125" style="252"/>
    <col min="10970" max="10993" width="3.58203125" style="252" customWidth="1"/>
    <col min="10994" max="11002" width="9" style="252" customWidth="1"/>
    <col min="11003" max="11003" width="2" style="252" customWidth="1"/>
    <col min="11004" max="11225" width="8.58203125" style="252"/>
    <col min="11226" max="11249" width="3.58203125" style="252" customWidth="1"/>
    <col min="11250" max="11258" width="9" style="252" customWidth="1"/>
    <col min="11259" max="11259" width="2" style="252" customWidth="1"/>
    <col min="11260" max="11481" width="8.58203125" style="252"/>
    <col min="11482" max="11505" width="3.58203125" style="252" customWidth="1"/>
    <col min="11506" max="11514" width="9" style="252" customWidth="1"/>
    <col min="11515" max="11515" width="2" style="252" customWidth="1"/>
    <col min="11516" max="11737" width="8.58203125" style="252"/>
    <col min="11738" max="11761" width="3.58203125" style="252" customWidth="1"/>
    <col min="11762" max="11770" width="9" style="252" customWidth="1"/>
    <col min="11771" max="11771" width="2" style="252" customWidth="1"/>
    <col min="11772" max="11993" width="8.58203125" style="252"/>
    <col min="11994" max="12017" width="3.58203125" style="252" customWidth="1"/>
    <col min="12018" max="12026" width="9" style="252" customWidth="1"/>
    <col min="12027" max="12027" width="2" style="252" customWidth="1"/>
    <col min="12028" max="12249" width="8.58203125" style="252"/>
    <col min="12250" max="12273" width="3.58203125" style="252" customWidth="1"/>
    <col min="12274" max="12282" width="9" style="252" customWidth="1"/>
    <col min="12283" max="12283" width="2" style="252" customWidth="1"/>
    <col min="12284" max="12505" width="8.58203125" style="252"/>
    <col min="12506" max="12529" width="3.58203125" style="252" customWidth="1"/>
    <col min="12530" max="12538" width="9" style="252" customWidth="1"/>
    <col min="12539" max="12539" width="2" style="252" customWidth="1"/>
    <col min="12540" max="12761" width="8.58203125" style="252"/>
    <col min="12762" max="12785" width="3.58203125" style="252" customWidth="1"/>
    <col min="12786" max="12794" width="9" style="252" customWidth="1"/>
    <col min="12795" max="12795" width="2" style="252" customWidth="1"/>
    <col min="12796" max="13017" width="8.58203125" style="252"/>
    <col min="13018" max="13041" width="3.58203125" style="252" customWidth="1"/>
    <col min="13042" max="13050" width="9" style="252" customWidth="1"/>
    <col min="13051" max="13051" width="2" style="252" customWidth="1"/>
    <col min="13052" max="13273" width="8.58203125" style="252"/>
    <col min="13274" max="13297" width="3.58203125" style="252" customWidth="1"/>
    <col min="13298" max="13306" width="9" style="252" customWidth="1"/>
    <col min="13307" max="13307" width="2" style="252" customWidth="1"/>
    <col min="13308" max="13529" width="8.58203125" style="252"/>
    <col min="13530" max="13553" width="3.58203125" style="252" customWidth="1"/>
    <col min="13554" max="13562" width="9" style="252" customWidth="1"/>
    <col min="13563" max="13563" width="2" style="252" customWidth="1"/>
    <col min="13564" max="13785" width="8.58203125" style="252"/>
    <col min="13786" max="13809" width="3.58203125" style="252" customWidth="1"/>
    <col min="13810" max="13818" width="9" style="252" customWidth="1"/>
    <col min="13819" max="13819" width="2" style="252" customWidth="1"/>
    <col min="13820" max="14041" width="8.58203125" style="252"/>
    <col min="14042" max="14065" width="3.58203125" style="252" customWidth="1"/>
    <col min="14066" max="14074" width="9" style="252" customWidth="1"/>
    <col min="14075" max="14075" width="2" style="252" customWidth="1"/>
    <col min="14076" max="14297" width="8.58203125" style="252"/>
    <col min="14298" max="14321" width="3.58203125" style="252" customWidth="1"/>
    <col min="14322" max="14330" width="9" style="252" customWidth="1"/>
    <col min="14331" max="14331" width="2" style="252" customWidth="1"/>
    <col min="14332" max="14553" width="8.58203125" style="252"/>
    <col min="14554" max="14577" width="3.58203125" style="252" customWidth="1"/>
    <col min="14578" max="14586" width="9" style="252" customWidth="1"/>
    <col min="14587" max="14587" width="2" style="252" customWidth="1"/>
    <col min="14588" max="14809" width="8.58203125" style="252"/>
    <col min="14810" max="14833" width="3.58203125" style="252" customWidth="1"/>
    <col min="14834" max="14842" width="9" style="252" customWidth="1"/>
    <col min="14843" max="14843" width="2" style="252" customWidth="1"/>
    <col min="14844" max="15065" width="8.58203125" style="252"/>
    <col min="15066" max="15089" width="3.58203125" style="252" customWidth="1"/>
    <col min="15090" max="15098" width="9" style="252" customWidth="1"/>
    <col min="15099" max="15099" width="2" style="252" customWidth="1"/>
    <col min="15100" max="15321" width="8.58203125" style="252"/>
    <col min="15322" max="15345" width="3.58203125" style="252" customWidth="1"/>
    <col min="15346" max="15354" width="9" style="252" customWidth="1"/>
    <col min="15355" max="15355" width="2" style="252" customWidth="1"/>
    <col min="15356" max="15577" width="8.58203125" style="252"/>
    <col min="15578" max="15601" width="3.58203125" style="252" customWidth="1"/>
    <col min="15602" max="15610" width="9" style="252" customWidth="1"/>
    <col min="15611" max="15611" width="2" style="252" customWidth="1"/>
    <col min="15612" max="15833" width="8.58203125" style="252"/>
    <col min="15834" max="15857" width="3.58203125" style="252" customWidth="1"/>
    <col min="15858" max="15866" width="9" style="252" customWidth="1"/>
    <col min="15867" max="15867" width="2" style="252" customWidth="1"/>
    <col min="15868" max="16089" width="8.58203125" style="252"/>
    <col min="16090" max="16113" width="3.58203125" style="252" customWidth="1"/>
    <col min="16114" max="16122" width="9" style="252" customWidth="1"/>
    <col min="16123" max="16123" width="2" style="252" customWidth="1"/>
    <col min="16124" max="16384" width="8.58203125" style="252"/>
  </cols>
  <sheetData>
    <row r="1" spans="2:45" ht="20.149999999999999" hidden="1" customHeight="1">
      <c r="B1" s="651"/>
    </row>
    <row r="2" spans="2:45" ht="20.149999999999999" customHeight="1">
      <c r="B2" s="651" t="s">
        <v>491</v>
      </c>
    </row>
    <row r="3" spans="2:45" ht="20.149999999999999" customHeight="1">
      <c r="B3" s="651" t="s">
        <v>493</v>
      </c>
    </row>
    <row r="4" spans="2:45" ht="7.5" customHeight="1">
      <c r="B4" s="254"/>
      <c r="C4" s="254"/>
      <c r="D4" s="254"/>
      <c r="E4" s="254"/>
      <c r="F4" s="254"/>
      <c r="G4" s="254"/>
      <c r="H4" s="254"/>
      <c r="I4" s="254"/>
      <c r="J4" s="254"/>
      <c r="K4" s="254"/>
      <c r="L4" s="254"/>
      <c r="M4" s="254"/>
      <c r="N4" s="254"/>
      <c r="O4" s="254"/>
      <c r="P4" s="254"/>
      <c r="Q4" s="255"/>
      <c r="R4" s="254"/>
      <c r="S4" s="254"/>
      <c r="T4" s="254"/>
      <c r="U4" s="254"/>
      <c r="V4" s="254"/>
      <c r="W4" s="254"/>
      <c r="X4" s="254"/>
      <c r="Y4" s="255"/>
      <c r="Z4" s="256"/>
      <c r="AA4" s="256"/>
    </row>
    <row r="5" spans="2:45" ht="19.5" customHeight="1">
      <c r="B5" s="257" t="s">
        <v>1139</v>
      </c>
      <c r="C5" s="254"/>
      <c r="D5" s="258"/>
      <c r="E5" s="258"/>
      <c r="F5" s="258"/>
      <c r="G5" s="258"/>
      <c r="H5" s="258"/>
      <c r="I5" s="258"/>
      <c r="J5" s="258"/>
      <c r="K5" s="258"/>
      <c r="L5" s="258"/>
      <c r="M5" s="258"/>
      <c r="N5" s="258"/>
      <c r="O5" s="258"/>
      <c r="P5" s="258"/>
      <c r="Q5" s="258"/>
      <c r="R5" s="258"/>
      <c r="S5" s="258"/>
      <c r="T5" s="258"/>
      <c r="U5" s="258"/>
      <c r="V5" s="258"/>
      <c r="W5" s="258"/>
      <c r="X5" s="258"/>
      <c r="Y5" s="258"/>
      <c r="Z5" s="259" t="s">
        <v>301</v>
      </c>
      <c r="AA5" s="259"/>
    </row>
    <row r="6" spans="2:45" ht="15.75" customHeight="1">
      <c r="B6" s="254"/>
      <c r="C6" s="260"/>
      <c r="D6" s="261"/>
      <c r="E6" s="261"/>
      <c r="F6" s="261"/>
      <c r="G6" s="261"/>
      <c r="H6" s="261"/>
      <c r="I6" s="258"/>
      <c r="J6" s="258"/>
      <c r="K6" s="258"/>
      <c r="L6" s="258"/>
      <c r="M6" s="258"/>
      <c r="N6" s="258"/>
      <c r="O6" s="258"/>
      <c r="P6" s="258"/>
      <c r="Q6" s="258"/>
      <c r="R6" s="258"/>
      <c r="S6" s="258"/>
      <c r="T6" s="258"/>
      <c r="U6" s="258"/>
      <c r="V6" s="258"/>
      <c r="W6" s="258"/>
      <c r="X6" s="258"/>
      <c r="Y6" s="258"/>
      <c r="Z6" s="254"/>
      <c r="AA6" s="254"/>
    </row>
    <row r="7" spans="2:45" s="267" customFormat="1" ht="15" customHeight="1">
      <c r="B7" s="262"/>
      <c r="C7" s="263" t="s">
        <v>356</v>
      </c>
      <c r="D7" s="264"/>
      <c r="E7" s="265"/>
      <c r="F7" s="265"/>
      <c r="G7" s="265"/>
      <c r="H7" s="265"/>
      <c r="I7" s="265"/>
      <c r="J7" s="265"/>
      <c r="K7" s="265"/>
      <c r="L7" s="265"/>
      <c r="M7" s="265"/>
      <c r="N7" s="265"/>
      <c r="O7" s="265"/>
      <c r="P7" s="265"/>
      <c r="Q7" s="265"/>
      <c r="R7" s="265"/>
      <c r="S7" s="265"/>
      <c r="T7" s="265"/>
      <c r="U7" s="266"/>
      <c r="V7" s="265"/>
      <c r="W7" s="265"/>
      <c r="X7" s="265"/>
      <c r="Y7" s="265"/>
      <c r="Z7" s="262"/>
      <c r="AA7" s="262"/>
      <c r="AB7" s="210"/>
      <c r="AC7" s="320"/>
      <c r="AD7" s="321"/>
      <c r="AR7" s="321"/>
      <c r="AS7" s="268"/>
    </row>
    <row r="8" spans="2:45" s="318" customFormat="1" ht="30" customHeight="1">
      <c r="B8" s="269"/>
      <c r="C8" s="260"/>
      <c r="D8" s="2291" t="s">
        <v>357</v>
      </c>
      <c r="E8" s="2292"/>
      <c r="F8" s="2292"/>
      <c r="G8" s="2292"/>
      <c r="H8" s="2292"/>
      <c r="I8" s="2293"/>
      <c r="J8" s="2304" t="str">
        <f>IF(入力シート!F11="","",入力シート!F11)</f>
        <v/>
      </c>
      <c r="K8" s="2305"/>
      <c r="L8" s="2305"/>
      <c r="M8" s="2305"/>
      <c r="N8" s="2305"/>
      <c r="O8" s="2305"/>
      <c r="P8" s="2305"/>
      <c r="Q8" s="2305"/>
      <c r="R8" s="2305"/>
      <c r="S8" s="2305"/>
      <c r="T8" s="2306" t="s">
        <v>942</v>
      </c>
      <c r="U8" s="2306"/>
      <c r="V8" s="2306"/>
      <c r="W8" s="2306"/>
      <c r="X8" s="2307"/>
      <c r="Y8" s="253"/>
      <c r="Z8" s="269"/>
      <c r="AA8" s="269"/>
      <c r="AB8" s="319"/>
      <c r="AC8" s="320"/>
      <c r="AD8" s="321"/>
    </row>
    <row r="9" spans="2:45" s="318" customFormat="1" ht="15" customHeight="1">
      <c r="B9" s="269"/>
      <c r="C9" s="260"/>
      <c r="D9" s="270"/>
      <c r="E9" s="270"/>
      <c r="F9" s="270"/>
      <c r="G9" s="270"/>
      <c r="H9" s="270"/>
      <c r="I9" s="270"/>
      <c r="J9" s="270"/>
      <c r="K9" s="270"/>
      <c r="L9" s="270"/>
      <c r="M9" s="270"/>
      <c r="N9" s="270"/>
      <c r="O9" s="270"/>
      <c r="P9" s="270"/>
      <c r="Q9" s="270"/>
      <c r="R9" s="270"/>
      <c r="S9" s="270"/>
      <c r="T9" s="270"/>
      <c r="U9" s="270"/>
      <c r="V9" s="270"/>
      <c r="W9" s="253"/>
      <c r="X9" s="253"/>
      <c r="Y9" s="253"/>
      <c r="Z9" s="269"/>
      <c r="AA9" s="269"/>
      <c r="AB9" s="319"/>
      <c r="AC9" s="320"/>
      <c r="AD9" s="321"/>
    </row>
    <row r="10" spans="2:45" s="318" customFormat="1" ht="15" customHeight="1">
      <c r="B10" s="269"/>
      <c r="C10" s="260"/>
      <c r="D10" s="789" t="s">
        <v>737</v>
      </c>
      <c r="E10" s="270"/>
      <c r="F10" s="270"/>
      <c r="G10" s="270"/>
      <c r="H10" s="270"/>
      <c r="I10" s="270"/>
      <c r="J10" s="270"/>
      <c r="K10" s="270"/>
      <c r="L10" s="270"/>
      <c r="M10" s="270"/>
      <c r="N10" s="270"/>
      <c r="O10" s="270"/>
      <c r="P10" s="270"/>
      <c r="Q10" s="270"/>
      <c r="R10" s="270"/>
      <c r="S10" s="270"/>
      <c r="T10" s="270"/>
      <c r="U10" s="270"/>
      <c r="V10" s="270"/>
      <c r="W10" s="253"/>
      <c r="X10" s="253"/>
      <c r="Y10" s="253"/>
      <c r="Z10" s="269"/>
      <c r="AA10" s="269"/>
      <c r="AB10" s="319"/>
      <c r="AC10" s="320"/>
      <c r="AD10" s="321"/>
    </row>
    <row r="11" spans="2:45" s="318" customFormat="1" ht="15" customHeight="1">
      <c r="B11" s="269"/>
      <c r="C11" s="260"/>
      <c r="D11" s="789" t="s">
        <v>785</v>
      </c>
      <c r="E11" s="270"/>
      <c r="F11" s="270"/>
      <c r="G11" s="270"/>
      <c r="H11" s="270"/>
      <c r="I11" s="270"/>
      <c r="J11" s="270"/>
      <c r="K11" s="270"/>
      <c r="L11" s="270"/>
      <c r="M11" s="270"/>
      <c r="N11" s="270"/>
      <c r="O11" s="270"/>
      <c r="P11" s="270"/>
      <c r="Q11" s="270"/>
      <c r="R11" s="270"/>
      <c r="S11" s="270"/>
      <c r="T11" s="270"/>
      <c r="U11" s="270"/>
      <c r="V11" s="270"/>
      <c r="W11" s="253"/>
      <c r="X11" s="253"/>
      <c r="Y11" s="253"/>
      <c r="Z11" s="269"/>
      <c r="AA11" s="269"/>
      <c r="AB11" s="319"/>
      <c r="AC11" s="320"/>
      <c r="AD11" s="321"/>
    </row>
    <row r="12" spans="2:45" s="318" customFormat="1" ht="15" customHeight="1">
      <c r="B12" s="269"/>
      <c r="C12" s="260"/>
      <c r="D12" s="789" t="s">
        <v>1184</v>
      </c>
      <c r="E12" s="270"/>
      <c r="F12" s="270"/>
      <c r="G12" s="270"/>
      <c r="H12" s="270"/>
      <c r="I12" s="270"/>
      <c r="J12" s="270"/>
      <c r="K12" s="270"/>
      <c r="L12" s="270"/>
      <c r="M12" s="270"/>
      <c r="N12" s="270"/>
      <c r="O12" s="270"/>
      <c r="P12" s="270"/>
      <c r="Q12" s="270"/>
      <c r="R12" s="270"/>
      <c r="S12" s="270"/>
      <c r="T12" s="270"/>
      <c r="U12" s="270"/>
      <c r="V12" s="270"/>
      <c r="W12" s="253"/>
      <c r="X12" s="253"/>
      <c r="Y12" s="253"/>
      <c r="Z12" s="269"/>
      <c r="AA12" s="269"/>
      <c r="AB12" s="319"/>
      <c r="AC12" s="320"/>
      <c r="AD12" s="321"/>
    </row>
    <row r="13" spans="2:45" s="318" customFormat="1" ht="15" customHeight="1">
      <c r="B13" s="269"/>
      <c r="C13" s="260"/>
      <c r="D13" s="801" t="s">
        <v>740</v>
      </c>
      <c r="E13" s="270"/>
      <c r="F13" s="270"/>
      <c r="G13" s="270"/>
      <c r="H13" s="270"/>
      <c r="I13" s="270"/>
      <c r="J13" s="270"/>
      <c r="K13" s="270"/>
      <c r="L13" s="270"/>
      <c r="M13" s="270"/>
      <c r="N13" s="270"/>
      <c r="O13" s="270"/>
      <c r="P13" s="270"/>
      <c r="Q13" s="270"/>
      <c r="R13" s="270"/>
      <c r="S13" s="270"/>
      <c r="T13" s="270"/>
      <c r="U13" s="270"/>
      <c r="V13" s="270"/>
      <c r="W13" s="253"/>
      <c r="X13" s="253"/>
      <c r="Y13" s="253"/>
      <c r="Z13" s="269"/>
      <c r="AA13" s="269"/>
      <c r="AB13" s="319"/>
      <c r="AC13" s="320"/>
      <c r="AD13" s="321"/>
    </row>
    <row r="14" spans="2:45" s="318" customFormat="1" ht="26.25" customHeight="1">
      <c r="B14" s="269"/>
      <c r="C14" s="260"/>
      <c r="D14" s="2264" t="s">
        <v>233</v>
      </c>
      <c r="E14" s="2265"/>
      <c r="F14" s="2265"/>
      <c r="G14" s="2266"/>
      <c r="H14" s="2270" t="s">
        <v>267</v>
      </c>
      <c r="I14" s="2270"/>
      <c r="J14" s="2270"/>
      <c r="K14" s="2270"/>
      <c r="L14" s="2270"/>
      <c r="M14" s="2271" t="s">
        <v>234</v>
      </c>
      <c r="N14" s="2272" t="s">
        <v>237</v>
      </c>
      <c r="O14" s="2272"/>
      <c r="P14" s="2273"/>
      <c r="Q14" s="2314" t="s">
        <v>741</v>
      </c>
      <c r="R14" s="2277"/>
      <c r="S14" s="2277"/>
      <c r="T14" s="2278"/>
      <c r="U14" s="2279" t="s">
        <v>726</v>
      </c>
      <c r="V14" s="2279"/>
      <c r="W14" s="2279"/>
      <c r="X14" s="2279"/>
      <c r="Y14" s="2280" t="s">
        <v>240</v>
      </c>
      <c r="Z14" s="2280"/>
      <c r="AA14" s="2280"/>
      <c r="AB14" s="2280"/>
      <c r="AC14" s="2281" t="s">
        <v>727</v>
      </c>
      <c r="AD14" s="2281"/>
      <c r="AE14" s="2281"/>
      <c r="AF14" s="2281"/>
      <c r="AG14" s="2281"/>
      <c r="AH14" s="2281"/>
    </row>
    <row r="15" spans="2:45" s="318" customFormat="1" ht="26.25" customHeight="1">
      <c r="B15" s="269"/>
      <c r="C15" s="260"/>
      <c r="D15" s="2267"/>
      <c r="E15" s="2268"/>
      <c r="F15" s="2268"/>
      <c r="G15" s="2269"/>
      <c r="H15" s="2270"/>
      <c r="I15" s="2270"/>
      <c r="J15" s="2270"/>
      <c r="K15" s="2270"/>
      <c r="L15" s="2270"/>
      <c r="M15" s="2271"/>
      <c r="N15" s="2274"/>
      <c r="O15" s="2274"/>
      <c r="P15" s="2275"/>
      <c r="Q15" s="796" t="s">
        <v>241</v>
      </c>
      <c r="R15" s="2161" t="s">
        <v>242</v>
      </c>
      <c r="S15" s="2282"/>
      <c r="T15" s="2162"/>
      <c r="U15" s="815" t="s">
        <v>241</v>
      </c>
      <c r="V15" s="2283" t="s">
        <v>242</v>
      </c>
      <c r="W15" s="2283"/>
      <c r="X15" s="2283"/>
      <c r="Y15" s="798" t="s">
        <v>241</v>
      </c>
      <c r="Z15" s="2284" t="s">
        <v>728</v>
      </c>
      <c r="AA15" s="2284"/>
      <c r="AB15" s="2284"/>
      <c r="AC15" s="2281"/>
      <c r="AD15" s="2281"/>
      <c r="AE15" s="2281"/>
      <c r="AF15" s="2281"/>
      <c r="AG15" s="2281"/>
      <c r="AH15" s="2281"/>
    </row>
    <row r="16" spans="2:45" s="318" customFormat="1" ht="19.5" customHeight="1">
      <c r="B16" s="269"/>
      <c r="C16" s="822"/>
      <c r="D16" s="2308"/>
      <c r="E16" s="2309"/>
      <c r="F16" s="2309"/>
      <c r="G16" s="2310"/>
      <c r="H16" s="2315"/>
      <c r="I16" s="2316"/>
      <c r="J16" s="2316"/>
      <c r="K16" s="2316"/>
      <c r="L16" s="2317"/>
      <c r="M16" s="799"/>
      <c r="N16" s="2235"/>
      <c r="O16" s="2236"/>
      <c r="P16" s="2237"/>
      <c r="Q16" s="977"/>
      <c r="R16" s="2238">
        <f t="shared" ref="R16:R23" si="0">INT(Q16*N16)</f>
        <v>0</v>
      </c>
      <c r="S16" s="2239"/>
      <c r="T16" s="2240"/>
      <c r="U16" s="979"/>
      <c r="V16" s="2238">
        <f t="shared" ref="V16:V23" si="1">INT(N16*U16)</f>
        <v>0</v>
      </c>
      <c r="W16" s="2239"/>
      <c r="X16" s="2240"/>
      <c r="Y16" s="993">
        <f t="shared" ref="Y16:Y23" si="2">Q16-U16</f>
        <v>0</v>
      </c>
      <c r="Z16" s="2238">
        <f t="shared" ref="Z16:Z23" si="3">R16-V16</f>
        <v>0</v>
      </c>
      <c r="AA16" s="2239"/>
      <c r="AB16" s="2240"/>
      <c r="AC16" s="2252"/>
      <c r="AD16" s="2253"/>
      <c r="AE16" s="2253"/>
      <c r="AF16" s="2253"/>
      <c r="AG16" s="2253"/>
      <c r="AH16" s="2254"/>
      <c r="AJ16" s="672" t="s">
        <v>784</v>
      </c>
    </row>
    <row r="17" spans="2:36" s="318" customFormat="1" ht="19.5" customHeight="1">
      <c r="B17" s="269"/>
      <c r="C17" s="822"/>
      <c r="D17" s="2308"/>
      <c r="E17" s="2309"/>
      <c r="F17" s="2309"/>
      <c r="G17" s="2310"/>
      <c r="H17" s="2308"/>
      <c r="I17" s="2309"/>
      <c r="J17" s="2309"/>
      <c r="K17" s="2309"/>
      <c r="L17" s="2310"/>
      <c r="M17" s="799"/>
      <c r="N17" s="2235"/>
      <c r="O17" s="2236"/>
      <c r="P17" s="2237"/>
      <c r="Q17" s="977"/>
      <c r="R17" s="2238">
        <f t="shared" si="0"/>
        <v>0</v>
      </c>
      <c r="S17" s="2239"/>
      <c r="T17" s="2240"/>
      <c r="U17" s="979"/>
      <c r="V17" s="2238">
        <f t="shared" si="1"/>
        <v>0</v>
      </c>
      <c r="W17" s="2239"/>
      <c r="X17" s="2240"/>
      <c r="Y17" s="993">
        <f t="shared" si="2"/>
        <v>0</v>
      </c>
      <c r="Z17" s="2238">
        <f t="shared" si="3"/>
        <v>0</v>
      </c>
      <c r="AA17" s="2239"/>
      <c r="AB17" s="2240"/>
      <c r="AC17" s="2252"/>
      <c r="AD17" s="2253"/>
      <c r="AE17" s="2253"/>
      <c r="AF17" s="2253"/>
      <c r="AG17" s="2253"/>
      <c r="AH17" s="2254"/>
    </row>
    <row r="18" spans="2:36" s="318" customFormat="1" ht="19.5" customHeight="1">
      <c r="B18" s="269"/>
      <c r="C18" s="822"/>
      <c r="D18" s="2308"/>
      <c r="E18" s="2309"/>
      <c r="F18" s="2309"/>
      <c r="G18" s="2310"/>
      <c r="H18" s="2308"/>
      <c r="I18" s="2309"/>
      <c r="J18" s="2309"/>
      <c r="K18" s="2309"/>
      <c r="L18" s="2310"/>
      <c r="M18" s="799"/>
      <c r="N18" s="2235"/>
      <c r="O18" s="2236"/>
      <c r="P18" s="2237"/>
      <c r="Q18" s="977"/>
      <c r="R18" s="2238">
        <f t="shared" si="0"/>
        <v>0</v>
      </c>
      <c r="S18" s="2239"/>
      <c r="T18" s="2240"/>
      <c r="U18" s="979"/>
      <c r="V18" s="2238">
        <f t="shared" si="1"/>
        <v>0</v>
      </c>
      <c r="W18" s="2239"/>
      <c r="X18" s="2240"/>
      <c r="Y18" s="993">
        <f t="shared" si="2"/>
        <v>0</v>
      </c>
      <c r="Z18" s="2238">
        <f t="shared" si="3"/>
        <v>0</v>
      </c>
      <c r="AA18" s="2239"/>
      <c r="AB18" s="2240"/>
      <c r="AC18" s="2252"/>
      <c r="AD18" s="2253"/>
      <c r="AE18" s="2253"/>
      <c r="AF18" s="2253"/>
      <c r="AG18" s="2253"/>
      <c r="AH18" s="2254"/>
    </row>
    <row r="19" spans="2:36" s="318" customFormat="1" ht="19.5" customHeight="1">
      <c r="B19" s="269"/>
      <c r="C19" s="822"/>
      <c r="D19" s="2308"/>
      <c r="E19" s="2309"/>
      <c r="F19" s="2309"/>
      <c r="G19" s="2310"/>
      <c r="H19" s="2308"/>
      <c r="I19" s="2309"/>
      <c r="J19" s="2309"/>
      <c r="K19" s="2309"/>
      <c r="L19" s="2310"/>
      <c r="M19" s="799"/>
      <c r="N19" s="2235"/>
      <c r="O19" s="2236"/>
      <c r="P19" s="2237"/>
      <c r="Q19" s="977"/>
      <c r="R19" s="2238">
        <f t="shared" si="0"/>
        <v>0</v>
      </c>
      <c r="S19" s="2239"/>
      <c r="T19" s="2240"/>
      <c r="U19" s="979"/>
      <c r="V19" s="2238">
        <f t="shared" si="1"/>
        <v>0</v>
      </c>
      <c r="W19" s="2239"/>
      <c r="X19" s="2240"/>
      <c r="Y19" s="993">
        <f t="shared" si="2"/>
        <v>0</v>
      </c>
      <c r="Z19" s="2238">
        <f t="shared" si="3"/>
        <v>0</v>
      </c>
      <c r="AA19" s="2239"/>
      <c r="AB19" s="2240"/>
      <c r="AC19" s="2252"/>
      <c r="AD19" s="2253"/>
      <c r="AE19" s="2253"/>
      <c r="AF19" s="2253"/>
      <c r="AG19" s="2253"/>
      <c r="AH19" s="2254"/>
    </row>
    <row r="20" spans="2:36" s="318" customFormat="1" ht="19.5" customHeight="1">
      <c r="B20" s="269"/>
      <c r="C20" s="822"/>
      <c r="D20" s="2308"/>
      <c r="E20" s="2309"/>
      <c r="F20" s="2309"/>
      <c r="G20" s="2310"/>
      <c r="H20" s="2308"/>
      <c r="I20" s="2309"/>
      <c r="J20" s="2309"/>
      <c r="K20" s="2309"/>
      <c r="L20" s="2310"/>
      <c r="M20" s="799"/>
      <c r="N20" s="2235"/>
      <c r="O20" s="2236"/>
      <c r="P20" s="2237"/>
      <c r="Q20" s="977"/>
      <c r="R20" s="2238">
        <f t="shared" si="0"/>
        <v>0</v>
      </c>
      <c r="S20" s="2239"/>
      <c r="T20" s="2240"/>
      <c r="U20" s="979"/>
      <c r="V20" s="2238">
        <f t="shared" si="1"/>
        <v>0</v>
      </c>
      <c r="W20" s="2239"/>
      <c r="X20" s="2240"/>
      <c r="Y20" s="993">
        <f t="shared" si="2"/>
        <v>0</v>
      </c>
      <c r="Z20" s="2238">
        <f t="shared" si="3"/>
        <v>0</v>
      </c>
      <c r="AA20" s="2239"/>
      <c r="AB20" s="2240"/>
      <c r="AC20" s="2252"/>
      <c r="AD20" s="2253"/>
      <c r="AE20" s="2253"/>
      <c r="AF20" s="2253"/>
      <c r="AG20" s="2253"/>
      <c r="AH20" s="2254"/>
    </row>
    <row r="21" spans="2:36" s="318" customFormat="1" ht="19.5" customHeight="1">
      <c r="B21" s="269"/>
      <c r="C21" s="822"/>
      <c r="D21" s="2308"/>
      <c r="E21" s="2309"/>
      <c r="F21" s="2309"/>
      <c r="G21" s="2310"/>
      <c r="H21" s="2308"/>
      <c r="I21" s="2309"/>
      <c r="J21" s="2309"/>
      <c r="K21" s="2309"/>
      <c r="L21" s="2310"/>
      <c r="M21" s="799"/>
      <c r="N21" s="2235"/>
      <c r="O21" s="2236"/>
      <c r="P21" s="2237"/>
      <c r="Q21" s="977"/>
      <c r="R21" s="2238">
        <f t="shared" si="0"/>
        <v>0</v>
      </c>
      <c r="S21" s="2239"/>
      <c r="T21" s="2240"/>
      <c r="U21" s="979"/>
      <c r="V21" s="2238">
        <f t="shared" si="1"/>
        <v>0</v>
      </c>
      <c r="W21" s="2239"/>
      <c r="X21" s="2240"/>
      <c r="Y21" s="993">
        <f t="shared" si="2"/>
        <v>0</v>
      </c>
      <c r="Z21" s="2238">
        <f t="shared" si="3"/>
        <v>0</v>
      </c>
      <c r="AA21" s="2239"/>
      <c r="AB21" s="2240"/>
      <c r="AC21" s="2252"/>
      <c r="AD21" s="2253"/>
      <c r="AE21" s="2253"/>
      <c r="AF21" s="2253"/>
      <c r="AG21" s="2253"/>
      <c r="AH21" s="2254"/>
    </row>
    <row r="22" spans="2:36" s="318" customFormat="1" ht="19.5" customHeight="1">
      <c r="B22" s="269"/>
      <c r="C22" s="822"/>
      <c r="D22" s="2308"/>
      <c r="E22" s="2309"/>
      <c r="F22" s="2309"/>
      <c r="G22" s="2310"/>
      <c r="H22" s="2308"/>
      <c r="I22" s="2309"/>
      <c r="J22" s="2309"/>
      <c r="K22" s="2309"/>
      <c r="L22" s="2310"/>
      <c r="M22" s="799"/>
      <c r="N22" s="2235"/>
      <c r="O22" s="2236"/>
      <c r="P22" s="2237"/>
      <c r="Q22" s="977"/>
      <c r="R22" s="2238">
        <f t="shared" si="0"/>
        <v>0</v>
      </c>
      <c r="S22" s="2239"/>
      <c r="T22" s="2240"/>
      <c r="U22" s="979"/>
      <c r="V22" s="2238">
        <f t="shared" si="1"/>
        <v>0</v>
      </c>
      <c r="W22" s="2239"/>
      <c r="X22" s="2240"/>
      <c r="Y22" s="993">
        <f t="shared" si="2"/>
        <v>0</v>
      </c>
      <c r="Z22" s="2238">
        <f t="shared" si="3"/>
        <v>0</v>
      </c>
      <c r="AA22" s="2239"/>
      <c r="AB22" s="2240"/>
      <c r="AC22" s="2252"/>
      <c r="AD22" s="2253"/>
      <c r="AE22" s="2253"/>
      <c r="AF22" s="2253"/>
      <c r="AG22" s="2253"/>
      <c r="AH22" s="2254"/>
    </row>
    <row r="23" spans="2:36" s="318" customFormat="1" ht="19.5" customHeight="1" thickBot="1">
      <c r="B23" s="269"/>
      <c r="C23" s="822"/>
      <c r="D23" s="2311"/>
      <c r="E23" s="2312"/>
      <c r="F23" s="2312"/>
      <c r="G23" s="2312"/>
      <c r="H23" s="2311"/>
      <c r="I23" s="2312"/>
      <c r="J23" s="2312"/>
      <c r="K23" s="2312"/>
      <c r="L23" s="2313"/>
      <c r="M23" s="800"/>
      <c r="N23" s="2249"/>
      <c r="O23" s="2250"/>
      <c r="P23" s="2251"/>
      <c r="Q23" s="978"/>
      <c r="R23" s="2285">
        <f t="shared" si="0"/>
        <v>0</v>
      </c>
      <c r="S23" s="2286"/>
      <c r="T23" s="2287"/>
      <c r="U23" s="980"/>
      <c r="V23" s="2285">
        <f t="shared" si="1"/>
        <v>0</v>
      </c>
      <c r="W23" s="2286"/>
      <c r="X23" s="2287"/>
      <c r="Y23" s="994">
        <f t="shared" si="2"/>
        <v>0</v>
      </c>
      <c r="Z23" s="2285">
        <f t="shared" si="3"/>
        <v>0</v>
      </c>
      <c r="AA23" s="2286"/>
      <c r="AB23" s="2287"/>
      <c r="AC23" s="2288"/>
      <c r="AD23" s="2289"/>
      <c r="AE23" s="2289"/>
      <c r="AF23" s="2289"/>
      <c r="AG23" s="2289"/>
      <c r="AH23" s="2290"/>
    </row>
    <row r="24" spans="2:36" s="318" customFormat="1" ht="19.5" customHeight="1" thickTop="1">
      <c r="B24" s="269"/>
      <c r="C24" s="260"/>
      <c r="D24" s="2243" t="s">
        <v>729</v>
      </c>
      <c r="E24" s="2243"/>
      <c r="F24" s="2243"/>
      <c r="G24" s="2243"/>
      <c r="H24" s="2243"/>
      <c r="I24" s="2243"/>
      <c r="J24" s="2243"/>
      <c r="K24" s="2243"/>
      <c r="L24" s="2243"/>
      <c r="M24" s="2243"/>
      <c r="N24" s="2243"/>
      <c r="O24" s="2243"/>
      <c r="P24" s="2244"/>
      <c r="Q24" s="995"/>
      <c r="R24" s="2245">
        <f>SUM(R16:T23)</f>
        <v>0</v>
      </c>
      <c r="S24" s="2245"/>
      <c r="T24" s="2245"/>
      <c r="U24" s="1215"/>
      <c r="V24" s="2245">
        <f>SUM(V16:X23)</f>
        <v>0</v>
      </c>
      <c r="W24" s="2245"/>
      <c r="X24" s="2245"/>
      <c r="Y24" s="1215"/>
      <c r="Z24" s="2245">
        <f>SUM(Z16:AB23)</f>
        <v>0</v>
      </c>
      <c r="AA24" s="2245"/>
      <c r="AB24" s="2245"/>
      <c r="AC24" s="2263"/>
      <c r="AD24" s="2263"/>
      <c r="AE24" s="2263"/>
      <c r="AF24" s="2263"/>
      <c r="AG24" s="2263"/>
      <c r="AH24" s="2263"/>
    </row>
    <row r="25" spans="2:36" s="318" customFormat="1" ht="15" customHeight="1">
      <c r="B25" s="269"/>
      <c r="C25" s="260"/>
      <c r="D25" s="270"/>
      <c r="E25" s="270"/>
      <c r="F25" s="270"/>
      <c r="G25" s="270"/>
      <c r="H25" s="270"/>
      <c r="I25" s="270"/>
      <c r="J25" s="270"/>
      <c r="K25" s="270"/>
      <c r="L25" s="270"/>
      <c r="M25" s="270"/>
      <c r="N25" s="270"/>
      <c r="O25" s="270"/>
      <c r="P25" s="270"/>
      <c r="Q25" s="270"/>
      <c r="R25" s="270"/>
      <c r="S25" s="270"/>
      <c r="T25" s="270"/>
      <c r="U25" s="270"/>
      <c r="V25" s="270"/>
      <c r="W25" s="253"/>
      <c r="X25" s="253"/>
      <c r="Y25" s="253"/>
      <c r="Z25" s="269"/>
      <c r="AA25" s="269"/>
      <c r="AB25" s="319"/>
      <c r="AC25" s="320"/>
      <c r="AD25" s="321"/>
    </row>
    <row r="26" spans="2:36" s="267" customFormat="1" ht="15.5">
      <c r="B26" s="262"/>
      <c r="C26" s="263" t="s">
        <v>627</v>
      </c>
      <c r="D26" s="264"/>
      <c r="E26" s="265"/>
      <c r="F26" s="265"/>
      <c r="G26" s="265"/>
      <c r="H26" s="265"/>
      <c r="I26" s="265"/>
      <c r="J26" s="265"/>
      <c r="K26" s="265"/>
      <c r="L26" s="265"/>
      <c r="M26" s="265"/>
      <c r="N26" s="265"/>
      <c r="O26" s="265"/>
      <c r="P26" s="265"/>
      <c r="Q26" s="265"/>
      <c r="R26" s="265"/>
      <c r="S26" s="265"/>
      <c r="T26" s="265"/>
      <c r="U26" s="266"/>
      <c r="V26" s="265"/>
      <c r="W26" s="265"/>
      <c r="X26" s="265"/>
      <c r="Y26" s="265"/>
      <c r="Z26" s="262"/>
      <c r="AA26" s="262"/>
      <c r="AB26" s="210"/>
      <c r="AC26" s="320"/>
      <c r="AD26" s="321"/>
    </row>
    <row r="27" spans="2:36" s="267" customFormat="1" ht="15.5">
      <c r="B27" s="262"/>
      <c r="C27" s="263"/>
      <c r="D27" s="251" t="s">
        <v>743</v>
      </c>
      <c r="E27" s="265"/>
      <c r="F27" s="265"/>
      <c r="G27" s="265"/>
      <c r="H27" s="265"/>
      <c r="I27" s="265"/>
      <c r="J27" s="265"/>
      <c r="K27" s="265"/>
      <c r="L27" s="265"/>
      <c r="M27" s="265"/>
      <c r="N27" s="265"/>
      <c r="O27" s="265"/>
      <c r="P27" s="265"/>
      <c r="Q27" s="265"/>
      <c r="R27" s="265"/>
      <c r="S27" s="265"/>
      <c r="T27" s="265"/>
      <c r="U27" s="266"/>
      <c r="V27" s="265"/>
      <c r="W27" s="265"/>
      <c r="X27" s="265"/>
      <c r="Y27" s="265"/>
      <c r="Z27" s="262"/>
      <c r="AA27" s="262"/>
      <c r="AB27" s="210"/>
      <c r="AC27" s="320"/>
      <c r="AD27" s="321"/>
    </row>
    <row r="28" spans="2:36" s="318" customFormat="1" ht="30" customHeight="1">
      <c r="B28" s="269"/>
      <c r="C28" s="260"/>
      <c r="D28" s="2298" t="s">
        <v>616</v>
      </c>
      <c r="E28" s="2299"/>
      <c r="F28" s="2299"/>
      <c r="G28" s="2299"/>
      <c r="H28" s="2299"/>
      <c r="I28" s="2300"/>
      <c r="J28" s="2301">
        <f>V24</f>
        <v>0</v>
      </c>
      <c r="K28" s="2302"/>
      <c r="L28" s="2302"/>
      <c r="M28" s="2302"/>
      <c r="N28" s="2302"/>
      <c r="O28" s="2302"/>
      <c r="P28" s="2302"/>
      <c r="Q28" s="2302"/>
      <c r="R28" s="2303"/>
      <c r="S28" s="280" t="s">
        <v>231</v>
      </c>
      <c r="T28" s="263" t="s">
        <v>330</v>
      </c>
      <c r="U28" s="2297"/>
      <c r="V28" s="2297"/>
      <c r="W28" s="2297"/>
      <c r="X28" s="2297"/>
      <c r="Y28" s="2297"/>
      <c r="Z28" s="2297"/>
      <c r="AA28" s="269"/>
      <c r="AB28" s="319"/>
      <c r="AC28" s="320"/>
      <c r="AD28" s="321"/>
      <c r="AJ28" s="672"/>
    </row>
    <row r="29" spans="2:36" s="318" customFormat="1" ht="15" customHeight="1">
      <c r="B29" s="269"/>
      <c r="C29" s="260"/>
      <c r="D29" s="641"/>
      <c r="E29" s="277"/>
      <c r="F29" s="278"/>
      <c r="G29" s="279"/>
      <c r="H29" s="279"/>
      <c r="I29" s="279"/>
      <c r="J29" s="279"/>
      <c r="K29" s="279"/>
      <c r="L29" s="213"/>
      <c r="M29" s="213"/>
      <c r="N29" s="213"/>
      <c r="O29" s="213"/>
      <c r="P29" s="213"/>
      <c r="Q29" s="213"/>
      <c r="R29" s="213"/>
      <c r="S29" s="213"/>
      <c r="T29" s="213"/>
      <c r="U29" s="213"/>
      <c r="V29" s="213"/>
      <c r="W29" s="213"/>
      <c r="X29" s="213"/>
      <c r="Y29" s="213"/>
      <c r="Z29" s="269"/>
      <c r="AA29" s="269"/>
      <c r="AB29" s="319"/>
      <c r="AC29" s="320"/>
      <c r="AD29" s="321"/>
    </row>
    <row r="30" spans="2:36" s="267" customFormat="1" ht="15.5">
      <c r="B30" s="262"/>
      <c r="C30" s="263"/>
      <c r="D30" s="251" t="s">
        <v>617</v>
      </c>
      <c r="E30" s="265"/>
      <c r="F30" s="265"/>
      <c r="G30" s="265"/>
      <c r="H30" s="265"/>
      <c r="I30" s="265"/>
      <c r="J30" s="265"/>
      <c r="K30" s="265"/>
      <c r="L30" s="265"/>
      <c r="M30" s="265"/>
      <c r="N30" s="265"/>
      <c r="O30" s="265"/>
      <c r="P30" s="265"/>
      <c r="Q30" s="265"/>
      <c r="R30" s="265"/>
      <c r="S30" s="265"/>
      <c r="T30" s="265"/>
      <c r="U30" s="266"/>
      <c r="V30" s="265"/>
      <c r="W30" s="265"/>
      <c r="X30" s="265"/>
      <c r="Y30" s="265"/>
      <c r="Z30" s="262"/>
      <c r="AA30" s="262"/>
      <c r="AB30" s="210"/>
      <c r="AC30" s="320"/>
      <c r="AD30" s="321"/>
    </row>
    <row r="31" spans="2:36" s="318" customFormat="1" ht="30" customHeight="1">
      <c r="B31" s="269"/>
      <c r="C31" s="260"/>
      <c r="D31" s="2291" t="s">
        <v>331</v>
      </c>
      <c r="E31" s="2292"/>
      <c r="F31" s="2292"/>
      <c r="G31" s="2292"/>
      <c r="H31" s="2292"/>
      <c r="I31" s="2293"/>
      <c r="J31" s="2294">
        <v>900000</v>
      </c>
      <c r="K31" s="2295"/>
      <c r="L31" s="2295"/>
      <c r="M31" s="2295"/>
      <c r="N31" s="2295"/>
      <c r="O31" s="2295"/>
      <c r="P31" s="2295"/>
      <c r="Q31" s="2295"/>
      <c r="R31" s="2296"/>
      <c r="S31" s="280" t="s">
        <v>231</v>
      </c>
      <c r="T31" s="263" t="s">
        <v>618</v>
      </c>
      <c r="U31" s="2297" t="s">
        <v>619</v>
      </c>
      <c r="V31" s="2297"/>
      <c r="W31" s="2297"/>
      <c r="X31" s="2297"/>
      <c r="Y31" s="2297"/>
      <c r="Z31" s="2297"/>
      <c r="AA31" s="269"/>
      <c r="AB31" s="319"/>
      <c r="AC31" s="320"/>
      <c r="AD31" s="321"/>
      <c r="AJ31" s="672"/>
    </row>
    <row r="32" spans="2:36" s="318" customFormat="1" ht="15" customHeight="1">
      <c r="B32" s="269"/>
      <c r="C32" s="260"/>
      <c r="D32" s="277"/>
      <c r="E32" s="277"/>
      <c r="F32" s="278"/>
      <c r="G32" s="279"/>
      <c r="H32" s="279"/>
      <c r="I32" s="639"/>
      <c r="J32" s="639"/>
      <c r="K32" s="639"/>
      <c r="L32" s="639"/>
      <c r="M32" s="639"/>
      <c r="N32" s="639"/>
      <c r="O32" s="639"/>
      <c r="P32" s="639"/>
      <c r="Q32" s="639"/>
      <c r="R32" s="639"/>
      <c r="S32" s="639"/>
      <c r="T32" s="639"/>
      <c r="U32" s="639"/>
      <c r="V32" s="639"/>
      <c r="W32" s="639"/>
      <c r="X32" s="639"/>
      <c r="Y32" s="639"/>
      <c r="Z32" s="269"/>
      <c r="AA32" s="269"/>
      <c r="AB32" s="319"/>
      <c r="AC32" s="320"/>
      <c r="AD32" s="321"/>
    </row>
    <row r="33" spans="2:36" s="267" customFormat="1" ht="15.5">
      <c r="B33" s="262"/>
      <c r="C33" s="263" t="s">
        <v>628</v>
      </c>
      <c r="D33" s="264"/>
      <c r="E33" s="265"/>
      <c r="F33" s="265"/>
      <c r="G33" s="265"/>
      <c r="H33" s="265"/>
      <c r="I33" s="265"/>
      <c r="J33" s="265"/>
      <c r="K33" s="265"/>
      <c r="L33" s="265"/>
      <c r="M33" s="265"/>
      <c r="N33" s="265"/>
      <c r="O33" s="265"/>
      <c r="P33" s="265"/>
      <c r="Q33" s="265"/>
      <c r="R33" s="265"/>
      <c r="S33" s="265"/>
      <c r="T33" s="265"/>
      <c r="U33" s="266"/>
      <c r="V33" s="265"/>
      <c r="W33" s="265"/>
      <c r="X33" s="265"/>
      <c r="Y33" s="265"/>
      <c r="Z33" s="262"/>
      <c r="AA33" s="262"/>
      <c r="AB33" s="210"/>
      <c r="AC33" s="320"/>
      <c r="AD33" s="321"/>
    </row>
    <row r="34" spans="2:36" s="318" customFormat="1" ht="50.15" customHeight="1">
      <c r="B34" s="269"/>
      <c r="C34" s="260"/>
      <c r="D34" s="2291" t="s">
        <v>620</v>
      </c>
      <c r="E34" s="2292"/>
      <c r="F34" s="2292"/>
      <c r="G34" s="2292"/>
      <c r="H34" s="2292"/>
      <c r="I34" s="2293"/>
      <c r="J34" s="2294">
        <f>IF(J28="",0,MIN(J28,J31))</f>
        <v>0</v>
      </c>
      <c r="K34" s="2295"/>
      <c r="L34" s="2295"/>
      <c r="M34" s="2295"/>
      <c r="N34" s="2295"/>
      <c r="O34" s="2295"/>
      <c r="P34" s="2295"/>
      <c r="Q34" s="2295"/>
      <c r="R34" s="2296"/>
      <c r="S34" s="280" t="s">
        <v>231</v>
      </c>
      <c r="T34" s="263" t="s">
        <v>621</v>
      </c>
      <c r="U34" s="2297" t="s">
        <v>622</v>
      </c>
      <c r="V34" s="2297"/>
      <c r="W34" s="2297"/>
      <c r="X34" s="2297"/>
      <c r="Y34" s="2297"/>
      <c r="Z34" s="2297"/>
      <c r="AA34" s="269"/>
      <c r="AB34" s="319"/>
      <c r="AC34" s="320"/>
      <c r="AD34" s="321"/>
      <c r="AJ34" s="672"/>
    </row>
    <row r="35" spans="2:36" s="318" customFormat="1" ht="15" customHeight="1">
      <c r="B35" s="269"/>
      <c r="C35" s="260"/>
      <c r="D35" s="652" t="s">
        <v>1196</v>
      </c>
      <c r="E35" s="640"/>
      <c r="F35" s="282"/>
      <c r="G35" s="281"/>
      <c r="H35" s="281"/>
      <c r="I35" s="639"/>
      <c r="J35" s="639"/>
      <c r="K35" s="639"/>
      <c r="L35" s="639"/>
      <c r="M35" s="639"/>
      <c r="N35" s="639"/>
      <c r="O35" s="639"/>
      <c r="P35" s="639"/>
      <c r="Q35" s="639"/>
      <c r="R35" s="639"/>
      <c r="S35" s="639"/>
      <c r="T35" s="639"/>
      <c r="U35" s="639"/>
      <c r="V35" s="639"/>
      <c r="W35" s="639"/>
      <c r="X35" s="639"/>
      <c r="Y35" s="639"/>
      <c r="Z35" s="269"/>
      <c r="AA35" s="269"/>
      <c r="AB35" s="319"/>
      <c r="AC35" s="320"/>
      <c r="AD35" s="321"/>
    </row>
    <row r="36" spans="2:36" s="318" customFormat="1" ht="15" customHeight="1">
      <c r="B36" s="269"/>
      <c r="C36" s="260"/>
      <c r="D36" s="652"/>
      <c r="E36" s="640"/>
      <c r="F36" s="282"/>
      <c r="G36" s="281"/>
      <c r="H36" s="281"/>
      <c r="I36" s="639"/>
      <c r="J36" s="639"/>
      <c r="K36" s="639"/>
      <c r="L36" s="639"/>
      <c r="M36" s="639"/>
      <c r="N36" s="639"/>
      <c r="O36" s="639"/>
      <c r="P36" s="639"/>
      <c r="Q36" s="639"/>
      <c r="R36" s="639"/>
      <c r="S36" s="639"/>
      <c r="T36" s="639"/>
      <c r="U36" s="639"/>
      <c r="V36" s="639"/>
      <c r="W36" s="639"/>
      <c r="X36" s="639"/>
      <c r="Y36" s="639"/>
      <c r="Z36" s="269"/>
      <c r="AA36" s="269"/>
      <c r="AB36" s="319"/>
      <c r="AC36" s="320"/>
      <c r="AD36" s="321"/>
    </row>
    <row r="37" spans="2:36" s="267" customFormat="1" ht="15.5">
      <c r="B37" s="262"/>
      <c r="C37" s="263" t="s">
        <v>629</v>
      </c>
      <c r="D37" s="264"/>
      <c r="E37" s="265"/>
      <c r="F37" s="265"/>
      <c r="G37" s="265"/>
      <c r="H37" s="265"/>
      <c r="I37" s="265"/>
      <c r="J37" s="265"/>
      <c r="K37" s="265"/>
      <c r="L37" s="265"/>
      <c r="M37" s="265"/>
      <c r="N37" s="265"/>
      <c r="O37" s="265"/>
      <c r="P37" s="265"/>
      <c r="Q37" s="265"/>
      <c r="R37" s="265"/>
      <c r="S37" s="265"/>
      <c r="T37" s="265"/>
      <c r="U37" s="266"/>
      <c r="V37" s="265"/>
      <c r="W37" s="265"/>
      <c r="X37" s="265"/>
      <c r="Y37" s="265"/>
      <c r="Z37" s="262"/>
      <c r="AA37" s="262"/>
      <c r="AB37" s="210"/>
      <c r="AC37" s="320"/>
      <c r="AD37" s="321"/>
    </row>
    <row r="38" spans="2:36" s="267" customFormat="1" ht="15.5">
      <c r="B38" s="262"/>
      <c r="C38" s="263"/>
      <c r="D38" s="264" t="s">
        <v>630</v>
      </c>
      <c r="E38" s="265"/>
      <c r="F38" s="265"/>
      <c r="G38" s="265"/>
      <c r="H38" s="265"/>
      <c r="I38" s="265"/>
      <c r="J38" s="265"/>
      <c r="K38" s="265"/>
      <c r="L38" s="265"/>
      <c r="M38" s="265"/>
      <c r="N38" s="265"/>
      <c r="O38" s="265"/>
      <c r="P38" s="265"/>
      <c r="Q38" s="265"/>
      <c r="R38" s="265"/>
      <c r="S38" s="265"/>
      <c r="T38" s="265"/>
      <c r="U38" s="266"/>
      <c r="V38" s="265"/>
      <c r="W38" s="265"/>
      <c r="X38" s="265"/>
      <c r="Y38" s="265"/>
      <c r="Z38" s="802"/>
      <c r="AA38" s="802"/>
      <c r="AB38" s="803"/>
      <c r="AC38" s="804"/>
      <c r="AD38" s="805"/>
      <c r="AE38" s="806"/>
      <c r="AF38" s="806"/>
      <c r="AG38" s="806"/>
      <c r="AH38" s="806"/>
    </row>
    <row r="39" spans="2:36" s="267" customFormat="1" ht="15.5">
      <c r="B39" s="262"/>
      <c r="C39" s="263"/>
      <c r="D39" s="686"/>
      <c r="E39" s="687"/>
      <c r="F39" s="687"/>
      <c r="G39" s="687"/>
      <c r="H39" s="687"/>
      <c r="I39" s="687"/>
      <c r="J39" s="687"/>
      <c r="K39" s="687"/>
      <c r="L39" s="687"/>
      <c r="M39" s="687"/>
      <c r="N39" s="687"/>
      <c r="O39" s="687"/>
      <c r="P39" s="687"/>
      <c r="Q39" s="687"/>
      <c r="R39" s="687"/>
      <c r="S39" s="687"/>
      <c r="T39" s="687"/>
      <c r="U39" s="688"/>
      <c r="V39" s="687"/>
      <c r="W39" s="687"/>
      <c r="X39" s="687"/>
      <c r="Y39" s="687"/>
      <c r="Z39" s="262"/>
      <c r="AA39" s="262"/>
      <c r="AB39" s="210"/>
      <c r="AC39" s="320"/>
      <c r="AD39" s="321"/>
      <c r="AH39" s="807"/>
    </row>
    <row r="40" spans="2:36" s="267" customFormat="1" ht="15.5">
      <c r="B40" s="262"/>
      <c r="C40" s="263"/>
      <c r="D40" s="689"/>
      <c r="E40" s="690"/>
      <c r="F40" s="690"/>
      <c r="G40" s="690"/>
      <c r="H40" s="690"/>
      <c r="I40" s="690"/>
      <c r="J40" s="690"/>
      <c r="K40" s="690"/>
      <c r="L40" s="690"/>
      <c r="M40" s="690"/>
      <c r="N40" s="690"/>
      <c r="O40" s="690"/>
      <c r="P40" s="690"/>
      <c r="Q40" s="690"/>
      <c r="R40" s="690"/>
      <c r="S40" s="690"/>
      <c r="T40" s="690"/>
      <c r="U40" s="691"/>
      <c r="V40" s="690"/>
      <c r="W40" s="690"/>
      <c r="X40" s="690"/>
      <c r="Y40" s="690"/>
      <c r="Z40" s="262"/>
      <c r="AA40" s="262"/>
      <c r="AB40" s="210"/>
      <c r="AC40" s="320"/>
      <c r="AD40" s="321"/>
      <c r="AH40" s="808"/>
    </row>
    <row r="41" spans="2:36" s="267" customFormat="1" ht="15.5">
      <c r="B41" s="262"/>
      <c r="C41" s="263"/>
      <c r="D41" s="692"/>
      <c r="E41" s="690"/>
      <c r="F41" s="690"/>
      <c r="G41" s="690"/>
      <c r="H41" s="690"/>
      <c r="I41" s="690"/>
      <c r="J41" s="690"/>
      <c r="K41" s="690"/>
      <c r="L41" s="690"/>
      <c r="M41" s="690"/>
      <c r="N41" s="690"/>
      <c r="O41" s="690"/>
      <c r="P41" s="690"/>
      <c r="Q41" s="690"/>
      <c r="R41" s="690"/>
      <c r="S41" s="690"/>
      <c r="T41" s="690"/>
      <c r="U41" s="691"/>
      <c r="V41" s="690"/>
      <c r="W41" s="690"/>
      <c r="X41" s="690"/>
      <c r="Y41" s="690"/>
      <c r="Z41" s="262"/>
      <c r="AA41" s="262"/>
      <c r="AB41" s="210"/>
      <c r="AC41" s="320"/>
      <c r="AD41" s="321"/>
      <c r="AH41" s="808"/>
    </row>
    <row r="42" spans="2:36" s="267" customFormat="1" ht="15.5">
      <c r="B42" s="262"/>
      <c r="C42" s="263"/>
      <c r="D42" s="692"/>
      <c r="E42" s="690"/>
      <c r="F42" s="690"/>
      <c r="G42" s="690"/>
      <c r="H42" s="690"/>
      <c r="I42" s="690"/>
      <c r="J42" s="690"/>
      <c r="K42" s="690"/>
      <c r="L42" s="690"/>
      <c r="M42" s="690"/>
      <c r="N42" s="690"/>
      <c r="O42" s="690"/>
      <c r="P42" s="690"/>
      <c r="Q42" s="690"/>
      <c r="R42" s="690"/>
      <c r="S42" s="690"/>
      <c r="T42" s="690"/>
      <c r="U42" s="691"/>
      <c r="V42" s="690"/>
      <c r="W42" s="690"/>
      <c r="X42" s="690"/>
      <c r="Y42" s="690"/>
      <c r="Z42" s="262"/>
      <c r="AA42" s="262"/>
      <c r="AB42" s="210"/>
      <c r="AC42" s="320"/>
      <c r="AD42" s="321"/>
      <c r="AH42" s="808"/>
    </row>
    <row r="43" spans="2:36" s="267" customFormat="1" ht="15.5">
      <c r="B43" s="262"/>
      <c r="C43" s="263"/>
      <c r="D43" s="692"/>
      <c r="E43" s="690"/>
      <c r="F43" s="690"/>
      <c r="G43" s="690"/>
      <c r="H43" s="690"/>
      <c r="I43" s="690"/>
      <c r="J43" s="690"/>
      <c r="K43" s="690"/>
      <c r="L43" s="690"/>
      <c r="M43" s="690"/>
      <c r="N43" s="690"/>
      <c r="O43" s="690"/>
      <c r="P43" s="690"/>
      <c r="Q43" s="690"/>
      <c r="R43" s="690"/>
      <c r="S43" s="690"/>
      <c r="T43" s="690"/>
      <c r="U43" s="691"/>
      <c r="V43" s="690"/>
      <c r="W43" s="690"/>
      <c r="X43" s="690"/>
      <c r="Y43" s="690"/>
      <c r="Z43" s="262"/>
      <c r="AA43" s="262"/>
      <c r="AB43" s="210"/>
      <c r="AC43" s="283"/>
      <c r="AD43" s="284"/>
      <c r="AH43" s="808"/>
    </row>
    <row r="44" spans="2:36" s="267" customFormat="1" ht="15.5">
      <c r="B44" s="262"/>
      <c r="C44" s="263"/>
      <c r="D44" s="692"/>
      <c r="E44" s="690"/>
      <c r="F44" s="690"/>
      <c r="G44" s="690"/>
      <c r="H44" s="690"/>
      <c r="I44" s="690"/>
      <c r="J44" s="690"/>
      <c r="K44" s="690"/>
      <c r="L44" s="690"/>
      <c r="M44" s="690"/>
      <c r="N44" s="690"/>
      <c r="O44" s="690"/>
      <c r="P44" s="690"/>
      <c r="Q44" s="690"/>
      <c r="R44" s="690"/>
      <c r="S44" s="690"/>
      <c r="T44" s="690"/>
      <c r="U44" s="691"/>
      <c r="V44" s="690"/>
      <c r="W44" s="690"/>
      <c r="X44" s="690"/>
      <c r="Y44" s="690"/>
      <c r="Z44" s="262"/>
      <c r="AA44" s="262"/>
      <c r="AB44" s="210"/>
      <c r="AC44" s="283"/>
      <c r="AD44" s="284"/>
      <c r="AH44" s="808"/>
    </row>
    <row r="45" spans="2:36" s="267" customFormat="1" ht="15.5">
      <c r="B45" s="262"/>
      <c r="C45" s="263"/>
      <c r="D45" s="692"/>
      <c r="E45" s="690"/>
      <c r="F45" s="690"/>
      <c r="G45" s="690"/>
      <c r="H45" s="690"/>
      <c r="I45" s="690"/>
      <c r="J45" s="690"/>
      <c r="K45" s="690"/>
      <c r="L45" s="690"/>
      <c r="M45" s="690"/>
      <c r="N45" s="690"/>
      <c r="O45" s="690"/>
      <c r="P45" s="690"/>
      <c r="Q45" s="690"/>
      <c r="R45" s="690"/>
      <c r="S45" s="690"/>
      <c r="T45" s="690"/>
      <c r="U45" s="691"/>
      <c r="V45" s="690"/>
      <c r="W45" s="690"/>
      <c r="X45" s="690"/>
      <c r="Y45" s="690"/>
      <c r="Z45" s="262"/>
      <c r="AA45" s="262"/>
      <c r="AB45" s="210"/>
      <c r="AC45" s="283"/>
      <c r="AD45" s="284"/>
      <c r="AH45" s="808"/>
    </row>
    <row r="46" spans="2:36" s="267" customFormat="1" ht="15.5">
      <c r="B46" s="262"/>
      <c r="C46" s="263"/>
      <c r="D46" s="692"/>
      <c r="E46" s="690"/>
      <c r="F46" s="690"/>
      <c r="G46" s="690"/>
      <c r="H46" s="690"/>
      <c r="I46" s="690"/>
      <c r="J46" s="690"/>
      <c r="K46" s="690"/>
      <c r="L46" s="690"/>
      <c r="M46" s="690"/>
      <c r="N46" s="690"/>
      <c r="O46" s="690"/>
      <c r="P46" s="690"/>
      <c r="Q46" s="690"/>
      <c r="R46" s="690"/>
      <c r="S46" s="690"/>
      <c r="T46" s="690"/>
      <c r="U46" s="691"/>
      <c r="V46" s="690"/>
      <c r="W46" s="690"/>
      <c r="X46" s="690"/>
      <c r="Y46" s="690"/>
      <c r="Z46" s="262"/>
      <c r="AA46" s="262"/>
      <c r="AB46" s="210"/>
      <c r="AC46" s="283"/>
      <c r="AD46" s="284"/>
      <c r="AH46" s="808"/>
    </row>
    <row r="47" spans="2:36" s="267" customFormat="1" ht="15.5">
      <c r="B47" s="262"/>
      <c r="C47" s="263"/>
      <c r="D47" s="692"/>
      <c r="E47" s="690"/>
      <c r="F47" s="690"/>
      <c r="G47" s="690"/>
      <c r="H47" s="690"/>
      <c r="I47" s="690"/>
      <c r="J47" s="690"/>
      <c r="K47" s="690"/>
      <c r="L47" s="690"/>
      <c r="M47" s="690"/>
      <c r="N47" s="690"/>
      <c r="O47" s="690"/>
      <c r="P47" s="690"/>
      <c r="Q47" s="690"/>
      <c r="R47" s="690"/>
      <c r="S47" s="690"/>
      <c r="T47" s="690"/>
      <c r="U47" s="691"/>
      <c r="V47" s="690"/>
      <c r="W47" s="690"/>
      <c r="X47" s="690"/>
      <c r="Y47" s="690"/>
      <c r="Z47" s="262"/>
      <c r="AA47" s="262"/>
      <c r="AB47" s="210"/>
      <c r="AC47" s="283"/>
      <c r="AD47" s="284"/>
      <c r="AH47" s="808"/>
    </row>
    <row r="48" spans="2:36" s="267" customFormat="1" ht="15.5">
      <c r="B48" s="262"/>
      <c r="C48" s="263"/>
      <c r="D48" s="692"/>
      <c r="E48" s="690"/>
      <c r="F48" s="690"/>
      <c r="G48" s="690"/>
      <c r="H48" s="690"/>
      <c r="I48" s="690"/>
      <c r="J48" s="690"/>
      <c r="K48" s="690"/>
      <c r="L48" s="690"/>
      <c r="M48" s="690"/>
      <c r="N48" s="690"/>
      <c r="O48" s="690"/>
      <c r="P48" s="690"/>
      <c r="Q48" s="690"/>
      <c r="R48" s="690"/>
      <c r="S48" s="690"/>
      <c r="T48" s="690"/>
      <c r="U48" s="691"/>
      <c r="V48" s="690"/>
      <c r="W48" s="690"/>
      <c r="X48" s="690"/>
      <c r="Y48" s="690"/>
      <c r="Z48" s="262"/>
      <c r="AA48" s="262"/>
      <c r="AB48" s="210"/>
      <c r="AC48" s="283"/>
      <c r="AD48" s="284"/>
      <c r="AH48" s="808"/>
    </row>
    <row r="49" spans="2:34" s="267" customFormat="1" ht="15.5">
      <c r="B49" s="262"/>
      <c r="C49" s="263"/>
      <c r="D49" s="692"/>
      <c r="E49" s="690"/>
      <c r="F49" s="690"/>
      <c r="G49" s="690"/>
      <c r="H49" s="690"/>
      <c r="I49" s="690"/>
      <c r="J49" s="690"/>
      <c r="K49" s="690"/>
      <c r="L49" s="690"/>
      <c r="M49" s="690"/>
      <c r="N49" s="690"/>
      <c r="O49" s="690"/>
      <c r="P49" s="690"/>
      <c r="Q49" s="690"/>
      <c r="R49" s="690"/>
      <c r="S49" s="690"/>
      <c r="T49" s="690"/>
      <c r="U49" s="691"/>
      <c r="V49" s="690"/>
      <c r="W49" s="690"/>
      <c r="X49" s="690"/>
      <c r="Y49" s="690"/>
      <c r="Z49" s="262"/>
      <c r="AA49" s="262"/>
      <c r="AB49" s="210"/>
      <c r="AC49" s="283"/>
      <c r="AD49" s="284"/>
      <c r="AH49" s="808"/>
    </row>
    <row r="50" spans="2:34" s="267" customFormat="1" ht="15.5">
      <c r="B50" s="262"/>
      <c r="C50" s="263"/>
      <c r="D50" s="692"/>
      <c r="E50" s="690"/>
      <c r="F50" s="690"/>
      <c r="G50" s="690"/>
      <c r="H50" s="690"/>
      <c r="I50" s="690"/>
      <c r="J50" s="690"/>
      <c r="K50" s="690"/>
      <c r="L50" s="690"/>
      <c r="M50" s="690"/>
      <c r="N50" s="690"/>
      <c r="O50" s="690"/>
      <c r="P50" s="690"/>
      <c r="Q50" s="690"/>
      <c r="R50" s="690"/>
      <c r="S50" s="690"/>
      <c r="T50" s="690"/>
      <c r="U50" s="691"/>
      <c r="V50" s="690"/>
      <c r="W50" s="690"/>
      <c r="X50" s="690"/>
      <c r="Y50" s="690"/>
      <c r="Z50" s="262"/>
      <c r="AA50" s="262"/>
      <c r="AB50" s="210"/>
      <c r="AC50" s="283"/>
      <c r="AD50" s="284"/>
      <c r="AH50" s="808"/>
    </row>
    <row r="51" spans="2:34" ht="12.75" customHeight="1">
      <c r="B51" s="254"/>
      <c r="C51" s="254"/>
      <c r="D51" s="693"/>
      <c r="E51" s="694"/>
      <c r="F51" s="694"/>
      <c r="G51" s="694"/>
      <c r="H51" s="694"/>
      <c r="I51" s="694"/>
      <c r="J51" s="694"/>
      <c r="K51" s="694"/>
      <c r="L51" s="694"/>
      <c r="M51" s="694"/>
      <c r="N51" s="694"/>
      <c r="O51" s="694"/>
      <c r="P51" s="694"/>
      <c r="Q51" s="694"/>
      <c r="R51" s="694"/>
      <c r="S51" s="694"/>
      <c r="T51" s="694"/>
      <c r="U51" s="694"/>
      <c r="V51" s="694"/>
      <c r="W51" s="694"/>
      <c r="X51" s="694"/>
      <c r="Y51" s="694"/>
      <c r="Z51" s="254"/>
      <c r="AA51" s="254"/>
      <c r="AC51" s="283"/>
      <c r="AD51" s="284"/>
      <c r="AH51" s="809"/>
    </row>
    <row r="52" spans="2:34" ht="20.149999999999999" customHeight="1">
      <c r="D52" s="695"/>
      <c r="E52" s="696"/>
      <c r="F52" s="696"/>
      <c r="G52" s="696"/>
      <c r="H52" s="696"/>
      <c r="I52" s="696"/>
      <c r="J52" s="696"/>
      <c r="K52" s="696"/>
      <c r="L52" s="696"/>
      <c r="M52" s="696"/>
      <c r="N52" s="696"/>
      <c r="O52" s="696"/>
      <c r="P52" s="696"/>
      <c r="Q52" s="696"/>
      <c r="R52" s="696"/>
      <c r="S52" s="696"/>
      <c r="T52" s="696"/>
      <c r="U52" s="696"/>
      <c r="V52" s="696"/>
      <c r="W52" s="696"/>
      <c r="X52" s="696"/>
      <c r="Y52" s="696"/>
      <c r="AC52" s="283"/>
      <c r="AD52" s="284"/>
      <c r="AH52" s="809"/>
    </row>
    <row r="53" spans="2:34" ht="20.149999999999999" customHeight="1">
      <c r="D53" s="695"/>
      <c r="E53" s="696"/>
      <c r="F53" s="696"/>
      <c r="G53" s="696"/>
      <c r="H53" s="696"/>
      <c r="I53" s="696"/>
      <c r="J53" s="696"/>
      <c r="K53" s="696"/>
      <c r="L53" s="696"/>
      <c r="M53" s="696"/>
      <c r="N53" s="696"/>
      <c r="O53" s="696"/>
      <c r="P53" s="696"/>
      <c r="Q53" s="696"/>
      <c r="R53" s="696"/>
      <c r="S53" s="696"/>
      <c r="T53" s="696"/>
      <c r="U53" s="696"/>
      <c r="V53" s="696"/>
      <c r="W53" s="696"/>
      <c r="X53" s="696"/>
      <c r="Y53" s="696"/>
      <c r="AC53" s="283"/>
      <c r="AD53" s="284"/>
      <c r="AH53" s="809"/>
    </row>
    <row r="54" spans="2:34" ht="20.149999999999999" customHeight="1">
      <c r="D54" s="695"/>
      <c r="E54" s="696"/>
      <c r="F54" s="696"/>
      <c r="G54" s="696"/>
      <c r="H54" s="696"/>
      <c r="I54" s="696"/>
      <c r="J54" s="696"/>
      <c r="K54" s="696"/>
      <c r="L54" s="696"/>
      <c r="M54" s="696"/>
      <c r="N54" s="696"/>
      <c r="O54" s="696"/>
      <c r="P54" s="696"/>
      <c r="Q54" s="696"/>
      <c r="R54" s="696"/>
      <c r="S54" s="696"/>
      <c r="T54" s="696"/>
      <c r="U54" s="696"/>
      <c r="V54" s="696"/>
      <c r="W54" s="696"/>
      <c r="X54" s="696"/>
      <c r="Y54" s="696"/>
      <c r="AC54" s="283"/>
      <c r="AD54" s="284"/>
      <c r="AH54" s="809"/>
    </row>
    <row r="55" spans="2:34" ht="20.149999999999999" customHeight="1">
      <c r="D55" s="695"/>
      <c r="E55" s="696"/>
      <c r="F55" s="696"/>
      <c r="G55" s="696"/>
      <c r="H55" s="696"/>
      <c r="I55" s="696"/>
      <c r="J55" s="696"/>
      <c r="K55" s="696"/>
      <c r="L55" s="696"/>
      <c r="M55" s="696"/>
      <c r="N55" s="696"/>
      <c r="O55" s="696"/>
      <c r="P55" s="696"/>
      <c r="Q55" s="696"/>
      <c r="R55" s="696"/>
      <c r="S55" s="696"/>
      <c r="T55" s="696"/>
      <c r="U55" s="696"/>
      <c r="V55" s="696"/>
      <c r="W55" s="696"/>
      <c r="X55" s="696"/>
      <c r="Y55" s="696"/>
      <c r="AC55" s="283"/>
      <c r="AD55" s="284"/>
      <c r="AH55" s="809"/>
    </row>
    <row r="56" spans="2:34" ht="20.149999999999999" customHeight="1">
      <c r="D56" s="695"/>
      <c r="E56" s="696"/>
      <c r="F56" s="696"/>
      <c r="G56" s="696"/>
      <c r="H56" s="696"/>
      <c r="I56" s="696"/>
      <c r="J56" s="696"/>
      <c r="K56" s="696"/>
      <c r="L56" s="696"/>
      <c r="M56" s="696"/>
      <c r="N56" s="696"/>
      <c r="O56" s="696"/>
      <c r="P56" s="696"/>
      <c r="Q56" s="696"/>
      <c r="R56" s="696"/>
      <c r="S56" s="696"/>
      <c r="T56" s="696"/>
      <c r="U56" s="696"/>
      <c r="V56" s="696"/>
      <c r="W56" s="696"/>
      <c r="X56" s="696"/>
      <c r="Y56" s="696"/>
      <c r="AC56" s="283"/>
      <c r="AD56" s="284"/>
      <c r="AE56" s="285"/>
      <c r="AH56" s="809"/>
    </row>
    <row r="57" spans="2:34" ht="20.149999999999999" customHeight="1">
      <c r="D57" s="695"/>
      <c r="E57" s="696"/>
      <c r="F57" s="696"/>
      <c r="G57" s="696"/>
      <c r="H57" s="696"/>
      <c r="I57" s="696"/>
      <c r="J57" s="696"/>
      <c r="K57" s="696"/>
      <c r="L57" s="696"/>
      <c r="M57" s="696"/>
      <c r="N57" s="696"/>
      <c r="O57" s="696"/>
      <c r="P57" s="696"/>
      <c r="Q57" s="696"/>
      <c r="R57" s="696"/>
      <c r="S57" s="696"/>
      <c r="T57" s="696"/>
      <c r="U57" s="696"/>
      <c r="V57" s="696"/>
      <c r="W57" s="696"/>
      <c r="X57" s="696"/>
      <c r="Y57" s="696"/>
      <c r="AC57" s="283"/>
      <c r="AD57" s="284"/>
      <c r="AH57" s="809"/>
    </row>
    <row r="58" spans="2:34" ht="20.149999999999999" customHeight="1">
      <c r="D58" s="695"/>
      <c r="E58" s="696"/>
      <c r="F58" s="696"/>
      <c r="G58" s="696"/>
      <c r="H58" s="696"/>
      <c r="I58" s="696"/>
      <c r="J58" s="696"/>
      <c r="K58" s="696"/>
      <c r="L58" s="696"/>
      <c r="M58" s="696"/>
      <c r="N58" s="696"/>
      <c r="O58" s="696"/>
      <c r="P58" s="696"/>
      <c r="Q58" s="696"/>
      <c r="R58" s="696"/>
      <c r="S58" s="696"/>
      <c r="T58" s="696"/>
      <c r="U58" s="696"/>
      <c r="V58" s="696"/>
      <c r="W58" s="696"/>
      <c r="X58" s="696"/>
      <c r="Y58" s="696"/>
      <c r="AC58" s="283"/>
      <c r="AD58" s="284"/>
      <c r="AH58" s="809"/>
    </row>
    <row r="59" spans="2:34" ht="20.149999999999999" customHeight="1">
      <c r="D59" s="695"/>
      <c r="E59" s="696"/>
      <c r="F59" s="696"/>
      <c r="G59" s="696"/>
      <c r="H59" s="696"/>
      <c r="I59" s="696"/>
      <c r="J59" s="696"/>
      <c r="K59" s="696"/>
      <c r="L59" s="696"/>
      <c r="M59" s="696"/>
      <c r="N59" s="696"/>
      <c r="O59" s="696"/>
      <c r="P59" s="696"/>
      <c r="Q59" s="696"/>
      <c r="R59" s="696"/>
      <c r="S59" s="696"/>
      <c r="T59" s="696"/>
      <c r="U59" s="696"/>
      <c r="V59" s="696"/>
      <c r="W59" s="696"/>
      <c r="X59" s="696"/>
      <c r="Y59" s="696"/>
      <c r="AC59" s="283"/>
      <c r="AD59" s="284"/>
      <c r="AH59" s="809"/>
    </row>
    <row r="60" spans="2:34" ht="20.149999999999999" customHeight="1">
      <c r="D60" s="695"/>
      <c r="E60" s="696"/>
      <c r="F60" s="696"/>
      <c r="G60" s="696"/>
      <c r="H60" s="696"/>
      <c r="I60" s="696"/>
      <c r="J60" s="696"/>
      <c r="K60" s="696"/>
      <c r="L60" s="696"/>
      <c r="M60" s="696"/>
      <c r="N60" s="696"/>
      <c r="O60" s="696"/>
      <c r="P60" s="696"/>
      <c r="Q60" s="696"/>
      <c r="R60" s="696"/>
      <c r="S60" s="696"/>
      <c r="T60" s="696"/>
      <c r="U60" s="696"/>
      <c r="V60" s="696"/>
      <c r="W60" s="696"/>
      <c r="X60" s="696"/>
      <c r="Y60" s="696"/>
      <c r="AC60" s="283"/>
      <c r="AD60" s="284"/>
      <c r="AH60" s="809"/>
    </row>
    <row r="61" spans="2:34" ht="20.149999999999999" customHeight="1">
      <c r="D61" s="695"/>
      <c r="E61" s="696"/>
      <c r="F61" s="696"/>
      <c r="G61" s="696"/>
      <c r="H61" s="696"/>
      <c r="I61" s="696"/>
      <c r="J61" s="696"/>
      <c r="K61" s="696"/>
      <c r="L61" s="696"/>
      <c r="M61" s="696"/>
      <c r="N61" s="696"/>
      <c r="O61" s="696"/>
      <c r="P61" s="696"/>
      <c r="Q61" s="696"/>
      <c r="R61" s="696"/>
      <c r="S61" s="696"/>
      <c r="T61" s="696"/>
      <c r="U61" s="696"/>
      <c r="V61" s="696"/>
      <c r="W61" s="696"/>
      <c r="X61" s="696"/>
      <c r="Y61" s="696"/>
      <c r="AC61" s="283"/>
      <c r="AD61" s="284"/>
      <c r="AH61" s="809"/>
    </row>
    <row r="62" spans="2:34" ht="20.149999999999999" customHeight="1">
      <c r="D62" s="695"/>
      <c r="E62" s="696"/>
      <c r="F62" s="696"/>
      <c r="G62" s="696"/>
      <c r="H62" s="696"/>
      <c r="I62" s="696"/>
      <c r="J62" s="696"/>
      <c r="K62" s="696"/>
      <c r="L62" s="696"/>
      <c r="M62" s="696"/>
      <c r="N62" s="696"/>
      <c r="O62" s="696"/>
      <c r="P62" s="696"/>
      <c r="Q62" s="696"/>
      <c r="R62" s="696"/>
      <c r="S62" s="696"/>
      <c r="T62" s="696"/>
      <c r="U62" s="696"/>
      <c r="V62" s="696"/>
      <c r="W62" s="696"/>
      <c r="X62" s="696"/>
      <c r="Y62" s="696"/>
      <c r="AC62" s="283"/>
      <c r="AD62" s="284"/>
      <c r="AH62" s="809"/>
    </row>
    <row r="63" spans="2:34" ht="20.149999999999999" customHeight="1">
      <c r="D63" s="697"/>
      <c r="E63" s="698"/>
      <c r="F63" s="698"/>
      <c r="G63" s="698"/>
      <c r="H63" s="698"/>
      <c r="I63" s="698"/>
      <c r="J63" s="698"/>
      <c r="K63" s="698"/>
      <c r="L63" s="698"/>
      <c r="M63" s="698"/>
      <c r="N63" s="698"/>
      <c r="O63" s="698"/>
      <c r="P63" s="698"/>
      <c r="Q63" s="698"/>
      <c r="R63" s="698"/>
      <c r="S63" s="698"/>
      <c r="T63" s="698"/>
      <c r="U63" s="698"/>
      <c r="V63" s="698"/>
      <c r="W63" s="698"/>
      <c r="X63" s="698"/>
      <c r="Y63" s="698"/>
      <c r="Z63" s="810"/>
      <c r="AA63" s="810"/>
      <c r="AB63" s="811"/>
      <c r="AC63" s="812"/>
      <c r="AD63" s="813"/>
      <c r="AE63" s="810"/>
      <c r="AF63" s="810"/>
      <c r="AG63" s="810"/>
      <c r="AH63" s="814"/>
    </row>
    <row r="64" spans="2:34" ht="20.149999999999999" customHeight="1">
      <c r="AC64" s="283"/>
      <c r="AD64" s="284"/>
    </row>
    <row r="65" spans="29:30" ht="20.149999999999999" customHeight="1">
      <c r="AC65" s="283"/>
      <c r="AD65" s="284"/>
    </row>
    <row r="66" spans="29:30" ht="20.149999999999999" customHeight="1">
      <c r="AC66" s="283"/>
      <c r="AD66" s="284"/>
    </row>
    <row r="67" spans="29:30" ht="20.149999999999999" customHeight="1">
      <c r="AC67" s="283"/>
      <c r="AD67" s="284"/>
    </row>
    <row r="68" spans="29:30" ht="20.149999999999999" customHeight="1">
      <c r="AC68" s="286"/>
      <c r="AD68" s="287"/>
    </row>
    <row r="69" spans="29:30" ht="20.149999999999999" customHeight="1">
      <c r="AC69" s="283"/>
      <c r="AD69" s="284"/>
    </row>
    <row r="70" spans="29:30" ht="20.149999999999999" customHeight="1">
      <c r="AC70" s="283"/>
      <c r="AD70" s="284"/>
    </row>
    <row r="71" spans="29:30" ht="20.149999999999999" customHeight="1">
      <c r="AC71" s="283"/>
      <c r="AD71" s="284"/>
    </row>
    <row r="72" spans="29:30" ht="20.149999999999999" customHeight="1">
      <c r="AC72" s="283"/>
      <c r="AD72" s="284"/>
    </row>
    <row r="73" spans="29:30" ht="20.149999999999999" customHeight="1">
      <c r="AC73" s="283"/>
      <c r="AD73" s="284"/>
    </row>
    <row r="74" spans="29:30" ht="20.149999999999999" customHeight="1">
      <c r="AC74" s="283"/>
      <c r="AD74" s="284"/>
    </row>
    <row r="75" spans="29:30" ht="20.149999999999999" customHeight="1">
      <c r="AC75" s="283"/>
      <c r="AD75" s="284"/>
    </row>
    <row r="76" spans="29:30" ht="20.149999999999999" customHeight="1">
      <c r="AC76" s="283"/>
      <c r="AD76" s="284"/>
    </row>
    <row r="77" spans="29:30" ht="20.149999999999999" customHeight="1">
      <c r="AC77" s="283"/>
      <c r="AD77" s="284"/>
    </row>
    <row r="85" spans="30:30" ht="20.149999999999999" customHeight="1">
      <c r="AD85" s="288"/>
    </row>
    <row r="86" spans="30:30" ht="20.149999999999999" customHeight="1">
      <c r="AD86" s="289"/>
    </row>
    <row r="150" spans="29:30" ht="20.149999999999999" customHeight="1">
      <c r="AC150" s="290"/>
      <c r="AD150" s="291"/>
    </row>
    <row r="151" spans="29:30" ht="20.149999999999999" customHeight="1">
      <c r="AC151" s="290"/>
      <c r="AD151" s="291"/>
    </row>
    <row r="152" spans="29:30" ht="20.149999999999999" customHeight="1">
      <c r="AC152" s="290"/>
      <c r="AD152" s="291"/>
    </row>
    <row r="153" spans="29:30" ht="20.149999999999999" customHeight="1">
      <c r="AC153" s="290"/>
      <c r="AD153" s="291"/>
    </row>
    <row r="154" spans="29:30" ht="20.149999999999999" customHeight="1">
      <c r="AC154" s="290"/>
      <c r="AD154" s="291"/>
    </row>
    <row r="155" spans="29:30" ht="20.149999999999999" customHeight="1">
      <c r="AC155" s="290"/>
      <c r="AD155" s="291"/>
    </row>
    <row r="156" spans="29:30" ht="20.149999999999999" customHeight="1">
      <c r="AC156" s="290"/>
      <c r="AD156" s="291"/>
    </row>
    <row r="157" spans="29:30" ht="20.149999999999999" customHeight="1">
      <c r="AC157" s="290"/>
      <c r="AD157" s="291"/>
    </row>
    <row r="158" spans="29:30" ht="20.149999999999999" customHeight="1">
      <c r="AC158" s="290"/>
      <c r="AD158" s="291"/>
    </row>
    <row r="159" spans="29:30" ht="20.149999999999999" customHeight="1">
      <c r="AC159" s="290"/>
      <c r="AD159" s="291"/>
    </row>
    <row r="160" spans="29:30" ht="20.149999999999999" customHeight="1">
      <c r="AC160" s="290"/>
      <c r="AD160" s="291"/>
    </row>
    <row r="161" spans="29:30" ht="20.149999999999999" customHeight="1">
      <c r="AC161" s="290"/>
      <c r="AD161" s="291"/>
    </row>
    <row r="162" spans="29:30" ht="20.149999999999999" customHeight="1">
      <c r="AC162" s="290"/>
      <c r="AD162" s="291"/>
    </row>
    <row r="163" spans="29:30" ht="20.149999999999999" customHeight="1">
      <c r="AC163" s="290"/>
      <c r="AD163" s="291"/>
    </row>
    <row r="164" spans="29:30" ht="20.149999999999999" customHeight="1">
      <c r="AC164" s="290"/>
      <c r="AD164" s="291"/>
    </row>
    <row r="165" spans="29:30" ht="20.149999999999999" customHeight="1">
      <c r="AC165" s="290"/>
      <c r="AD165" s="291"/>
    </row>
    <row r="166" spans="29:30" ht="20.149999999999999" customHeight="1">
      <c r="AC166" s="290"/>
      <c r="AD166" s="291"/>
    </row>
    <row r="167" spans="29:30" ht="20.149999999999999" customHeight="1">
      <c r="AC167" s="290"/>
      <c r="AD167" s="291"/>
    </row>
    <row r="168" spans="29:30" ht="20.149999999999999" customHeight="1">
      <c r="AC168" s="290"/>
      <c r="AD168" s="291"/>
    </row>
    <row r="169" spans="29:30" ht="20.149999999999999" customHeight="1">
      <c r="AC169" s="290"/>
      <c r="AD169" s="291"/>
    </row>
    <row r="170" spans="29:30" ht="20.149999999999999" customHeight="1">
      <c r="AC170" s="290"/>
      <c r="AD170" s="291"/>
    </row>
    <row r="171" spans="29:30" ht="20.149999999999999" customHeight="1">
      <c r="AC171" s="290"/>
      <c r="AD171" s="291"/>
    </row>
    <row r="172" spans="29:30" ht="20.149999999999999" customHeight="1">
      <c r="AC172" s="290"/>
      <c r="AD172" s="291"/>
    </row>
    <row r="173" spans="29:30" ht="20.149999999999999" customHeight="1">
      <c r="AC173" s="290"/>
      <c r="AD173" s="291"/>
    </row>
    <row r="174" spans="29:30" ht="20.149999999999999" customHeight="1">
      <c r="AC174" s="290"/>
      <c r="AD174" s="291"/>
    </row>
    <row r="175" spans="29:30" ht="20.149999999999999" customHeight="1">
      <c r="AC175" s="290"/>
      <c r="AD175" s="291"/>
    </row>
    <row r="176" spans="29:30" ht="20.149999999999999" customHeight="1">
      <c r="AC176" s="290"/>
      <c r="AD176" s="291"/>
    </row>
    <row r="177" spans="29:30" ht="20.149999999999999" customHeight="1">
      <c r="AC177" s="290"/>
      <c r="AD177" s="291"/>
    </row>
    <row r="178" spans="29:30" ht="20.149999999999999" customHeight="1">
      <c r="AC178" s="290"/>
      <c r="AD178" s="291"/>
    </row>
    <row r="179" spans="29:30" ht="20.149999999999999" customHeight="1">
      <c r="AC179" s="290"/>
      <c r="AD179" s="291"/>
    </row>
    <row r="180" spans="29:30" ht="20.149999999999999" customHeight="1">
      <c r="AC180" s="290"/>
      <c r="AD180" s="291"/>
    </row>
    <row r="181" spans="29:30" ht="20.149999999999999" customHeight="1">
      <c r="AC181" s="290"/>
      <c r="AD181" s="291"/>
    </row>
    <row r="182" spans="29:30" ht="20.149999999999999" customHeight="1">
      <c r="AC182" s="290"/>
      <c r="AD182" s="291"/>
    </row>
    <row r="183" spans="29:30" ht="20.149999999999999" customHeight="1">
      <c r="AC183" s="290"/>
      <c r="AD183" s="291"/>
    </row>
    <row r="184" spans="29:30" ht="20.149999999999999" customHeight="1">
      <c r="AC184" s="290"/>
      <c r="AD184" s="291"/>
    </row>
    <row r="185" spans="29:30" ht="20.149999999999999" customHeight="1">
      <c r="AC185" s="290"/>
      <c r="AD185" s="291"/>
    </row>
    <row r="186" spans="29:30" ht="20.149999999999999" customHeight="1">
      <c r="AC186" s="290"/>
      <c r="AD186" s="291"/>
    </row>
    <row r="187" spans="29:30" ht="20.149999999999999" customHeight="1">
      <c r="AC187" s="290"/>
      <c r="AD187" s="291"/>
    </row>
    <row r="188" spans="29:30" ht="20.149999999999999" customHeight="1">
      <c r="AC188" s="290"/>
      <c r="AD188" s="291"/>
    </row>
    <row r="189" spans="29:30" ht="20.149999999999999" customHeight="1">
      <c r="AC189" s="290"/>
      <c r="AD189" s="291"/>
    </row>
    <row r="190" spans="29:30" ht="20.149999999999999" customHeight="1">
      <c r="AC190" s="290"/>
      <c r="AD190" s="291"/>
    </row>
    <row r="191" spans="29:30" ht="20.149999999999999" customHeight="1">
      <c r="AC191" s="292"/>
      <c r="AD191" s="222"/>
    </row>
    <row r="192" spans="29:30" ht="20.149999999999999" customHeight="1">
      <c r="AC192" s="292"/>
      <c r="AD192" s="222"/>
    </row>
    <row r="193" spans="29:30" ht="20.149999999999999" customHeight="1">
      <c r="AC193" s="293"/>
      <c r="AD193" s="224"/>
    </row>
    <row r="194" spans="29:30" ht="20.149999999999999" customHeight="1">
      <c r="AC194" s="293"/>
      <c r="AD194" s="224"/>
    </row>
    <row r="195" spans="29:30" ht="20.149999999999999" customHeight="1">
      <c r="AC195" s="293"/>
      <c r="AD195" s="224"/>
    </row>
    <row r="196" spans="29:30" ht="20.149999999999999" customHeight="1">
      <c r="AC196" s="293"/>
      <c r="AD196" s="224"/>
    </row>
  </sheetData>
  <sheetProtection algorithmName="SHA-512" hashValue="Sn8+UdiQnjmXI9Q1dpyY5Ss88Oip4UU+HO+CgV1Wi9V/F4u6HR1M2K9zgaeAFHmNd2SaWMbVtpoKPWI4yyk55A==" saltValue="HGVShwLILF2F7zcUt0qDuw==" spinCount="100000" sheet="1" formatCells="0" formatRows="0" insertRows="0" deleteRows="0" selectLockedCells="1" autoFilter="0" pivotTables="0"/>
  <mergeCells count="84">
    <mergeCell ref="H16:L16"/>
    <mergeCell ref="H17:L17"/>
    <mergeCell ref="N17:P17"/>
    <mergeCell ref="H14:L15"/>
    <mergeCell ref="D14:G15"/>
    <mergeCell ref="M14:M15"/>
    <mergeCell ref="N14:P15"/>
    <mergeCell ref="N16:P16"/>
    <mergeCell ref="D16:G16"/>
    <mergeCell ref="D17:G17"/>
    <mergeCell ref="AC14:AH15"/>
    <mergeCell ref="AC16:AH16"/>
    <mergeCell ref="AC17:AH17"/>
    <mergeCell ref="Q14:T14"/>
    <mergeCell ref="U14:X14"/>
    <mergeCell ref="R15:T15"/>
    <mergeCell ref="R16:T16"/>
    <mergeCell ref="V15:X15"/>
    <mergeCell ref="V16:X16"/>
    <mergeCell ref="Z15:AB15"/>
    <mergeCell ref="Y14:AB14"/>
    <mergeCell ref="Z16:AB16"/>
    <mergeCell ref="R17:T17"/>
    <mergeCell ref="V17:X17"/>
    <mergeCell ref="Z17:AB17"/>
    <mergeCell ref="Z24:AB24"/>
    <mergeCell ref="AC24:AH24"/>
    <mergeCell ref="D24:P24"/>
    <mergeCell ref="R24:T24"/>
    <mergeCell ref="V24:X24"/>
    <mergeCell ref="Z22:AB22"/>
    <mergeCell ref="AC22:AH22"/>
    <mergeCell ref="D23:G23"/>
    <mergeCell ref="H23:L23"/>
    <mergeCell ref="N23:P23"/>
    <mergeCell ref="R23:T23"/>
    <mergeCell ref="V23:X23"/>
    <mergeCell ref="Z23:AB23"/>
    <mergeCell ref="AC23:AH23"/>
    <mergeCell ref="D22:G22"/>
    <mergeCell ref="H22:L22"/>
    <mergeCell ref="N22:P22"/>
    <mergeCell ref="R22:T22"/>
    <mergeCell ref="V22:X22"/>
    <mergeCell ref="N21:P21"/>
    <mergeCell ref="R21:T21"/>
    <mergeCell ref="V21:X21"/>
    <mergeCell ref="Z21:AB21"/>
    <mergeCell ref="AC21:AH21"/>
    <mergeCell ref="AC20:AH20"/>
    <mergeCell ref="D20:G20"/>
    <mergeCell ref="H20:L20"/>
    <mergeCell ref="N20:P20"/>
    <mergeCell ref="R20:T20"/>
    <mergeCell ref="V20:X20"/>
    <mergeCell ref="AC18:AH18"/>
    <mergeCell ref="D19:G19"/>
    <mergeCell ref="H19:L19"/>
    <mergeCell ref="N19:P19"/>
    <mergeCell ref="R19:T19"/>
    <mergeCell ref="V19:X19"/>
    <mergeCell ref="Z19:AB19"/>
    <mergeCell ref="AC19:AH19"/>
    <mergeCell ref="D18:G18"/>
    <mergeCell ref="H18:L18"/>
    <mergeCell ref="N18:P18"/>
    <mergeCell ref="R18:T18"/>
    <mergeCell ref="V18:X18"/>
    <mergeCell ref="D8:I8"/>
    <mergeCell ref="D34:I34"/>
    <mergeCell ref="J34:R34"/>
    <mergeCell ref="U34:Z34"/>
    <mergeCell ref="D28:I28"/>
    <mergeCell ref="J28:R28"/>
    <mergeCell ref="U28:Z28"/>
    <mergeCell ref="D31:I31"/>
    <mergeCell ref="J31:R31"/>
    <mergeCell ref="U31:Z31"/>
    <mergeCell ref="J8:S8"/>
    <mergeCell ref="T8:X8"/>
    <mergeCell ref="Z18:AB18"/>
    <mergeCell ref="Z20:AB20"/>
    <mergeCell ref="D21:G21"/>
    <mergeCell ref="H21:L21"/>
  </mergeCells>
  <phoneticPr fontId="21"/>
  <conditionalFormatting sqref="B1:B3">
    <cfRule type="expression" dxfId="213" priority="5">
      <formula>_xlfn.ISFORMULA(B1)=TRUE</formula>
    </cfRule>
  </conditionalFormatting>
  <conditionalFormatting sqref="D16:P23">
    <cfRule type="containsBlanks" dxfId="212" priority="1">
      <formula>LEN(TRIM(D16))=0</formula>
    </cfRule>
  </conditionalFormatting>
  <conditionalFormatting sqref="J28">
    <cfRule type="containsBlanks" dxfId="211" priority="6">
      <formula>LEN(TRIM(J28))=0</formula>
    </cfRule>
  </conditionalFormatting>
  <conditionalFormatting sqref="T8">
    <cfRule type="containsBlanks" dxfId="210" priority="3">
      <formula>LEN(TRIM(T8))=0</formula>
    </cfRule>
  </conditionalFormatting>
  <conditionalFormatting sqref="T8:X8">
    <cfRule type="expression" dxfId="209" priority="2">
      <formula>_xlfn.ISFORMULA(T8)=TRUE</formula>
    </cfRule>
  </conditionalFormatting>
  <conditionalFormatting sqref="AD85:AD86 AC150:AD196">
    <cfRule type="expression" priority="8">
      <formula>CELL("protect",AC85)=0</formula>
    </cfRule>
  </conditionalFormatting>
  <dataValidations count="7">
    <dataValidation type="custom" imeMode="disabled" allowBlank="1" showInputMessage="1" showErrorMessage="1" error="小数点以下は第一位まで、二位以下切り捨てで入力して下さい。" sqref="L65492:R65492 HS65490:HY65490 RO65490:RU65490 ABK65490:ABQ65490 ALG65490:ALM65490 AVC65490:AVI65490 BEY65490:BFE65490 BOU65490:BPA65490 BYQ65490:BYW65490 CIM65490:CIS65490 CSI65490:CSO65490 DCE65490:DCK65490 DMA65490:DMG65490 DVW65490:DWC65490 EFS65490:EFY65490 EPO65490:EPU65490 EZK65490:EZQ65490 FJG65490:FJM65490 FTC65490:FTI65490 GCY65490:GDE65490 GMU65490:GNA65490 GWQ65490:GWW65490 HGM65490:HGS65490 HQI65490:HQO65490 IAE65490:IAK65490 IKA65490:IKG65490 ITW65490:IUC65490 JDS65490:JDY65490 JNO65490:JNU65490 JXK65490:JXQ65490 KHG65490:KHM65490 KRC65490:KRI65490 LAY65490:LBE65490 LKU65490:LLA65490 LUQ65490:LUW65490 MEM65490:MES65490 MOI65490:MOO65490 MYE65490:MYK65490 NIA65490:NIG65490 NRW65490:NSC65490 OBS65490:OBY65490 OLO65490:OLU65490 OVK65490:OVQ65490 PFG65490:PFM65490 PPC65490:PPI65490 PYY65490:PZE65490 QIU65490:QJA65490 QSQ65490:QSW65490 RCM65490:RCS65490 RMI65490:RMO65490 RWE65490:RWK65490 SGA65490:SGG65490 SPW65490:SQC65490 SZS65490:SZY65490 TJO65490:TJU65490 TTK65490:TTQ65490 UDG65490:UDM65490 UNC65490:UNI65490 UWY65490:UXE65490 VGU65490:VHA65490 VQQ65490:VQW65490 WAM65490:WAS65490 WKI65490:WKO65490 WUE65490:WUK65490 L131028:R131028 HS131026:HY131026 RO131026:RU131026 ABK131026:ABQ131026 ALG131026:ALM131026 AVC131026:AVI131026 BEY131026:BFE131026 BOU131026:BPA131026 BYQ131026:BYW131026 CIM131026:CIS131026 CSI131026:CSO131026 DCE131026:DCK131026 DMA131026:DMG131026 DVW131026:DWC131026 EFS131026:EFY131026 EPO131026:EPU131026 EZK131026:EZQ131026 FJG131026:FJM131026 FTC131026:FTI131026 GCY131026:GDE131026 GMU131026:GNA131026 GWQ131026:GWW131026 HGM131026:HGS131026 HQI131026:HQO131026 IAE131026:IAK131026 IKA131026:IKG131026 ITW131026:IUC131026 JDS131026:JDY131026 JNO131026:JNU131026 JXK131026:JXQ131026 KHG131026:KHM131026 KRC131026:KRI131026 LAY131026:LBE131026 LKU131026:LLA131026 LUQ131026:LUW131026 MEM131026:MES131026 MOI131026:MOO131026 MYE131026:MYK131026 NIA131026:NIG131026 NRW131026:NSC131026 OBS131026:OBY131026 OLO131026:OLU131026 OVK131026:OVQ131026 PFG131026:PFM131026 PPC131026:PPI131026 PYY131026:PZE131026 QIU131026:QJA131026 QSQ131026:QSW131026 RCM131026:RCS131026 RMI131026:RMO131026 RWE131026:RWK131026 SGA131026:SGG131026 SPW131026:SQC131026 SZS131026:SZY131026 TJO131026:TJU131026 TTK131026:TTQ131026 UDG131026:UDM131026 UNC131026:UNI131026 UWY131026:UXE131026 VGU131026:VHA131026 VQQ131026:VQW131026 WAM131026:WAS131026 WKI131026:WKO131026 WUE131026:WUK131026 L196564:R196564 HS196562:HY196562 RO196562:RU196562 ABK196562:ABQ196562 ALG196562:ALM196562 AVC196562:AVI196562 BEY196562:BFE196562 BOU196562:BPA196562 BYQ196562:BYW196562 CIM196562:CIS196562 CSI196562:CSO196562 DCE196562:DCK196562 DMA196562:DMG196562 DVW196562:DWC196562 EFS196562:EFY196562 EPO196562:EPU196562 EZK196562:EZQ196562 FJG196562:FJM196562 FTC196562:FTI196562 GCY196562:GDE196562 GMU196562:GNA196562 GWQ196562:GWW196562 HGM196562:HGS196562 HQI196562:HQO196562 IAE196562:IAK196562 IKA196562:IKG196562 ITW196562:IUC196562 JDS196562:JDY196562 JNO196562:JNU196562 JXK196562:JXQ196562 KHG196562:KHM196562 KRC196562:KRI196562 LAY196562:LBE196562 LKU196562:LLA196562 LUQ196562:LUW196562 MEM196562:MES196562 MOI196562:MOO196562 MYE196562:MYK196562 NIA196562:NIG196562 NRW196562:NSC196562 OBS196562:OBY196562 OLO196562:OLU196562 OVK196562:OVQ196562 PFG196562:PFM196562 PPC196562:PPI196562 PYY196562:PZE196562 QIU196562:QJA196562 QSQ196562:QSW196562 RCM196562:RCS196562 RMI196562:RMO196562 RWE196562:RWK196562 SGA196562:SGG196562 SPW196562:SQC196562 SZS196562:SZY196562 TJO196562:TJU196562 TTK196562:TTQ196562 UDG196562:UDM196562 UNC196562:UNI196562 UWY196562:UXE196562 VGU196562:VHA196562 VQQ196562:VQW196562 WAM196562:WAS196562 WKI196562:WKO196562 WUE196562:WUK196562 L262100:R262100 HS262098:HY262098 RO262098:RU262098 ABK262098:ABQ262098 ALG262098:ALM262098 AVC262098:AVI262098 BEY262098:BFE262098 BOU262098:BPA262098 BYQ262098:BYW262098 CIM262098:CIS262098 CSI262098:CSO262098 DCE262098:DCK262098 DMA262098:DMG262098 DVW262098:DWC262098 EFS262098:EFY262098 EPO262098:EPU262098 EZK262098:EZQ262098 FJG262098:FJM262098 FTC262098:FTI262098 GCY262098:GDE262098 GMU262098:GNA262098 GWQ262098:GWW262098 HGM262098:HGS262098 HQI262098:HQO262098 IAE262098:IAK262098 IKA262098:IKG262098 ITW262098:IUC262098 JDS262098:JDY262098 JNO262098:JNU262098 JXK262098:JXQ262098 KHG262098:KHM262098 KRC262098:KRI262098 LAY262098:LBE262098 LKU262098:LLA262098 LUQ262098:LUW262098 MEM262098:MES262098 MOI262098:MOO262098 MYE262098:MYK262098 NIA262098:NIG262098 NRW262098:NSC262098 OBS262098:OBY262098 OLO262098:OLU262098 OVK262098:OVQ262098 PFG262098:PFM262098 PPC262098:PPI262098 PYY262098:PZE262098 QIU262098:QJA262098 QSQ262098:QSW262098 RCM262098:RCS262098 RMI262098:RMO262098 RWE262098:RWK262098 SGA262098:SGG262098 SPW262098:SQC262098 SZS262098:SZY262098 TJO262098:TJU262098 TTK262098:TTQ262098 UDG262098:UDM262098 UNC262098:UNI262098 UWY262098:UXE262098 VGU262098:VHA262098 VQQ262098:VQW262098 WAM262098:WAS262098 WKI262098:WKO262098 WUE262098:WUK262098 L327636:R327636 HS327634:HY327634 RO327634:RU327634 ABK327634:ABQ327634 ALG327634:ALM327634 AVC327634:AVI327634 BEY327634:BFE327634 BOU327634:BPA327634 BYQ327634:BYW327634 CIM327634:CIS327634 CSI327634:CSO327634 DCE327634:DCK327634 DMA327634:DMG327634 DVW327634:DWC327634 EFS327634:EFY327634 EPO327634:EPU327634 EZK327634:EZQ327634 FJG327634:FJM327634 FTC327634:FTI327634 GCY327634:GDE327634 GMU327634:GNA327634 GWQ327634:GWW327634 HGM327634:HGS327634 HQI327634:HQO327634 IAE327634:IAK327634 IKA327634:IKG327634 ITW327634:IUC327634 JDS327634:JDY327634 JNO327634:JNU327634 JXK327634:JXQ327634 KHG327634:KHM327634 KRC327634:KRI327634 LAY327634:LBE327634 LKU327634:LLA327634 LUQ327634:LUW327634 MEM327634:MES327634 MOI327634:MOO327634 MYE327634:MYK327634 NIA327634:NIG327634 NRW327634:NSC327634 OBS327634:OBY327634 OLO327634:OLU327634 OVK327634:OVQ327634 PFG327634:PFM327634 PPC327634:PPI327634 PYY327634:PZE327634 QIU327634:QJA327634 QSQ327634:QSW327634 RCM327634:RCS327634 RMI327634:RMO327634 RWE327634:RWK327634 SGA327634:SGG327634 SPW327634:SQC327634 SZS327634:SZY327634 TJO327634:TJU327634 TTK327634:TTQ327634 UDG327634:UDM327634 UNC327634:UNI327634 UWY327634:UXE327634 VGU327634:VHA327634 VQQ327634:VQW327634 WAM327634:WAS327634 WKI327634:WKO327634 WUE327634:WUK327634 L393172:R393172 HS393170:HY393170 RO393170:RU393170 ABK393170:ABQ393170 ALG393170:ALM393170 AVC393170:AVI393170 BEY393170:BFE393170 BOU393170:BPA393170 BYQ393170:BYW393170 CIM393170:CIS393170 CSI393170:CSO393170 DCE393170:DCK393170 DMA393170:DMG393170 DVW393170:DWC393170 EFS393170:EFY393170 EPO393170:EPU393170 EZK393170:EZQ393170 FJG393170:FJM393170 FTC393170:FTI393170 GCY393170:GDE393170 GMU393170:GNA393170 GWQ393170:GWW393170 HGM393170:HGS393170 HQI393170:HQO393170 IAE393170:IAK393170 IKA393170:IKG393170 ITW393170:IUC393170 JDS393170:JDY393170 JNO393170:JNU393170 JXK393170:JXQ393170 KHG393170:KHM393170 KRC393170:KRI393170 LAY393170:LBE393170 LKU393170:LLA393170 LUQ393170:LUW393170 MEM393170:MES393170 MOI393170:MOO393170 MYE393170:MYK393170 NIA393170:NIG393170 NRW393170:NSC393170 OBS393170:OBY393170 OLO393170:OLU393170 OVK393170:OVQ393170 PFG393170:PFM393170 PPC393170:PPI393170 PYY393170:PZE393170 QIU393170:QJA393170 QSQ393170:QSW393170 RCM393170:RCS393170 RMI393170:RMO393170 RWE393170:RWK393170 SGA393170:SGG393170 SPW393170:SQC393170 SZS393170:SZY393170 TJO393170:TJU393170 TTK393170:TTQ393170 UDG393170:UDM393170 UNC393170:UNI393170 UWY393170:UXE393170 VGU393170:VHA393170 VQQ393170:VQW393170 WAM393170:WAS393170 WKI393170:WKO393170 WUE393170:WUK393170 L458708:R458708 HS458706:HY458706 RO458706:RU458706 ABK458706:ABQ458706 ALG458706:ALM458706 AVC458706:AVI458706 BEY458706:BFE458706 BOU458706:BPA458706 BYQ458706:BYW458706 CIM458706:CIS458706 CSI458706:CSO458706 DCE458706:DCK458706 DMA458706:DMG458706 DVW458706:DWC458706 EFS458706:EFY458706 EPO458706:EPU458706 EZK458706:EZQ458706 FJG458706:FJM458706 FTC458706:FTI458706 GCY458706:GDE458706 GMU458706:GNA458706 GWQ458706:GWW458706 HGM458706:HGS458706 HQI458706:HQO458706 IAE458706:IAK458706 IKA458706:IKG458706 ITW458706:IUC458706 JDS458706:JDY458706 JNO458706:JNU458706 JXK458706:JXQ458706 KHG458706:KHM458706 KRC458706:KRI458706 LAY458706:LBE458706 LKU458706:LLA458706 LUQ458706:LUW458706 MEM458706:MES458706 MOI458706:MOO458706 MYE458706:MYK458706 NIA458706:NIG458706 NRW458706:NSC458706 OBS458706:OBY458706 OLO458706:OLU458706 OVK458706:OVQ458706 PFG458706:PFM458706 PPC458706:PPI458706 PYY458706:PZE458706 QIU458706:QJA458706 QSQ458706:QSW458706 RCM458706:RCS458706 RMI458706:RMO458706 RWE458706:RWK458706 SGA458706:SGG458706 SPW458706:SQC458706 SZS458706:SZY458706 TJO458706:TJU458706 TTK458706:TTQ458706 UDG458706:UDM458706 UNC458706:UNI458706 UWY458706:UXE458706 VGU458706:VHA458706 VQQ458706:VQW458706 WAM458706:WAS458706 WKI458706:WKO458706 WUE458706:WUK458706 L524244:R524244 HS524242:HY524242 RO524242:RU524242 ABK524242:ABQ524242 ALG524242:ALM524242 AVC524242:AVI524242 BEY524242:BFE524242 BOU524242:BPA524242 BYQ524242:BYW524242 CIM524242:CIS524242 CSI524242:CSO524242 DCE524242:DCK524242 DMA524242:DMG524242 DVW524242:DWC524242 EFS524242:EFY524242 EPO524242:EPU524242 EZK524242:EZQ524242 FJG524242:FJM524242 FTC524242:FTI524242 GCY524242:GDE524242 GMU524242:GNA524242 GWQ524242:GWW524242 HGM524242:HGS524242 HQI524242:HQO524242 IAE524242:IAK524242 IKA524242:IKG524242 ITW524242:IUC524242 JDS524242:JDY524242 JNO524242:JNU524242 JXK524242:JXQ524242 KHG524242:KHM524242 KRC524242:KRI524242 LAY524242:LBE524242 LKU524242:LLA524242 LUQ524242:LUW524242 MEM524242:MES524242 MOI524242:MOO524242 MYE524242:MYK524242 NIA524242:NIG524242 NRW524242:NSC524242 OBS524242:OBY524242 OLO524242:OLU524242 OVK524242:OVQ524242 PFG524242:PFM524242 PPC524242:PPI524242 PYY524242:PZE524242 QIU524242:QJA524242 QSQ524242:QSW524242 RCM524242:RCS524242 RMI524242:RMO524242 RWE524242:RWK524242 SGA524242:SGG524242 SPW524242:SQC524242 SZS524242:SZY524242 TJO524242:TJU524242 TTK524242:TTQ524242 UDG524242:UDM524242 UNC524242:UNI524242 UWY524242:UXE524242 VGU524242:VHA524242 VQQ524242:VQW524242 WAM524242:WAS524242 WKI524242:WKO524242 WUE524242:WUK524242 L589780:R589780 HS589778:HY589778 RO589778:RU589778 ABK589778:ABQ589778 ALG589778:ALM589778 AVC589778:AVI589778 BEY589778:BFE589778 BOU589778:BPA589778 BYQ589778:BYW589778 CIM589778:CIS589778 CSI589778:CSO589778 DCE589778:DCK589778 DMA589778:DMG589778 DVW589778:DWC589778 EFS589778:EFY589778 EPO589778:EPU589778 EZK589778:EZQ589778 FJG589778:FJM589778 FTC589778:FTI589778 GCY589778:GDE589778 GMU589778:GNA589778 GWQ589778:GWW589778 HGM589778:HGS589778 HQI589778:HQO589778 IAE589778:IAK589778 IKA589778:IKG589778 ITW589778:IUC589778 JDS589778:JDY589778 JNO589778:JNU589778 JXK589778:JXQ589778 KHG589778:KHM589778 KRC589778:KRI589778 LAY589778:LBE589778 LKU589778:LLA589778 LUQ589778:LUW589778 MEM589778:MES589778 MOI589778:MOO589778 MYE589778:MYK589778 NIA589778:NIG589778 NRW589778:NSC589778 OBS589778:OBY589778 OLO589778:OLU589778 OVK589778:OVQ589778 PFG589778:PFM589778 PPC589778:PPI589778 PYY589778:PZE589778 QIU589778:QJA589778 QSQ589778:QSW589778 RCM589778:RCS589778 RMI589778:RMO589778 RWE589778:RWK589778 SGA589778:SGG589778 SPW589778:SQC589778 SZS589778:SZY589778 TJO589778:TJU589778 TTK589778:TTQ589778 UDG589778:UDM589778 UNC589778:UNI589778 UWY589778:UXE589778 VGU589778:VHA589778 VQQ589778:VQW589778 WAM589778:WAS589778 WKI589778:WKO589778 WUE589778:WUK589778 L655316:R655316 HS655314:HY655314 RO655314:RU655314 ABK655314:ABQ655314 ALG655314:ALM655314 AVC655314:AVI655314 BEY655314:BFE655314 BOU655314:BPA655314 BYQ655314:BYW655314 CIM655314:CIS655314 CSI655314:CSO655314 DCE655314:DCK655314 DMA655314:DMG655314 DVW655314:DWC655314 EFS655314:EFY655314 EPO655314:EPU655314 EZK655314:EZQ655314 FJG655314:FJM655314 FTC655314:FTI655314 GCY655314:GDE655314 GMU655314:GNA655314 GWQ655314:GWW655314 HGM655314:HGS655314 HQI655314:HQO655314 IAE655314:IAK655314 IKA655314:IKG655314 ITW655314:IUC655314 JDS655314:JDY655314 JNO655314:JNU655314 JXK655314:JXQ655314 KHG655314:KHM655314 KRC655314:KRI655314 LAY655314:LBE655314 LKU655314:LLA655314 LUQ655314:LUW655314 MEM655314:MES655314 MOI655314:MOO655314 MYE655314:MYK655314 NIA655314:NIG655314 NRW655314:NSC655314 OBS655314:OBY655314 OLO655314:OLU655314 OVK655314:OVQ655314 PFG655314:PFM655314 PPC655314:PPI655314 PYY655314:PZE655314 QIU655314:QJA655314 QSQ655314:QSW655314 RCM655314:RCS655314 RMI655314:RMO655314 RWE655314:RWK655314 SGA655314:SGG655314 SPW655314:SQC655314 SZS655314:SZY655314 TJO655314:TJU655314 TTK655314:TTQ655314 UDG655314:UDM655314 UNC655314:UNI655314 UWY655314:UXE655314 VGU655314:VHA655314 VQQ655314:VQW655314 WAM655314:WAS655314 WKI655314:WKO655314 WUE655314:WUK655314 L720852:R720852 HS720850:HY720850 RO720850:RU720850 ABK720850:ABQ720850 ALG720850:ALM720850 AVC720850:AVI720850 BEY720850:BFE720850 BOU720850:BPA720850 BYQ720850:BYW720850 CIM720850:CIS720850 CSI720850:CSO720850 DCE720850:DCK720850 DMA720850:DMG720850 DVW720850:DWC720850 EFS720850:EFY720850 EPO720850:EPU720850 EZK720850:EZQ720850 FJG720850:FJM720850 FTC720850:FTI720850 GCY720850:GDE720850 GMU720850:GNA720850 GWQ720850:GWW720850 HGM720850:HGS720850 HQI720850:HQO720850 IAE720850:IAK720850 IKA720850:IKG720850 ITW720850:IUC720850 JDS720850:JDY720850 JNO720850:JNU720850 JXK720850:JXQ720850 KHG720850:KHM720850 KRC720850:KRI720850 LAY720850:LBE720850 LKU720850:LLA720850 LUQ720850:LUW720850 MEM720850:MES720850 MOI720850:MOO720850 MYE720850:MYK720850 NIA720850:NIG720850 NRW720850:NSC720850 OBS720850:OBY720850 OLO720850:OLU720850 OVK720850:OVQ720850 PFG720850:PFM720850 PPC720850:PPI720850 PYY720850:PZE720850 QIU720850:QJA720850 QSQ720850:QSW720850 RCM720850:RCS720850 RMI720850:RMO720850 RWE720850:RWK720850 SGA720850:SGG720850 SPW720850:SQC720850 SZS720850:SZY720850 TJO720850:TJU720850 TTK720850:TTQ720850 UDG720850:UDM720850 UNC720850:UNI720850 UWY720850:UXE720850 VGU720850:VHA720850 VQQ720850:VQW720850 WAM720850:WAS720850 WKI720850:WKO720850 WUE720850:WUK720850 L786388:R786388 HS786386:HY786386 RO786386:RU786386 ABK786386:ABQ786386 ALG786386:ALM786386 AVC786386:AVI786386 BEY786386:BFE786386 BOU786386:BPA786386 BYQ786386:BYW786386 CIM786386:CIS786386 CSI786386:CSO786386 DCE786386:DCK786386 DMA786386:DMG786386 DVW786386:DWC786386 EFS786386:EFY786386 EPO786386:EPU786386 EZK786386:EZQ786386 FJG786386:FJM786386 FTC786386:FTI786386 GCY786386:GDE786386 GMU786386:GNA786386 GWQ786386:GWW786386 HGM786386:HGS786386 HQI786386:HQO786386 IAE786386:IAK786386 IKA786386:IKG786386 ITW786386:IUC786386 JDS786386:JDY786386 JNO786386:JNU786386 JXK786386:JXQ786386 KHG786386:KHM786386 KRC786386:KRI786386 LAY786386:LBE786386 LKU786386:LLA786386 LUQ786386:LUW786386 MEM786386:MES786386 MOI786386:MOO786386 MYE786386:MYK786386 NIA786386:NIG786386 NRW786386:NSC786386 OBS786386:OBY786386 OLO786386:OLU786386 OVK786386:OVQ786386 PFG786386:PFM786386 PPC786386:PPI786386 PYY786386:PZE786386 QIU786386:QJA786386 QSQ786386:QSW786386 RCM786386:RCS786386 RMI786386:RMO786386 RWE786386:RWK786386 SGA786386:SGG786386 SPW786386:SQC786386 SZS786386:SZY786386 TJO786386:TJU786386 TTK786386:TTQ786386 UDG786386:UDM786386 UNC786386:UNI786386 UWY786386:UXE786386 VGU786386:VHA786386 VQQ786386:VQW786386 WAM786386:WAS786386 WKI786386:WKO786386 WUE786386:WUK786386 L851924:R851924 HS851922:HY851922 RO851922:RU851922 ABK851922:ABQ851922 ALG851922:ALM851922 AVC851922:AVI851922 BEY851922:BFE851922 BOU851922:BPA851922 BYQ851922:BYW851922 CIM851922:CIS851922 CSI851922:CSO851922 DCE851922:DCK851922 DMA851922:DMG851922 DVW851922:DWC851922 EFS851922:EFY851922 EPO851922:EPU851922 EZK851922:EZQ851922 FJG851922:FJM851922 FTC851922:FTI851922 GCY851922:GDE851922 GMU851922:GNA851922 GWQ851922:GWW851922 HGM851922:HGS851922 HQI851922:HQO851922 IAE851922:IAK851922 IKA851922:IKG851922 ITW851922:IUC851922 JDS851922:JDY851922 JNO851922:JNU851922 JXK851922:JXQ851922 KHG851922:KHM851922 KRC851922:KRI851922 LAY851922:LBE851922 LKU851922:LLA851922 LUQ851922:LUW851922 MEM851922:MES851922 MOI851922:MOO851922 MYE851922:MYK851922 NIA851922:NIG851922 NRW851922:NSC851922 OBS851922:OBY851922 OLO851922:OLU851922 OVK851922:OVQ851922 PFG851922:PFM851922 PPC851922:PPI851922 PYY851922:PZE851922 QIU851922:QJA851922 QSQ851922:QSW851922 RCM851922:RCS851922 RMI851922:RMO851922 RWE851922:RWK851922 SGA851922:SGG851922 SPW851922:SQC851922 SZS851922:SZY851922 TJO851922:TJU851922 TTK851922:TTQ851922 UDG851922:UDM851922 UNC851922:UNI851922 UWY851922:UXE851922 VGU851922:VHA851922 VQQ851922:VQW851922 WAM851922:WAS851922 WKI851922:WKO851922 WUE851922:WUK851922 L917460:R917460 HS917458:HY917458 RO917458:RU917458 ABK917458:ABQ917458 ALG917458:ALM917458 AVC917458:AVI917458 BEY917458:BFE917458 BOU917458:BPA917458 BYQ917458:BYW917458 CIM917458:CIS917458 CSI917458:CSO917458 DCE917458:DCK917458 DMA917458:DMG917458 DVW917458:DWC917458 EFS917458:EFY917458 EPO917458:EPU917458 EZK917458:EZQ917458 FJG917458:FJM917458 FTC917458:FTI917458 GCY917458:GDE917458 GMU917458:GNA917458 GWQ917458:GWW917458 HGM917458:HGS917458 HQI917458:HQO917458 IAE917458:IAK917458 IKA917458:IKG917458 ITW917458:IUC917458 JDS917458:JDY917458 JNO917458:JNU917458 JXK917458:JXQ917458 KHG917458:KHM917458 KRC917458:KRI917458 LAY917458:LBE917458 LKU917458:LLA917458 LUQ917458:LUW917458 MEM917458:MES917458 MOI917458:MOO917458 MYE917458:MYK917458 NIA917458:NIG917458 NRW917458:NSC917458 OBS917458:OBY917458 OLO917458:OLU917458 OVK917458:OVQ917458 PFG917458:PFM917458 PPC917458:PPI917458 PYY917458:PZE917458 QIU917458:QJA917458 QSQ917458:QSW917458 RCM917458:RCS917458 RMI917458:RMO917458 RWE917458:RWK917458 SGA917458:SGG917458 SPW917458:SQC917458 SZS917458:SZY917458 TJO917458:TJU917458 TTK917458:TTQ917458 UDG917458:UDM917458 UNC917458:UNI917458 UWY917458:UXE917458 VGU917458:VHA917458 VQQ917458:VQW917458 WAM917458:WAS917458 WKI917458:WKO917458 WUE917458:WUK917458 L982996:R982996 HS982994:HY982994 RO982994:RU982994 ABK982994:ABQ982994 ALG982994:ALM982994 AVC982994:AVI982994 BEY982994:BFE982994 BOU982994:BPA982994 BYQ982994:BYW982994 CIM982994:CIS982994 CSI982994:CSO982994 DCE982994:DCK982994 DMA982994:DMG982994 DVW982994:DWC982994 EFS982994:EFY982994 EPO982994:EPU982994 EZK982994:EZQ982994 FJG982994:FJM982994 FTC982994:FTI982994 GCY982994:GDE982994 GMU982994:GNA982994 GWQ982994:GWW982994 HGM982994:HGS982994 HQI982994:HQO982994 IAE982994:IAK982994 IKA982994:IKG982994 ITW982994:IUC982994 JDS982994:JDY982994 JNO982994:JNU982994 JXK982994:JXQ982994 KHG982994:KHM982994 KRC982994:KRI982994 LAY982994:LBE982994 LKU982994:LLA982994 LUQ982994:LUW982994 MEM982994:MES982994 MOI982994:MOO982994 MYE982994:MYK982994 NIA982994:NIG982994 NRW982994:NSC982994 OBS982994:OBY982994 OLO982994:OLU982994 OVK982994:OVQ982994 PFG982994:PFM982994 PPC982994:PPI982994 PYY982994:PZE982994 QIU982994:QJA982994 QSQ982994:QSW982994 RCM982994:RCS982994 RMI982994:RMO982994 RWE982994:RWK982994 SGA982994:SGG982994 SPW982994:SQC982994 SZS982994:SZY982994 TJO982994:TJU982994 TTK982994:TTQ982994 UDG982994:UDM982994 UNC982994:UNI982994 UWY982994:UXE982994 VGU982994:VHA982994 VQQ982994:VQW982994 WAM982994:WAS982994 WKI982994:WKO982994 WUE982994:WUK982994" xr:uid="{4ED20DB1-99B8-4B62-94F7-EE371F2D0953}">
      <formula1>L65490-ROUNDDOWN(L65490,1)=0</formula1>
    </dataValidation>
    <dataValidation type="list" allowBlank="1" showInputMessage="1" showErrorMessage="1" sqref="Z65577:AA65577 IG65575 SC65575 ABY65575 ALU65575 AVQ65575 BFM65575 BPI65575 BZE65575 CJA65575 CSW65575 DCS65575 DMO65575 DWK65575 EGG65575 EQC65575 EZY65575 FJU65575 FTQ65575 GDM65575 GNI65575 GXE65575 HHA65575 HQW65575 IAS65575 IKO65575 IUK65575 JEG65575 JOC65575 JXY65575 KHU65575 KRQ65575 LBM65575 LLI65575 LVE65575 MFA65575 MOW65575 MYS65575 NIO65575 NSK65575 OCG65575 OMC65575 OVY65575 PFU65575 PPQ65575 PZM65575 QJI65575 QTE65575 RDA65575 RMW65575 RWS65575 SGO65575 SQK65575 TAG65575 TKC65575 TTY65575 UDU65575 UNQ65575 UXM65575 VHI65575 VRE65575 WBA65575 WKW65575 WUS65575 Z131113:AA131113 IG131111 SC131111 ABY131111 ALU131111 AVQ131111 BFM131111 BPI131111 BZE131111 CJA131111 CSW131111 DCS131111 DMO131111 DWK131111 EGG131111 EQC131111 EZY131111 FJU131111 FTQ131111 GDM131111 GNI131111 GXE131111 HHA131111 HQW131111 IAS131111 IKO131111 IUK131111 JEG131111 JOC131111 JXY131111 KHU131111 KRQ131111 LBM131111 LLI131111 LVE131111 MFA131111 MOW131111 MYS131111 NIO131111 NSK131111 OCG131111 OMC131111 OVY131111 PFU131111 PPQ131111 PZM131111 QJI131111 QTE131111 RDA131111 RMW131111 RWS131111 SGO131111 SQK131111 TAG131111 TKC131111 TTY131111 UDU131111 UNQ131111 UXM131111 VHI131111 VRE131111 WBA131111 WKW131111 WUS131111 Z196649:AA196649 IG196647 SC196647 ABY196647 ALU196647 AVQ196647 BFM196647 BPI196647 BZE196647 CJA196647 CSW196647 DCS196647 DMO196647 DWK196647 EGG196647 EQC196647 EZY196647 FJU196647 FTQ196647 GDM196647 GNI196647 GXE196647 HHA196647 HQW196647 IAS196647 IKO196647 IUK196647 JEG196647 JOC196647 JXY196647 KHU196647 KRQ196647 LBM196647 LLI196647 LVE196647 MFA196647 MOW196647 MYS196647 NIO196647 NSK196647 OCG196647 OMC196647 OVY196647 PFU196647 PPQ196647 PZM196647 QJI196647 QTE196647 RDA196647 RMW196647 RWS196647 SGO196647 SQK196647 TAG196647 TKC196647 TTY196647 UDU196647 UNQ196647 UXM196647 VHI196647 VRE196647 WBA196647 WKW196647 WUS196647 Z262185:AA262185 IG262183 SC262183 ABY262183 ALU262183 AVQ262183 BFM262183 BPI262183 BZE262183 CJA262183 CSW262183 DCS262183 DMO262183 DWK262183 EGG262183 EQC262183 EZY262183 FJU262183 FTQ262183 GDM262183 GNI262183 GXE262183 HHA262183 HQW262183 IAS262183 IKO262183 IUK262183 JEG262183 JOC262183 JXY262183 KHU262183 KRQ262183 LBM262183 LLI262183 LVE262183 MFA262183 MOW262183 MYS262183 NIO262183 NSK262183 OCG262183 OMC262183 OVY262183 PFU262183 PPQ262183 PZM262183 QJI262183 QTE262183 RDA262183 RMW262183 RWS262183 SGO262183 SQK262183 TAG262183 TKC262183 TTY262183 UDU262183 UNQ262183 UXM262183 VHI262183 VRE262183 WBA262183 WKW262183 WUS262183 Z327721:AA327721 IG327719 SC327719 ABY327719 ALU327719 AVQ327719 BFM327719 BPI327719 BZE327719 CJA327719 CSW327719 DCS327719 DMO327719 DWK327719 EGG327719 EQC327719 EZY327719 FJU327719 FTQ327719 GDM327719 GNI327719 GXE327719 HHA327719 HQW327719 IAS327719 IKO327719 IUK327719 JEG327719 JOC327719 JXY327719 KHU327719 KRQ327719 LBM327719 LLI327719 LVE327719 MFA327719 MOW327719 MYS327719 NIO327719 NSK327719 OCG327719 OMC327719 OVY327719 PFU327719 PPQ327719 PZM327719 QJI327719 QTE327719 RDA327719 RMW327719 RWS327719 SGO327719 SQK327719 TAG327719 TKC327719 TTY327719 UDU327719 UNQ327719 UXM327719 VHI327719 VRE327719 WBA327719 WKW327719 WUS327719 Z393257:AA393257 IG393255 SC393255 ABY393255 ALU393255 AVQ393255 BFM393255 BPI393255 BZE393255 CJA393255 CSW393255 DCS393255 DMO393255 DWK393255 EGG393255 EQC393255 EZY393255 FJU393255 FTQ393255 GDM393255 GNI393255 GXE393255 HHA393255 HQW393255 IAS393255 IKO393255 IUK393255 JEG393255 JOC393255 JXY393255 KHU393255 KRQ393255 LBM393255 LLI393255 LVE393255 MFA393255 MOW393255 MYS393255 NIO393255 NSK393255 OCG393255 OMC393255 OVY393255 PFU393255 PPQ393255 PZM393255 QJI393255 QTE393255 RDA393255 RMW393255 RWS393255 SGO393255 SQK393255 TAG393255 TKC393255 TTY393255 UDU393255 UNQ393255 UXM393255 VHI393255 VRE393255 WBA393255 WKW393255 WUS393255 Z458793:AA458793 IG458791 SC458791 ABY458791 ALU458791 AVQ458791 BFM458791 BPI458791 BZE458791 CJA458791 CSW458791 DCS458791 DMO458791 DWK458791 EGG458791 EQC458791 EZY458791 FJU458791 FTQ458791 GDM458791 GNI458791 GXE458791 HHA458791 HQW458791 IAS458791 IKO458791 IUK458791 JEG458791 JOC458791 JXY458791 KHU458791 KRQ458791 LBM458791 LLI458791 LVE458791 MFA458791 MOW458791 MYS458791 NIO458791 NSK458791 OCG458791 OMC458791 OVY458791 PFU458791 PPQ458791 PZM458791 QJI458791 QTE458791 RDA458791 RMW458791 RWS458791 SGO458791 SQK458791 TAG458791 TKC458791 TTY458791 UDU458791 UNQ458791 UXM458791 VHI458791 VRE458791 WBA458791 WKW458791 WUS458791 Z524329:AA524329 IG524327 SC524327 ABY524327 ALU524327 AVQ524327 BFM524327 BPI524327 BZE524327 CJA524327 CSW524327 DCS524327 DMO524327 DWK524327 EGG524327 EQC524327 EZY524327 FJU524327 FTQ524327 GDM524327 GNI524327 GXE524327 HHA524327 HQW524327 IAS524327 IKO524327 IUK524327 JEG524327 JOC524327 JXY524327 KHU524327 KRQ524327 LBM524327 LLI524327 LVE524327 MFA524327 MOW524327 MYS524327 NIO524327 NSK524327 OCG524327 OMC524327 OVY524327 PFU524327 PPQ524327 PZM524327 QJI524327 QTE524327 RDA524327 RMW524327 RWS524327 SGO524327 SQK524327 TAG524327 TKC524327 TTY524327 UDU524327 UNQ524327 UXM524327 VHI524327 VRE524327 WBA524327 WKW524327 WUS524327 Z589865:AA589865 IG589863 SC589863 ABY589863 ALU589863 AVQ589863 BFM589863 BPI589863 BZE589863 CJA589863 CSW589863 DCS589863 DMO589863 DWK589863 EGG589863 EQC589863 EZY589863 FJU589863 FTQ589863 GDM589863 GNI589863 GXE589863 HHA589863 HQW589863 IAS589863 IKO589863 IUK589863 JEG589863 JOC589863 JXY589863 KHU589863 KRQ589863 LBM589863 LLI589863 LVE589863 MFA589863 MOW589863 MYS589863 NIO589863 NSK589863 OCG589863 OMC589863 OVY589863 PFU589863 PPQ589863 PZM589863 QJI589863 QTE589863 RDA589863 RMW589863 RWS589863 SGO589863 SQK589863 TAG589863 TKC589863 TTY589863 UDU589863 UNQ589863 UXM589863 VHI589863 VRE589863 WBA589863 WKW589863 WUS589863 Z655401:AA655401 IG655399 SC655399 ABY655399 ALU655399 AVQ655399 BFM655399 BPI655399 BZE655399 CJA655399 CSW655399 DCS655399 DMO655399 DWK655399 EGG655399 EQC655399 EZY655399 FJU655399 FTQ655399 GDM655399 GNI655399 GXE655399 HHA655399 HQW655399 IAS655399 IKO655399 IUK655399 JEG655399 JOC655399 JXY655399 KHU655399 KRQ655399 LBM655399 LLI655399 LVE655399 MFA655399 MOW655399 MYS655399 NIO655399 NSK655399 OCG655399 OMC655399 OVY655399 PFU655399 PPQ655399 PZM655399 QJI655399 QTE655399 RDA655399 RMW655399 RWS655399 SGO655399 SQK655399 TAG655399 TKC655399 TTY655399 UDU655399 UNQ655399 UXM655399 VHI655399 VRE655399 WBA655399 WKW655399 WUS655399 Z720937:AA720937 IG720935 SC720935 ABY720935 ALU720935 AVQ720935 BFM720935 BPI720935 BZE720935 CJA720935 CSW720935 DCS720935 DMO720935 DWK720935 EGG720935 EQC720935 EZY720935 FJU720935 FTQ720935 GDM720935 GNI720935 GXE720935 HHA720935 HQW720935 IAS720935 IKO720935 IUK720935 JEG720935 JOC720935 JXY720935 KHU720935 KRQ720935 LBM720935 LLI720935 LVE720935 MFA720935 MOW720935 MYS720935 NIO720935 NSK720935 OCG720935 OMC720935 OVY720935 PFU720935 PPQ720935 PZM720935 QJI720935 QTE720935 RDA720935 RMW720935 RWS720935 SGO720935 SQK720935 TAG720935 TKC720935 TTY720935 UDU720935 UNQ720935 UXM720935 VHI720935 VRE720935 WBA720935 WKW720935 WUS720935 Z786473:AA786473 IG786471 SC786471 ABY786471 ALU786471 AVQ786471 BFM786471 BPI786471 BZE786471 CJA786471 CSW786471 DCS786471 DMO786471 DWK786471 EGG786471 EQC786471 EZY786471 FJU786471 FTQ786471 GDM786471 GNI786471 GXE786471 HHA786471 HQW786471 IAS786471 IKO786471 IUK786471 JEG786471 JOC786471 JXY786471 KHU786471 KRQ786471 LBM786471 LLI786471 LVE786471 MFA786471 MOW786471 MYS786471 NIO786471 NSK786471 OCG786471 OMC786471 OVY786471 PFU786471 PPQ786471 PZM786471 QJI786471 QTE786471 RDA786471 RMW786471 RWS786471 SGO786471 SQK786471 TAG786471 TKC786471 TTY786471 UDU786471 UNQ786471 UXM786471 VHI786471 VRE786471 WBA786471 WKW786471 WUS786471 Z852009:AA852009 IG852007 SC852007 ABY852007 ALU852007 AVQ852007 BFM852007 BPI852007 BZE852007 CJA852007 CSW852007 DCS852007 DMO852007 DWK852007 EGG852007 EQC852007 EZY852007 FJU852007 FTQ852007 GDM852007 GNI852007 GXE852007 HHA852007 HQW852007 IAS852007 IKO852007 IUK852007 JEG852007 JOC852007 JXY852007 KHU852007 KRQ852007 LBM852007 LLI852007 LVE852007 MFA852007 MOW852007 MYS852007 NIO852007 NSK852007 OCG852007 OMC852007 OVY852007 PFU852007 PPQ852007 PZM852007 QJI852007 QTE852007 RDA852007 RMW852007 RWS852007 SGO852007 SQK852007 TAG852007 TKC852007 TTY852007 UDU852007 UNQ852007 UXM852007 VHI852007 VRE852007 WBA852007 WKW852007 WUS852007 Z917545:AA917545 IG917543 SC917543 ABY917543 ALU917543 AVQ917543 BFM917543 BPI917543 BZE917543 CJA917543 CSW917543 DCS917543 DMO917543 DWK917543 EGG917543 EQC917543 EZY917543 FJU917543 FTQ917543 GDM917543 GNI917543 GXE917543 HHA917543 HQW917543 IAS917543 IKO917543 IUK917543 JEG917543 JOC917543 JXY917543 KHU917543 KRQ917543 LBM917543 LLI917543 LVE917543 MFA917543 MOW917543 MYS917543 NIO917543 NSK917543 OCG917543 OMC917543 OVY917543 PFU917543 PPQ917543 PZM917543 QJI917543 QTE917543 RDA917543 RMW917543 RWS917543 SGO917543 SQK917543 TAG917543 TKC917543 TTY917543 UDU917543 UNQ917543 UXM917543 VHI917543 VRE917543 WBA917543 WKW917543 WUS917543 Z983081:AA983081 IG983079 SC983079 ABY983079 ALU983079 AVQ983079 BFM983079 BPI983079 BZE983079 CJA983079 CSW983079 DCS983079 DMO983079 DWK983079 EGG983079 EQC983079 EZY983079 FJU983079 FTQ983079 GDM983079 GNI983079 GXE983079 HHA983079 HQW983079 IAS983079 IKO983079 IUK983079 JEG983079 JOC983079 JXY983079 KHU983079 KRQ983079 LBM983079 LLI983079 LVE983079 MFA983079 MOW983079 MYS983079 NIO983079 NSK983079 OCG983079 OMC983079 OVY983079 PFU983079 PPQ983079 PZM983079 QJI983079 QTE983079 RDA983079 RMW983079 RWS983079 SGO983079 SQK983079 TAG983079 TKC983079 TTY983079 UDU983079 UNQ983079 UXM983079 VHI983079 VRE983079 WBA983079 WKW983079 WUS983079 Z65575:AA65575 IG65573 SC65573 ABY65573 ALU65573 AVQ65573 BFM65573 BPI65573 BZE65573 CJA65573 CSW65573 DCS65573 DMO65573 DWK65573 EGG65573 EQC65573 EZY65573 FJU65573 FTQ65573 GDM65573 GNI65573 GXE65573 HHA65573 HQW65573 IAS65573 IKO65573 IUK65573 JEG65573 JOC65573 JXY65573 KHU65573 KRQ65573 LBM65573 LLI65573 LVE65573 MFA65573 MOW65573 MYS65573 NIO65573 NSK65573 OCG65573 OMC65573 OVY65573 PFU65573 PPQ65573 PZM65573 QJI65573 QTE65573 RDA65573 RMW65573 RWS65573 SGO65573 SQK65573 TAG65573 TKC65573 TTY65573 UDU65573 UNQ65573 UXM65573 VHI65573 VRE65573 WBA65573 WKW65573 WUS65573 Z131111:AA131111 IG131109 SC131109 ABY131109 ALU131109 AVQ131109 BFM131109 BPI131109 BZE131109 CJA131109 CSW131109 DCS131109 DMO131109 DWK131109 EGG131109 EQC131109 EZY131109 FJU131109 FTQ131109 GDM131109 GNI131109 GXE131109 HHA131109 HQW131109 IAS131109 IKO131109 IUK131109 JEG131109 JOC131109 JXY131109 KHU131109 KRQ131109 LBM131109 LLI131109 LVE131109 MFA131109 MOW131109 MYS131109 NIO131109 NSK131109 OCG131109 OMC131109 OVY131109 PFU131109 PPQ131109 PZM131109 QJI131109 QTE131109 RDA131109 RMW131109 RWS131109 SGO131109 SQK131109 TAG131109 TKC131109 TTY131109 UDU131109 UNQ131109 UXM131109 VHI131109 VRE131109 WBA131109 WKW131109 WUS131109 Z196647:AA196647 IG196645 SC196645 ABY196645 ALU196645 AVQ196645 BFM196645 BPI196645 BZE196645 CJA196645 CSW196645 DCS196645 DMO196645 DWK196645 EGG196645 EQC196645 EZY196645 FJU196645 FTQ196645 GDM196645 GNI196645 GXE196645 HHA196645 HQW196645 IAS196645 IKO196645 IUK196645 JEG196645 JOC196645 JXY196645 KHU196645 KRQ196645 LBM196645 LLI196645 LVE196645 MFA196645 MOW196645 MYS196645 NIO196645 NSK196645 OCG196645 OMC196645 OVY196645 PFU196645 PPQ196645 PZM196645 QJI196645 QTE196645 RDA196645 RMW196645 RWS196645 SGO196645 SQK196645 TAG196645 TKC196645 TTY196645 UDU196645 UNQ196645 UXM196645 VHI196645 VRE196645 WBA196645 WKW196645 WUS196645 Z262183:AA262183 IG262181 SC262181 ABY262181 ALU262181 AVQ262181 BFM262181 BPI262181 BZE262181 CJA262181 CSW262181 DCS262181 DMO262181 DWK262181 EGG262181 EQC262181 EZY262181 FJU262181 FTQ262181 GDM262181 GNI262181 GXE262181 HHA262181 HQW262181 IAS262181 IKO262181 IUK262181 JEG262181 JOC262181 JXY262181 KHU262181 KRQ262181 LBM262181 LLI262181 LVE262181 MFA262181 MOW262181 MYS262181 NIO262181 NSK262181 OCG262181 OMC262181 OVY262181 PFU262181 PPQ262181 PZM262181 QJI262181 QTE262181 RDA262181 RMW262181 RWS262181 SGO262181 SQK262181 TAG262181 TKC262181 TTY262181 UDU262181 UNQ262181 UXM262181 VHI262181 VRE262181 WBA262181 WKW262181 WUS262181 Z327719:AA327719 IG327717 SC327717 ABY327717 ALU327717 AVQ327717 BFM327717 BPI327717 BZE327717 CJA327717 CSW327717 DCS327717 DMO327717 DWK327717 EGG327717 EQC327717 EZY327717 FJU327717 FTQ327717 GDM327717 GNI327717 GXE327717 HHA327717 HQW327717 IAS327717 IKO327717 IUK327717 JEG327717 JOC327717 JXY327717 KHU327717 KRQ327717 LBM327717 LLI327717 LVE327717 MFA327717 MOW327717 MYS327717 NIO327717 NSK327717 OCG327717 OMC327717 OVY327717 PFU327717 PPQ327717 PZM327717 QJI327717 QTE327717 RDA327717 RMW327717 RWS327717 SGO327717 SQK327717 TAG327717 TKC327717 TTY327717 UDU327717 UNQ327717 UXM327717 VHI327717 VRE327717 WBA327717 WKW327717 WUS327717 Z393255:AA393255 IG393253 SC393253 ABY393253 ALU393253 AVQ393253 BFM393253 BPI393253 BZE393253 CJA393253 CSW393253 DCS393253 DMO393253 DWK393253 EGG393253 EQC393253 EZY393253 FJU393253 FTQ393253 GDM393253 GNI393253 GXE393253 HHA393253 HQW393253 IAS393253 IKO393253 IUK393253 JEG393253 JOC393253 JXY393253 KHU393253 KRQ393253 LBM393253 LLI393253 LVE393253 MFA393253 MOW393253 MYS393253 NIO393253 NSK393253 OCG393253 OMC393253 OVY393253 PFU393253 PPQ393253 PZM393253 QJI393253 QTE393253 RDA393253 RMW393253 RWS393253 SGO393253 SQK393253 TAG393253 TKC393253 TTY393253 UDU393253 UNQ393253 UXM393253 VHI393253 VRE393253 WBA393253 WKW393253 WUS393253 Z458791:AA458791 IG458789 SC458789 ABY458789 ALU458789 AVQ458789 BFM458789 BPI458789 BZE458789 CJA458789 CSW458789 DCS458789 DMO458789 DWK458789 EGG458789 EQC458789 EZY458789 FJU458789 FTQ458789 GDM458789 GNI458789 GXE458789 HHA458789 HQW458789 IAS458789 IKO458789 IUK458789 JEG458789 JOC458789 JXY458789 KHU458789 KRQ458789 LBM458789 LLI458789 LVE458789 MFA458789 MOW458789 MYS458789 NIO458789 NSK458789 OCG458789 OMC458789 OVY458789 PFU458789 PPQ458789 PZM458789 QJI458789 QTE458789 RDA458789 RMW458789 RWS458789 SGO458789 SQK458789 TAG458789 TKC458789 TTY458789 UDU458789 UNQ458789 UXM458789 VHI458789 VRE458789 WBA458789 WKW458789 WUS458789 Z524327:AA524327 IG524325 SC524325 ABY524325 ALU524325 AVQ524325 BFM524325 BPI524325 BZE524325 CJA524325 CSW524325 DCS524325 DMO524325 DWK524325 EGG524325 EQC524325 EZY524325 FJU524325 FTQ524325 GDM524325 GNI524325 GXE524325 HHA524325 HQW524325 IAS524325 IKO524325 IUK524325 JEG524325 JOC524325 JXY524325 KHU524325 KRQ524325 LBM524325 LLI524325 LVE524325 MFA524325 MOW524325 MYS524325 NIO524325 NSK524325 OCG524325 OMC524325 OVY524325 PFU524325 PPQ524325 PZM524325 QJI524325 QTE524325 RDA524325 RMW524325 RWS524325 SGO524325 SQK524325 TAG524325 TKC524325 TTY524325 UDU524325 UNQ524325 UXM524325 VHI524325 VRE524325 WBA524325 WKW524325 WUS524325 Z589863:AA589863 IG589861 SC589861 ABY589861 ALU589861 AVQ589861 BFM589861 BPI589861 BZE589861 CJA589861 CSW589861 DCS589861 DMO589861 DWK589861 EGG589861 EQC589861 EZY589861 FJU589861 FTQ589861 GDM589861 GNI589861 GXE589861 HHA589861 HQW589861 IAS589861 IKO589861 IUK589861 JEG589861 JOC589861 JXY589861 KHU589861 KRQ589861 LBM589861 LLI589861 LVE589861 MFA589861 MOW589861 MYS589861 NIO589861 NSK589861 OCG589861 OMC589861 OVY589861 PFU589861 PPQ589861 PZM589861 QJI589861 QTE589861 RDA589861 RMW589861 RWS589861 SGO589861 SQK589861 TAG589861 TKC589861 TTY589861 UDU589861 UNQ589861 UXM589861 VHI589861 VRE589861 WBA589861 WKW589861 WUS589861 Z655399:AA655399 IG655397 SC655397 ABY655397 ALU655397 AVQ655397 BFM655397 BPI655397 BZE655397 CJA655397 CSW655397 DCS655397 DMO655397 DWK655397 EGG655397 EQC655397 EZY655397 FJU655397 FTQ655397 GDM655397 GNI655397 GXE655397 HHA655397 HQW655397 IAS655397 IKO655397 IUK655397 JEG655397 JOC655397 JXY655397 KHU655397 KRQ655397 LBM655397 LLI655397 LVE655397 MFA655397 MOW655397 MYS655397 NIO655397 NSK655397 OCG655397 OMC655397 OVY655397 PFU655397 PPQ655397 PZM655397 QJI655397 QTE655397 RDA655397 RMW655397 RWS655397 SGO655397 SQK655397 TAG655397 TKC655397 TTY655397 UDU655397 UNQ655397 UXM655397 VHI655397 VRE655397 WBA655397 WKW655397 WUS655397 Z720935:AA720935 IG720933 SC720933 ABY720933 ALU720933 AVQ720933 BFM720933 BPI720933 BZE720933 CJA720933 CSW720933 DCS720933 DMO720933 DWK720933 EGG720933 EQC720933 EZY720933 FJU720933 FTQ720933 GDM720933 GNI720933 GXE720933 HHA720933 HQW720933 IAS720933 IKO720933 IUK720933 JEG720933 JOC720933 JXY720933 KHU720933 KRQ720933 LBM720933 LLI720933 LVE720933 MFA720933 MOW720933 MYS720933 NIO720933 NSK720933 OCG720933 OMC720933 OVY720933 PFU720933 PPQ720933 PZM720933 QJI720933 QTE720933 RDA720933 RMW720933 RWS720933 SGO720933 SQK720933 TAG720933 TKC720933 TTY720933 UDU720933 UNQ720933 UXM720933 VHI720933 VRE720933 WBA720933 WKW720933 WUS720933 Z786471:AA786471 IG786469 SC786469 ABY786469 ALU786469 AVQ786469 BFM786469 BPI786469 BZE786469 CJA786469 CSW786469 DCS786469 DMO786469 DWK786469 EGG786469 EQC786469 EZY786469 FJU786469 FTQ786469 GDM786469 GNI786469 GXE786469 HHA786469 HQW786469 IAS786469 IKO786469 IUK786469 JEG786469 JOC786469 JXY786469 KHU786469 KRQ786469 LBM786469 LLI786469 LVE786469 MFA786469 MOW786469 MYS786469 NIO786469 NSK786469 OCG786469 OMC786469 OVY786469 PFU786469 PPQ786469 PZM786469 QJI786469 QTE786469 RDA786469 RMW786469 RWS786469 SGO786469 SQK786469 TAG786469 TKC786469 TTY786469 UDU786469 UNQ786469 UXM786469 VHI786469 VRE786469 WBA786469 WKW786469 WUS786469 Z852007:AA852007 IG852005 SC852005 ABY852005 ALU852005 AVQ852005 BFM852005 BPI852005 BZE852005 CJA852005 CSW852005 DCS852005 DMO852005 DWK852005 EGG852005 EQC852005 EZY852005 FJU852005 FTQ852005 GDM852005 GNI852005 GXE852005 HHA852005 HQW852005 IAS852005 IKO852005 IUK852005 JEG852005 JOC852005 JXY852005 KHU852005 KRQ852005 LBM852005 LLI852005 LVE852005 MFA852005 MOW852005 MYS852005 NIO852005 NSK852005 OCG852005 OMC852005 OVY852005 PFU852005 PPQ852005 PZM852005 QJI852005 QTE852005 RDA852005 RMW852005 RWS852005 SGO852005 SQK852005 TAG852005 TKC852005 TTY852005 UDU852005 UNQ852005 UXM852005 VHI852005 VRE852005 WBA852005 WKW852005 WUS852005 Z917543:AA917543 IG917541 SC917541 ABY917541 ALU917541 AVQ917541 BFM917541 BPI917541 BZE917541 CJA917541 CSW917541 DCS917541 DMO917541 DWK917541 EGG917541 EQC917541 EZY917541 FJU917541 FTQ917541 GDM917541 GNI917541 GXE917541 HHA917541 HQW917541 IAS917541 IKO917541 IUK917541 JEG917541 JOC917541 JXY917541 KHU917541 KRQ917541 LBM917541 LLI917541 LVE917541 MFA917541 MOW917541 MYS917541 NIO917541 NSK917541 OCG917541 OMC917541 OVY917541 PFU917541 PPQ917541 PZM917541 QJI917541 QTE917541 RDA917541 RMW917541 RWS917541 SGO917541 SQK917541 TAG917541 TKC917541 TTY917541 UDU917541 UNQ917541 UXM917541 VHI917541 VRE917541 WBA917541 WKW917541 WUS917541 Z983079:AA983079 IG983077 SC983077 ABY983077 ALU983077 AVQ983077 BFM983077 BPI983077 BZE983077 CJA983077 CSW983077 DCS983077 DMO983077 DWK983077 EGG983077 EQC983077 EZY983077 FJU983077 FTQ983077 GDM983077 GNI983077 GXE983077 HHA983077 HQW983077 IAS983077 IKO983077 IUK983077 JEG983077 JOC983077 JXY983077 KHU983077 KRQ983077 LBM983077 LLI983077 LVE983077 MFA983077 MOW983077 MYS983077 NIO983077 NSK983077 OCG983077 OMC983077 OVY983077 PFU983077 PPQ983077 PZM983077 QJI983077 QTE983077 RDA983077 RMW983077 RWS983077 SGO983077 SQK983077 TAG983077 TKC983077 TTY983077 UDU983077 UNQ983077 UXM983077 VHI983077 VRE983077 WBA983077 WKW983077 WUS983077" xr:uid="{AC1F67E1-AA72-481B-8216-35056A21C9EF}">
      <formula1>"無,有"</formula1>
    </dataValidation>
    <dataValidation type="list" allowBlank="1" showInputMessage="1" showErrorMessage="1" sqref="WUE982997:WUK982997 L65495:R65495 HS65493:HY65493 RO65493:RU65493 ABK65493:ABQ65493 ALG65493:ALM65493 AVC65493:AVI65493 BEY65493:BFE65493 BOU65493:BPA65493 BYQ65493:BYW65493 CIM65493:CIS65493 CSI65493:CSO65493 DCE65493:DCK65493 DMA65493:DMG65493 DVW65493:DWC65493 EFS65493:EFY65493 EPO65493:EPU65493 EZK65493:EZQ65493 FJG65493:FJM65493 FTC65493:FTI65493 GCY65493:GDE65493 GMU65493:GNA65493 GWQ65493:GWW65493 HGM65493:HGS65493 HQI65493:HQO65493 IAE65493:IAK65493 IKA65493:IKG65493 ITW65493:IUC65493 JDS65493:JDY65493 JNO65493:JNU65493 JXK65493:JXQ65493 KHG65493:KHM65493 KRC65493:KRI65493 LAY65493:LBE65493 LKU65493:LLA65493 LUQ65493:LUW65493 MEM65493:MES65493 MOI65493:MOO65493 MYE65493:MYK65493 NIA65493:NIG65493 NRW65493:NSC65493 OBS65493:OBY65493 OLO65493:OLU65493 OVK65493:OVQ65493 PFG65493:PFM65493 PPC65493:PPI65493 PYY65493:PZE65493 QIU65493:QJA65493 QSQ65493:QSW65493 RCM65493:RCS65493 RMI65493:RMO65493 RWE65493:RWK65493 SGA65493:SGG65493 SPW65493:SQC65493 SZS65493:SZY65493 TJO65493:TJU65493 TTK65493:TTQ65493 UDG65493:UDM65493 UNC65493:UNI65493 UWY65493:UXE65493 VGU65493:VHA65493 VQQ65493:VQW65493 WAM65493:WAS65493 WKI65493:WKO65493 WUE65493:WUK65493 L131031:R131031 HS131029:HY131029 RO131029:RU131029 ABK131029:ABQ131029 ALG131029:ALM131029 AVC131029:AVI131029 BEY131029:BFE131029 BOU131029:BPA131029 BYQ131029:BYW131029 CIM131029:CIS131029 CSI131029:CSO131029 DCE131029:DCK131029 DMA131029:DMG131029 DVW131029:DWC131029 EFS131029:EFY131029 EPO131029:EPU131029 EZK131029:EZQ131029 FJG131029:FJM131029 FTC131029:FTI131029 GCY131029:GDE131029 GMU131029:GNA131029 GWQ131029:GWW131029 HGM131029:HGS131029 HQI131029:HQO131029 IAE131029:IAK131029 IKA131029:IKG131029 ITW131029:IUC131029 JDS131029:JDY131029 JNO131029:JNU131029 JXK131029:JXQ131029 KHG131029:KHM131029 KRC131029:KRI131029 LAY131029:LBE131029 LKU131029:LLA131029 LUQ131029:LUW131029 MEM131029:MES131029 MOI131029:MOO131029 MYE131029:MYK131029 NIA131029:NIG131029 NRW131029:NSC131029 OBS131029:OBY131029 OLO131029:OLU131029 OVK131029:OVQ131029 PFG131029:PFM131029 PPC131029:PPI131029 PYY131029:PZE131029 QIU131029:QJA131029 QSQ131029:QSW131029 RCM131029:RCS131029 RMI131029:RMO131029 RWE131029:RWK131029 SGA131029:SGG131029 SPW131029:SQC131029 SZS131029:SZY131029 TJO131029:TJU131029 TTK131029:TTQ131029 UDG131029:UDM131029 UNC131029:UNI131029 UWY131029:UXE131029 VGU131029:VHA131029 VQQ131029:VQW131029 WAM131029:WAS131029 WKI131029:WKO131029 WUE131029:WUK131029 L196567:R196567 HS196565:HY196565 RO196565:RU196565 ABK196565:ABQ196565 ALG196565:ALM196565 AVC196565:AVI196565 BEY196565:BFE196565 BOU196565:BPA196565 BYQ196565:BYW196565 CIM196565:CIS196565 CSI196565:CSO196565 DCE196565:DCK196565 DMA196565:DMG196565 DVW196565:DWC196565 EFS196565:EFY196565 EPO196565:EPU196565 EZK196565:EZQ196565 FJG196565:FJM196565 FTC196565:FTI196565 GCY196565:GDE196565 GMU196565:GNA196565 GWQ196565:GWW196565 HGM196565:HGS196565 HQI196565:HQO196565 IAE196565:IAK196565 IKA196565:IKG196565 ITW196565:IUC196565 JDS196565:JDY196565 JNO196565:JNU196565 JXK196565:JXQ196565 KHG196565:KHM196565 KRC196565:KRI196565 LAY196565:LBE196565 LKU196565:LLA196565 LUQ196565:LUW196565 MEM196565:MES196565 MOI196565:MOO196565 MYE196565:MYK196565 NIA196565:NIG196565 NRW196565:NSC196565 OBS196565:OBY196565 OLO196565:OLU196565 OVK196565:OVQ196565 PFG196565:PFM196565 PPC196565:PPI196565 PYY196565:PZE196565 QIU196565:QJA196565 QSQ196565:QSW196565 RCM196565:RCS196565 RMI196565:RMO196565 RWE196565:RWK196565 SGA196565:SGG196565 SPW196565:SQC196565 SZS196565:SZY196565 TJO196565:TJU196565 TTK196565:TTQ196565 UDG196565:UDM196565 UNC196565:UNI196565 UWY196565:UXE196565 VGU196565:VHA196565 VQQ196565:VQW196565 WAM196565:WAS196565 WKI196565:WKO196565 WUE196565:WUK196565 L262103:R262103 HS262101:HY262101 RO262101:RU262101 ABK262101:ABQ262101 ALG262101:ALM262101 AVC262101:AVI262101 BEY262101:BFE262101 BOU262101:BPA262101 BYQ262101:BYW262101 CIM262101:CIS262101 CSI262101:CSO262101 DCE262101:DCK262101 DMA262101:DMG262101 DVW262101:DWC262101 EFS262101:EFY262101 EPO262101:EPU262101 EZK262101:EZQ262101 FJG262101:FJM262101 FTC262101:FTI262101 GCY262101:GDE262101 GMU262101:GNA262101 GWQ262101:GWW262101 HGM262101:HGS262101 HQI262101:HQO262101 IAE262101:IAK262101 IKA262101:IKG262101 ITW262101:IUC262101 JDS262101:JDY262101 JNO262101:JNU262101 JXK262101:JXQ262101 KHG262101:KHM262101 KRC262101:KRI262101 LAY262101:LBE262101 LKU262101:LLA262101 LUQ262101:LUW262101 MEM262101:MES262101 MOI262101:MOO262101 MYE262101:MYK262101 NIA262101:NIG262101 NRW262101:NSC262101 OBS262101:OBY262101 OLO262101:OLU262101 OVK262101:OVQ262101 PFG262101:PFM262101 PPC262101:PPI262101 PYY262101:PZE262101 QIU262101:QJA262101 QSQ262101:QSW262101 RCM262101:RCS262101 RMI262101:RMO262101 RWE262101:RWK262101 SGA262101:SGG262101 SPW262101:SQC262101 SZS262101:SZY262101 TJO262101:TJU262101 TTK262101:TTQ262101 UDG262101:UDM262101 UNC262101:UNI262101 UWY262101:UXE262101 VGU262101:VHA262101 VQQ262101:VQW262101 WAM262101:WAS262101 WKI262101:WKO262101 WUE262101:WUK262101 L327639:R327639 HS327637:HY327637 RO327637:RU327637 ABK327637:ABQ327637 ALG327637:ALM327637 AVC327637:AVI327637 BEY327637:BFE327637 BOU327637:BPA327637 BYQ327637:BYW327637 CIM327637:CIS327637 CSI327637:CSO327637 DCE327637:DCK327637 DMA327637:DMG327637 DVW327637:DWC327637 EFS327637:EFY327637 EPO327637:EPU327637 EZK327637:EZQ327637 FJG327637:FJM327637 FTC327637:FTI327637 GCY327637:GDE327637 GMU327637:GNA327637 GWQ327637:GWW327637 HGM327637:HGS327637 HQI327637:HQO327637 IAE327637:IAK327637 IKA327637:IKG327637 ITW327637:IUC327637 JDS327637:JDY327637 JNO327637:JNU327637 JXK327637:JXQ327637 KHG327637:KHM327637 KRC327637:KRI327637 LAY327637:LBE327637 LKU327637:LLA327637 LUQ327637:LUW327637 MEM327637:MES327637 MOI327637:MOO327637 MYE327637:MYK327637 NIA327637:NIG327637 NRW327637:NSC327637 OBS327637:OBY327637 OLO327637:OLU327637 OVK327637:OVQ327637 PFG327637:PFM327637 PPC327637:PPI327637 PYY327637:PZE327637 QIU327637:QJA327637 QSQ327637:QSW327637 RCM327637:RCS327637 RMI327637:RMO327637 RWE327637:RWK327637 SGA327637:SGG327637 SPW327637:SQC327637 SZS327637:SZY327637 TJO327637:TJU327637 TTK327637:TTQ327637 UDG327637:UDM327637 UNC327637:UNI327637 UWY327637:UXE327637 VGU327637:VHA327637 VQQ327637:VQW327637 WAM327637:WAS327637 WKI327637:WKO327637 WUE327637:WUK327637 L393175:R393175 HS393173:HY393173 RO393173:RU393173 ABK393173:ABQ393173 ALG393173:ALM393173 AVC393173:AVI393173 BEY393173:BFE393173 BOU393173:BPA393173 BYQ393173:BYW393173 CIM393173:CIS393173 CSI393173:CSO393173 DCE393173:DCK393173 DMA393173:DMG393173 DVW393173:DWC393173 EFS393173:EFY393173 EPO393173:EPU393173 EZK393173:EZQ393173 FJG393173:FJM393173 FTC393173:FTI393173 GCY393173:GDE393173 GMU393173:GNA393173 GWQ393173:GWW393173 HGM393173:HGS393173 HQI393173:HQO393173 IAE393173:IAK393173 IKA393173:IKG393173 ITW393173:IUC393173 JDS393173:JDY393173 JNO393173:JNU393173 JXK393173:JXQ393173 KHG393173:KHM393173 KRC393173:KRI393173 LAY393173:LBE393173 LKU393173:LLA393173 LUQ393173:LUW393173 MEM393173:MES393173 MOI393173:MOO393173 MYE393173:MYK393173 NIA393173:NIG393173 NRW393173:NSC393173 OBS393173:OBY393173 OLO393173:OLU393173 OVK393173:OVQ393173 PFG393173:PFM393173 PPC393173:PPI393173 PYY393173:PZE393173 QIU393173:QJA393173 QSQ393173:QSW393173 RCM393173:RCS393173 RMI393173:RMO393173 RWE393173:RWK393173 SGA393173:SGG393173 SPW393173:SQC393173 SZS393173:SZY393173 TJO393173:TJU393173 TTK393173:TTQ393173 UDG393173:UDM393173 UNC393173:UNI393173 UWY393173:UXE393173 VGU393173:VHA393173 VQQ393173:VQW393173 WAM393173:WAS393173 WKI393173:WKO393173 WUE393173:WUK393173 L458711:R458711 HS458709:HY458709 RO458709:RU458709 ABK458709:ABQ458709 ALG458709:ALM458709 AVC458709:AVI458709 BEY458709:BFE458709 BOU458709:BPA458709 BYQ458709:BYW458709 CIM458709:CIS458709 CSI458709:CSO458709 DCE458709:DCK458709 DMA458709:DMG458709 DVW458709:DWC458709 EFS458709:EFY458709 EPO458709:EPU458709 EZK458709:EZQ458709 FJG458709:FJM458709 FTC458709:FTI458709 GCY458709:GDE458709 GMU458709:GNA458709 GWQ458709:GWW458709 HGM458709:HGS458709 HQI458709:HQO458709 IAE458709:IAK458709 IKA458709:IKG458709 ITW458709:IUC458709 JDS458709:JDY458709 JNO458709:JNU458709 JXK458709:JXQ458709 KHG458709:KHM458709 KRC458709:KRI458709 LAY458709:LBE458709 LKU458709:LLA458709 LUQ458709:LUW458709 MEM458709:MES458709 MOI458709:MOO458709 MYE458709:MYK458709 NIA458709:NIG458709 NRW458709:NSC458709 OBS458709:OBY458709 OLO458709:OLU458709 OVK458709:OVQ458709 PFG458709:PFM458709 PPC458709:PPI458709 PYY458709:PZE458709 QIU458709:QJA458709 QSQ458709:QSW458709 RCM458709:RCS458709 RMI458709:RMO458709 RWE458709:RWK458709 SGA458709:SGG458709 SPW458709:SQC458709 SZS458709:SZY458709 TJO458709:TJU458709 TTK458709:TTQ458709 UDG458709:UDM458709 UNC458709:UNI458709 UWY458709:UXE458709 VGU458709:VHA458709 VQQ458709:VQW458709 WAM458709:WAS458709 WKI458709:WKO458709 WUE458709:WUK458709 L524247:R524247 HS524245:HY524245 RO524245:RU524245 ABK524245:ABQ524245 ALG524245:ALM524245 AVC524245:AVI524245 BEY524245:BFE524245 BOU524245:BPA524245 BYQ524245:BYW524245 CIM524245:CIS524245 CSI524245:CSO524245 DCE524245:DCK524245 DMA524245:DMG524245 DVW524245:DWC524245 EFS524245:EFY524245 EPO524245:EPU524245 EZK524245:EZQ524245 FJG524245:FJM524245 FTC524245:FTI524245 GCY524245:GDE524245 GMU524245:GNA524245 GWQ524245:GWW524245 HGM524245:HGS524245 HQI524245:HQO524245 IAE524245:IAK524245 IKA524245:IKG524245 ITW524245:IUC524245 JDS524245:JDY524245 JNO524245:JNU524245 JXK524245:JXQ524245 KHG524245:KHM524245 KRC524245:KRI524245 LAY524245:LBE524245 LKU524245:LLA524245 LUQ524245:LUW524245 MEM524245:MES524245 MOI524245:MOO524245 MYE524245:MYK524245 NIA524245:NIG524245 NRW524245:NSC524245 OBS524245:OBY524245 OLO524245:OLU524245 OVK524245:OVQ524245 PFG524245:PFM524245 PPC524245:PPI524245 PYY524245:PZE524245 QIU524245:QJA524245 QSQ524245:QSW524245 RCM524245:RCS524245 RMI524245:RMO524245 RWE524245:RWK524245 SGA524245:SGG524245 SPW524245:SQC524245 SZS524245:SZY524245 TJO524245:TJU524245 TTK524245:TTQ524245 UDG524245:UDM524245 UNC524245:UNI524245 UWY524245:UXE524245 VGU524245:VHA524245 VQQ524245:VQW524245 WAM524245:WAS524245 WKI524245:WKO524245 WUE524245:WUK524245 L589783:R589783 HS589781:HY589781 RO589781:RU589781 ABK589781:ABQ589781 ALG589781:ALM589781 AVC589781:AVI589781 BEY589781:BFE589781 BOU589781:BPA589781 BYQ589781:BYW589781 CIM589781:CIS589781 CSI589781:CSO589781 DCE589781:DCK589781 DMA589781:DMG589781 DVW589781:DWC589781 EFS589781:EFY589781 EPO589781:EPU589781 EZK589781:EZQ589781 FJG589781:FJM589781 FTC589781:FTI589781 GCY589781:GDE589781 GMU589781:GNA589781 GWQ589781:GWW589781 HGM589781:HGS589781 HQI589781:HQO589781 IAE589781:IAK589781 IKA589781:IKG589781 ITW589781:IUC589781 JDS589781:JDY589781 JNO589781:JNU589781 JXK589781:JXQ589781 KHG589781:KHM589781 KRC589781:KRI589781 LAY589781:LBE589781 LKU589781:LLA589781 LUQ589781:LUW589781 MEM589781:MES589781 MOI589781:MOO589781 MYE589781:MYK589781 NIA589781:NIG589781 NRW589781:NSC589781 OBS589781:OBY589781 OLO589781:OLU589781 OVK589781:OVQ589781 PFG589781:PFM589781 PPC589781:PPI589781 PYY589781:PZE589781 QIU589781:QJA589781 QSQ589781:QSW589781 RCM589781:RCS589781 RMI589781:RMO589781 RWE589781:RWK589781 SGA589781:SGG589781 SPW589781:SQC589781 SZS589781:SZY589781 TJO589781:TJU589781 TTK589781:TTQ589781 UDG589781:UDM589781 UNC589781:UNI589781 UWY589781:UXE589781 VGU589781:VHA589781 VQQ589781:VQW589781 WAM589781:WAS589781 WKI589781:WKO589781 WUE589781:WUK589781 L655319:R655319 HS655317:HY655317 RO655317:RU655317 ABK655317:ABQ655317 ALG655317:ALM655317 AVC655317:AVI655317 BEY655317:BFE655317 BOU655317:BPA655317 BYQ655317:BYW655317 CIM655317:CIS655317 CSI655317:CSO655317 DCE655317:DCK655317 DMA655317:DMG655317 DVW655317:DWC655317 EFS655317:EFY655317 EPO655317:EPU655317 EZK655317:EZQ655317 FJG655317:FJM655317 FTC655317:FTI655317 GCY655317:GDE655317 GMU655317:GNA655317 GWQ655317:GWW655317 HGM655317:HGS655317 HQI655317:HQO655317 IAE655317:IAK655317 IKA655317:IKG655317 ITW655317:IUC655317 JDS655317:JDY655317 JNO655317:JNU655317 JXK655317:JXQ655317 KHG655317:KHM655317 KRC655317:KRI655317 LAY655317:LBE655317 LKU655317:LLA655317 LUQ655317:LUW655317 MEM655317:MES655317 MOI655317:MOO655317 MYE655317:MYK655317 NIA655317:NIG655317 NRW655317:NSC655317 OBS655317:OBY655317 OLO655317:OLU655317 OVK655317:OVQ655317 PFG655317:PFM655317 PPC655317:PPI655317 PYY655317:PZE655317 QIU655317:QJA655317 QSQ655317:QSW655317 RCM655317:RCS655317 RMI655317:RMO655317 RWE655317:RWK655317 SGA655317:SGG655317 SPW655317:SQC655317 SZS655317:SZY655317 TJO655317:TJU655317 TTK655317:TTQ655317 UDG655317:UDM655317 UNC655317:UNI655317 UWY655317:UXE655317 VGU655317:VHA655317 VQQ655317:VQW655317 WAM655317:WAS655317 WKI655317:WKO655317 WUE655317:WUK655317 L720855:R720855 HS720853:HY720853 RO720853:RU720853 ABK720853:ABQ720853 ALG720853:ALM720853 AVC720853:AVI720853 BEY720853:BFE720853 BOU720853:BPA720853 BYQ720853:BYW720853 CIM720853:CIS720853 CSI720853:CSO720853 DCE720853:DCK720853 DMA720853:DMG720853 DVW720853:DWC720853 EFS720853:EFY720853 EPO720853:EPU720853 EZK720853:EZQ720853 FJG720853:FJM720853 FTC720853:FTI720853 GCY720853:GDE720853 GMU720853:GNA720853 GWQ720853:GWW720853 HGM720853:HGS720853 HQI720853:HQO720853 IAE720853:IAK720853 IKA720853:IKG720853 ITW720853:IUC720853 JDS720853:JDY720853 JNO720853:JNU720853 JXK720853:JXQ720853 KHG720853:KHM720853 KRC720853:KRI720853 LAY720853:LBE720853 LKU720853:LLA720853 LUQ720853:LUW720853 MEM720853:MES720853 MOI720853:MOO720853 MYE720853:MYK720853 NIA720853:NIG720853 NRW720853:NSC720853 OBS720853:OBY720853 OLO720853:OLU720853 OVK720853:OVQ720853 PFG720853:PFM720853 PPC720853:PPI720853 PYY720853:PZE720853 QIU720853:QJA720853 QSQ720853:QSW720853 RCM720853:RCS720853 RMI720853:RMO720853 RWE720853:RWK720853 SGA720853:SGG720853 SPW720853:SQC720853 SZS720853:SZY720853 TJO720853:TJU720853 TTK720853:TTQ720853 UDG720853:UDM720853 UNC720853:UNI720853 UWY720853:UXE720853 VGU720853:VHA720853 VQQ720853:VQW720853 WAM720853:WAS720853 WKI720853:WKO720853 WUE720853:WUK720853 L786391:R786391 HS786389:HY786389 RO786389:RU786389 ABK786389:ABQ786389 ALG786389:ALM786389 AVC786389:AVI786389 BEY786389:BFE786389 BOU786389:BPA786389 BYQ786389:BYW786389 CIM786389:CIS786389 CSI786389:CSO786389 DCE786389:DCK786389 DMA786389:DMG786389 DVW786389:DWC786389 EFS786389:EFY786389 EPO786389:EPU786389 EZK786389:EZQ786389 FJG786389:FJM786389 FTC786389:FTI786389 GCY786389:GDE786389 GMU786389:GNA786389 GWQ786389:GWW786389 HGM786389:HGS786389 HQI786389:HQO786389 IAE786389:IAK786389 IKA786389:IKG786389 ITW786389:IUC786389 JDS786389:JDY786389 JNO786389:JNU786389 JXK786389:JXQ786389 KHG786389:KHM786389 KRC786389:KRI786389 LAY786389:LBE786389 LKU786389:LLA786389 LUQ786389:LUW786389 MEM786389:MES786389 MOI786389:MOO786389 MYE786389:MYK786389 NIA786389:NIG786389 NRW786389:NSC786389 OBS786389:OBY786389 OLO786389:OLU786389 OVK786389:OVQ786389 PFG786389:PFM786389 PPC786389:PPI786389 PYY786389:PZE786389 QIU786389:QJA786389 QSQ786389:QSW786389 RCM786389:RCS786389 RMI786389:RMO786389 RWE786389:RWK786389 SGA786389:SGG786389 SPW786389:SQC786389 SZS786389:SZY786389 TJO786389:TJU786389 TTK786389:TTQ786389 UDG786389:UDM786389 UNC786389:UNI786389 UWY786389:UXE786389 VGU786389:VHA786389 VQQ786389:VQW786389 WAM786389:WAS786389 WKI786389:WKO786389 WUE786389:WUK786389 L851927:R851927 HS851925:HY851925 RO851925:RU851925 ABK851925:ABQ851925 ALG851925:ALM851925 AVC851925:AVI851925 BEY851925:BFE851925 BOU851925:BPA851925 BYQ851925:BYW851925 CIM851925:CIS851925 CSI851925:CSO851925 DCE851925:DCK851925 DMA851925:DMG851925 DVW851925:DWC851925 EFS851925:EFY851925 EPO851925:EPU851925 EZK851925:EZQ851925 FJG851925:FJM851925 FTC851925:FTI851925 GCY851925:GDE851925 GMU851925:GNA851925 GWQ851925:GWW851925 HGM851925:HGS851925 HQI851925:HQO851925 IAE851925:IAK851925 IKA851925:IKG851925 ITW851925:IUC851925 JDS851925:JDY851925 JNO851925:JNU851925 JXK851925:JXQ851925 KHG851925:KHM851925 KRC851925:KRI851925 LAY851925:LBE851925 LKU851925:LLA851925 LUQ851925:LUW851925 MEM851925:MES851925 MOI851925:MOO851925 MYE851925:MYK851925 NIA851925:NIG851925 NRW851925:NSC851925 OBS851925:OBY851925 OLO851925:OLU851925 OVK851925:OVQ851925 PFG851925:PFM851925 PPC851925:PPI851925 PYY851925:PZE851925 QIU851925:QJA851925 QSQ851925:QSW851925 RCM851925:RCS851925 RMI851925:RMO851925 RWE851925:RWK851925 SGA851925:SGG851925 SPW851925:SQC851925 SZS851925:SZY851925 TJO851925:TJU851925 TTK851925:TTQ851925 UDG851925:UDM851925 UNC851925:UNI851925 UWY851925:UXE851925 VGU851925:VHA851925 VQQ851925:VQW851925 WAM851925:WAS851925 WKI851925:WKO851925 WUE851925:WUK851925 L917463:R917463 HS917461:HY917461 RO917461:RU917461 ABK917461:ABQ917461 ALG917461:ALM917461 AVC917461:AVI917461 BEY917461:BFE917461 BOU917461:BPA917461 BYQ917461:BYW917461 CIM917461:CIS917461 CSI917461:CSO917461 DCE917461:DCK917461 DMA917461:DMG917461 DVW917461:DWC917461 EFS917461:EFY917461 EPO917461:EPU917461 EZK917461:EZQ917461 FJG917461:FJM917461 FTC917461:FTI917461 GCY917461:GDE917461 GMU917461:GNA917461 GWQ917461:GWW917461 HGM917461:HGS917461 HQI917461:HQO917461 IAE917461:IAK917461 IKA917461:IKG917461 ITW917461:IUC917461 JDS917461:JDY917461 JNO917461:JNU917461 JXK917461:JXQ917461 KHG917461:KHM917461 KRC917461:KRI917461 LAY917461:LBE917461 LKU917461:LLA917461 LUQ917461:LUW917461 MEM917461:MES917461 MOI917461:MOO917461 MYE917461:MYK917461 NIA917461:NIG917461 NRW917461:NSC917461 OBS917461:OBY917461 OLO917461:OLU917461 OVK917461:OVQ917461 PFG917461:PFM917461 PPC917461:PPI917461 PYY917461:PZE917461 QIU917461:QJA917461 QSQ917461:QSW917461 RCM917461:RCS917461 RMI917461:RMO917461 RWE917461:RWK917461 SGA917461:SGG917461 SPW917461:SQC917461 SZS917461:SZY917461 TJO917461:TJU917461 TTK917461:TTQ917461 UDG917461:UDM917461 UNC917461:UNI917461 UWY917461:UXE917461 VGU917461:VHA917461 VQQ917461:VQW917461 WAM917461:WAS917461 WKI917461:WKO917461 WUE917461:WUK917461 L982999:R982999 HS982997:HY982997 RO982997:RU982997 ABK982997:ABQ982997 ALG982997:ALM982997 AVC982997:AVI982997 BEY982997:BFE982997 BOU982997:BPA982997 BYQ982997:BYW982997 CIM982997:CIS982997 CSI982997:CSO982997 DCE982997:DCK982997 DMA982997:DMG982997 DVW982997:DWC982997 EFS982997:EFY982997 EPO982997:EPU982997 EZK982997:EZQ982997 FJG982997:FJM982997 FTC982997:FTI982997 GCY982997:GDE982997 GMU982997:GNA982997 GWQ982997:GWW982997 HGM982997:HGS982997 HQI982997:HQO982997 IAE982997:IAK982997 IKA982997:IKG982997 ITW982997:IUC982997 JDS982997:JDY982997 JNO982997:JNU982997 JXK982997:JXQ982997 KHG982997:KHM982997 KRC982997:KRI982997 LAY982997:LBE982997 LKU982997:LLA982997 LUQ982997:LUW982997 MEM982997:MES982997 MOI982997:MOO982997 MYE982997:MYK982997 NIA982997:NIG982997 NRW982997:NSC982997 OBS982997:OBY982997 OLO982997:OLU982997 OVK982997:OVQ982997 PFG982997:PFM982997 PPC982997:PPI982997 PYY982997:PZE982997 QIU982997:QJA982997 QSQ982997:QSW982997 RCM982997:RCS982997 RMI982997:RMO982997 RWE982997:RWK982997 SGA982997:SGG982997 SPW982997:SQC982997 SZS982997:SZY982997 TJO982997:TJU982997 TTK982997:TTQ982997 UDG982997:UDM982997 UNC982997:UNI982997 UWY982997:UXE982997 VGU982997:VHA982997 VQQ982997:VQW982997 WAM982997:WAS982997 WKI982997:WKO982997" xr:uid="{FBE0427D-BAFE-4C6E-8767-1FD783CA11B1}">
      <formula1>"専用,ハイブリット"</formula1>
    </dataValidation>
    <dataValidation type="list" allowBlank="1" showInputMessage="1" showErrorMessage="1" sqref="L65489:M65489 HS65487:HT65487 RO65487:RP65487 ABK65487:ABL65487 ALG65487:ALH65487 AVC65487:AVD65487 BEY65487:BEZ65487 BOU65487:BOV65487 BYQ65487:BYR65487 CIM65487:CIN65487 CSI65487:CSJ65487 DCE65487:DCF65487 DMA65487:DMB65487 DVW65487:DVX65487 EFS65487:EFT65487 EPO65487:EPP65487 EZK65487:EZL65487 FJG65487:FJH65487 FTC65487:FTD65487 GCY65487:GCZ65487 GMU65487:GMV65487 GWQ65487:GWR65487 HGM65487:HGN65487 HQI65487:HQJ65487 IAE65487:IAF65487 IKA65487:IKB65487 ITW65487:ITX65487 JDS65487:JDT65487 JNO65487:JNP65487 JXK65487:JXL65487 KHG65487:KHH65487 KRC65487:KRD65487 LAY65487:LAZ65487 LKU65487:LKV65487 LUQ65487:LUR65487 MEM65487:MEN65487 MOI65487:MOJ65487 MYE65487:MYF65487 NIA65487:NIB65487 NRW65487:NRX65487 OBS65487:OBT65487 OLO65487:OLP65487 OVK65487:OVL65487 PFG65487:PFH65487 PPC65487:PPD65487 PYY65487:PYZ65487 QIU65487:QIV65487 QSQ65487:QSR65487 RCM65487:RCN65487 RMI65487:RMJ65487 RWE65487:RWF65487 SGA65487:SGB65487 SPW65487:SPX65487 SZS65487:SZT65487 TJO65487:TJP65487 TTK65487:TTL65487 UDG65487:UDH65487 UNC65487:UND65487 UWY65487:UWZ65487 VGU65487:VGV65487 VQQ65487:VQR65487 WAM65487:WAN65487 WKI65487:WKJ65487 WUE65487:WUF65487 L131025:M131025 HS131023:HT131023 RO131023:RP131023 ABK131023:ABL131023 ALG131023:ALH131023 AVC131023:AVD131023 BEY131023:BEZ131023 BOU131023:BOV131023 BYQ131023:BYR131023 CIM131023:CIN131023 CSI131023:CSJ131023 DCE131023:DCF131023 DMA131023:DMB131023 DVW131023:DVX131023 EFS131023:EFT131023 EPO131023:EPP131023 EZK131023:EZL131023 FJG131023:FJH131023 FTC131023:FTD131023 GCY131023:GCZ131023 GMU131023:GMV131023 GWQ131023:GWR131023 HGM131023:HGN131023 HQI131023:HQJ131023 IAE131023:IAF131023 IKA131023:IKB131023 ITW131023:ITX131023 JDS131023:JDT131023 JNO131023:JNP131023 JXK131023:JXL131023 KHG131023:KHH131023 KRC131023:KRD131023 LAY131023:LAZ131023 LKU131023:LKV131023 LUQ131023:LUR131023 MEM131023:MEN131023 MOI131023:MOJ131023 MYE131023:MYF131023 NIA131023:NIB131023 NRW131023:NRX131023 OBS131023:OBT131023 OLO131023:OLP131023 OVK131023:OVL131023 PFG131023:PFH131023 PPC131023:PPD131023 PYY131023:PYZ131023 QIU131023:QIV131023 QSQ131023:QSR131023 RCM131023:RCN131023 RMI131023:RMJ131023 RWE131023:RWF131023 SGA131023:SGB131023 SPW131023:SPX131023 SZS131023:SZT131023 TJO131023:TJP131023 TTK131023:TTL131023 UDG131023:UDH131023 UNC131023:UND131023 UWY131023:UWZ131023 VGU131023:VGV131023 VQQ131023:VQR131023 WAM131023:WAN131023 WKI131023:WKJ131023 WUE131023:WUF131023 L196561:M196561 HS196559:HT196559 RO196559:RP196559 ABK196559:ABL196559 ALG196559:ALH196559 AVC196559:AVD196559 BEY196559:BEZ196559 BOU196559:BOV196559 BYQ196559:BYR196559 CIM196559:CIN196559 CSI196559:CSJ196559 DCE196559:DCF196559 DMA196559:DMB196559 DVW196559:DVX196559 EFS196559:EFT196559 EPO196559:EPP196559 EZK196559:EZL196559 FJG196559:FJH196559 FTC196559:FTD196559 GCY196559:GCZ196559 GMU196559:GMV196559 GWQ196559:GWR196559 HGM196559:HGN196559 HQI196559:HQJ196559 IAE196559:IAF196559 IKA196559:IKB196559 ITW196559:ITX196559 JDS196559:JDT196559 JNO196559:JNP196559 JXK196559:JXL196559 KHG196559:KHH196559 KRC196559:KRD196559 LAY196559:LAZ196559 LKU196559:LKV196559 LUQ196559:LUR196559 MEM196559:MEN196559 MOI196559:MOJ196559 MYE196559:MYF196559 NIA196559:NIB196559 NRW196559:NRX196559 OBS196559:OBT196559 OLO196559:OLP196559 OVK196559:OVL196559 PFG196559:PFH196559 PPC196559:PPD196559 PYY196559:PYZ196559 QIU196559:QIV196559 QSQ196559:QSR196559 RCM196559:RCN196559 RMI196559:RMJ196559 RWE196559:RWF196559 SGA196559:SGB196559 SPW196559:SPX196559 SZS196559:SZT196559 TJO196559:TJP196559 TTK196559:TTL196559 UDG196559:UDH196559 UNC196559:UND196559 UWY196559:UWZ196559 VGU196559:VGV196559 VQQ196559:VQR196559 WAM196559:WAN196559 WKI196559:WKJ196559 WUE196559:WUF196559 L262097:M262097 HS262095:HT262095 RO262095:RP262095 ABK262095:ABL262095 ALG262095:ALH262095 AVC262095:AVD262095 BEY262095:BEZ262095 BOU262095:BOV262095 BYQ262095:BYR262095 CIM262095:CIN262095 CSI262095:CSJ262095 DCE262095:DCF262095 DMA262095:DMB262095 DVW262095:DVX262095 EFS262095:EFT262095 EPO262095:EPP262095 EZK262095:EZL262095 FJG262095:FJH262095 FTC262095:FTD262095 GCY262095:GCZ262095 GMU262095:GMV262095 GWQ262095:GWR262095 HGM262095:HGN262095 HQI262095:HQJ262095 IAE262095:IAF262095 IKA262095:IKB262095 ITW262095:ITX262095 JDS262095:JDT262095 JNO262095:JNP262095 JXK262095:JXL262095 KHG262095:KHH262095 KRC262095:KRD262095 LAY262095:LAZ262095 LKU262095:LKV262095 LUQ262095:LUR262095 MEM262095:MEN262095 MOI262095:MOJ262095 MYE262095:MYF262095 NIA262095:NIB262095 NRW262095:NRX262095 OBS262095:OBT262095 OLO262095:OLP262095 OVK262095:OVL262095 PFG262095:PFH262095 PPC262095:PPD262095 PYY262095:PYZ262095 QIU262095:QIV262095 QSQ262095:QSR262095 RCM262095:RCN262095 RMI262095:RMJ262095 RWE262095:RWF262095 SGA262095:SGB262095 SPW262095:SPX262095 SZS262095:SZT262095 TJO262095:TJP262095 TTK262095:TTL262095 UDG262095:UDH262095 UNC262095:UND262095 UWY262095:UWZ262095 VGU262095:VGV262095 VQQ262095:VQR262095 WAM262095:WAN262095 WKI262095:WKJ262095 WUE262095:WUF262095 L327633:M327633 HS327631:HT327631 RO327631:RP327631 ABK327631:ABL327631 ALG327631:ALH327631 AVC327631:AVD327631 BEY327631:BEZ327631 BOU327631:BOV327631 BYQ327631:BYR327631 CIM327631:CIN327631 CSI327631:CSJ327631 DCE327631:DCF327631 DMA327631:DMB327631 DVW327631:DVX327631 EFS327631:EFT327631 EPO327631:EPP327631 EZK327631:EZL327631 FJG327631:FJH327631 FTC327631:FTD327631 GCY327631:GCZ327631 GMU327631:GMV327631 GWQ327631:GWR327631 HGM327631:HGN327631 HQI327631:HQJ327631 IAE327631:IAF327631 IKA327631:IKB327631 ITW327631:ITX327631 JDS327631:JDT327631 JNO327631:JNP327631 JXK327631:JXL327631 KHG327631:KHH327631 KRC327631:KRD327631 LAY327631:LAZ327631 LKU327631:LKV327631 LUQ327631:LUR327631 MEM327631:MEN327631 MOI327631:MOJ327631 MYE327631:MYF327631 NIA327631:NIB327631 NRW327631:NRX327631 OBS327631:OBT327631 OLO327631:OLP327631 OVK327631:OVL327631 PFG327631:PFH327631 PPC327631:PPD327631 PYY327631:PYZ327631 QIU327631:QIV327631 QSQ327631:QSR327631 RCM327631:RCN327631 RMI327631:RMJ327631 RWE327631:RWF327631 SGA327631:SGB327631 SPW327631:SPX327631 SZS327631:SZT327631 TJO327631:TJP327631 TTK327631:TTL327631 UDG327631:UDH327631 UNC327631:UND327631 UWY327631:UWZ327631 VGU327631:VGV327631 VQQ327631:VQR327631 WAM327631:WAN327631 WKI327631:WKJ327631 WUE327631:WUF327631 L393169:M393169 HS393167:HT393167 RO393167:RP393167 ABK393167:ABL393167 ALG393167:ALH393167 AVC393167:AVD393167 BEY393167:BEZ393167 BOU393167:BOV393167 BYQ393167:BYR393167 CIM393167:CIN393167 CSI393167:CSJ393167 DCE393167:DCF393167 DMA393167:DMB393167 DVW393167:DVX393167 EFS393167:EFT393167 EPO393167:EPP393167 EZK393167:EZL393167 FJG393167:FJH393167 FTC393167:FTD393167 GCY393167:GCZ393167 GMU393167:GMV393167 GWQ393167:GWR393167 HGM393167:HGN393167 HQI393167:HQJ393167 IAE393167:IAF393167 IKA393167:IKB393167 ITW393167:ITX393167 JDS393167:JDT393167 JNO393167:JNP393167 JXK393167:JXL393167 KHG393167:KHH393167 KRC393167:KRD393167 LAY393167:LAZ393167 LKU393167:LKV393167 LUQ393167:LUR393167 MEM393167:MEN393167 MOI393167:MOJ393167 MYE393167:MYF393167 NIA393167:NIB393167 NRW393167:NRX393167 OBS393167:OBT393167 OLO393167:OLP393167 OVK393167:OVL393167 PFG393167:PFH393167 PPC393167:PPD393167 PYY393167:PYZ393167 QIU393167:QIV393167 QSQ393167:QSR393167 RCM393167:RCN393167 RMI393167:RMJ393167 RWE393167:RWF393167 SGA393167:SGB393167 SPW393167:SPX393167 SZS393167:SZT393167 TJO393167:TJP393167 TTK393167:TTL393167 UDG393167:UDH393167 UNC393167:UND393167 UWY393167:UWZ393167 VGU393167:VGV393167 VQQ393167:VQR393167 WAM393167:WAN393167 WKI393167:WKJ393167 WUE393167:WUF393167 L458705:M458705 HS458703:HT458703 RO458703:RP458703 ABK458703:ABL458703 ALG458703:ALH458703 AVC458703:AVD458703 BEY458703:BEZ458703 BOU458703:BOV458703 BYQ458703:BYR458703 CIM458703:CIN458703 CSI458703:CSJ458703 DCE458703:DCF458703 DMA458703:DMB458703 DVW458703:DVX458703 EFS458703:EFT458703 EPO458703:EPP458703 EZK458703:EZL458703 FJG458703:FJH458703 FTC458703:FTD458703 GCY458703:GCZ458703 GMU458703:GMV458703 GWQ458703:GWR458703 HGM458703:HGN458703 HQI458703:HQJ458703 IAE458703:IAF458703 IKA458703:IKB458703 ITW458703:ITX458703 JDS458703:JDT458703 JNO458703:JNP458703 JXK458703:JXL458703 KHG458703:KHH458703 KRC458703:KRD458703 LAY458703:LAZ458703 LKU458703:LKV458703 LUQ458703:LUR458703 MEM458703:MEN458703 MOI458703:MOJ458703 MYE458703:MYF458703 NIA458703:NIB458703 NRW458703:NRX458703 OBS458703:OBT458703 OLO458703:OLP458703 OVK458703:OVL458703 PFG458703:PFH458703 PPC458703:PPD458703 PYY458703:PYZ458703 QIU458703:QIV458703 QSQ458703:QSR458703 RCM458703:RCN458703 RMI458703:RMJ458703 RWE458703:RWF458703 SGA458703:SGB458703 SPW458703:SPX458703 SZS458703:SZT458703 TJO458703:TJP458703 TTK458703:TTL458703 UDG458703:UDH458703 UNC458703:UND458703 UWY458703:UWZ458703 VGU458703:VGV458703 VQQ458703:VQR458703 WAM458703:WAN458703 WKI458703:WKJ458703 WUE458703:WUF458703 L524241:M524241 HS524239:HT524239 RO524239:RP524239 ABK524239:ABL524239 ALG524239:ALH524239 AVC524239:AVD524239 BEY524239:BEZ524239 BOU524239:BOV524239 BYQ524239:BYR524239 CIM524239:CIN524239 CSI524239:CSJ524239 DCE524239:DCF524239 DMA524239:DMB524239 DVW524239:DVX524239 EFS524239:EFT524239 EPO524239:EPP524239 EZK524239:EZL524239 FJG524239:FJH524239 FTC524239:FTD524239 GCY524239:GCZ524239 GMU524239:GMV524239 GWQ524239:GWR524239 HGM524239:HGN524239 HQI524239:HQJ524239 IAE524239:IAF524239 IKA524239:IKB524239 ITW524239:ITX524239 JDS524239:JDT524239 JNO524239:JNP524239 JXK524239:JXL524239 KHG524239:KHH524239 KRC524239:KRD524239 LAY524239:LAZ524239 LKU524239:LKV524239 LUQ524239:LUR524239 MEM524239:MEN524239 MOI524239:MOJ524239 MYE524239:MYF524239 NIA524239:NIB524239 NRW524239:NRX524239 OBS524239:OBT524239 OLO524239:OLP524239 OVK524239:OVL524239 PFG524239:PFH524239 PPC524239:PPD524239 PYY524239:PYZ524239 QIU524239:QIV524239 QSQ524239:QSR524239 RCM524239:RCN524239 RMI524239:RMJ524239 RWE524239:RWF524239 SGA524239:SGB524239 SPW524239:SPX524239 SZS524239:SZT524239 TJO524239:TJP524239 TTK524239:TTL524239 UDG524239:UDH524239 UNC524239:UND524239 UWY524239:UWZ524239 VGU524239:VGV524239 VQQ524239:VQR524239 WAM524239:WAN524239 WKI524239:WKJ524239 WUE524239:WUF524239 L589777:M589777 HS589775:HT589775 RO589775:RP589775 ABK589775:ABL589775 ALG589775:ALH589775 AVC589775:AVD589775 BEY589775:BEZ589775 BOU589775:BOV589775 BYQ589775:BYR589775 CIM589775:CIN589775 CSI589775:CSJ589775 DCE589775:DCF589775 DMA589775:DMB589775 DVW589775:DVX589775 EFS589775:EFT589775 EPO589775:EPP589775 EZK589775:EZL589775 FJG589775:FJH589775 FTC589775:FTD589775 GCY589775:GCZ589775 GMU589775:GMV589775 GWQ589775:GWR589775 HGM589775:HGN589775 HQI589775:HQJ589775 IAE589775:IAF589775 IKA589775:IKB589775 ITW589775:ITX589775 JDS589775:JDT589775 JNO589775:JNP589775 JXK589775:JXL589775 KHG589775:KHH589775 KRC589775:KRD589775 LAY589775:LAZ589775 LKU589775:LKV589775 LUQ589775:LUR589775 MEM589775:MEN589775 MOI589775:MOJ589775 MYE589775:MYF589775 NIA589775:NIB589775 NRW589775:NRX589775 OBS589775:OBT589775 OLO589775:OLP589775 OVK589775:OVL589775 PFG589775:PFH589775 PPC589775:PPD589775 PYY589775:PYZ589775 QIU589775:QIV589775 QSQ589775:QSR589775 RCM589775:RCN589775 RMI589775:RMJ589775 RWE589775:RWF589775 SGA589775:SGB589775 SPW589775:SPX589775 SZS589775:SZT589775 TJO589775:TJP589775 TTK589775:TTL589775 UDG589775:UDH589775 UNC589775:UND589775 UWY589775:UWZ589775 VGU589775:VGV589775 VQQ589775:VQR589775 WAM589775:WAN589775 WKI589775:WKJ589775 WUE589775:WUF589775 L655313:M655313 HS655311:HT655311 RO655311:RP655311 ABK655311:ABL655311 ALG655311:ALH655311 AVC655311:AVD655311 BEY655311:BEZ655311 BOU655311:BOV655311 BYQ655311:BYR655311 CIM655311:CIN655311 CSI655311:CSJ655311 DCE655311:DCF655311 DMA655311:DMB655311 DVW655311:DVX655311 EFS655311:EFT655311 EPO655311:EPP655311 EZK655311:EZL655311 FJG655311:FJH655311 FTC655311:FTD655311 GCY655311:GCZ655311 GMU655311:GMV655311 GWQ655311:GWR655311 HGM655311:HGN655311 HQI655311:HQJ655311 IAE655311:IAF655311 IKA655311:IKB655311 ITW655311:ITX655311 JDS655311:JDT655311 JNO655311:JNP655311 JXK655311:JXL655311 KHG655311:KHH655311 KRC655311:KRD655311 LAY655311:LAZ655311 LKU655311:LKV655311 LUQ655311:LUR655311 MEM655311:MEN655311 MOI655311:MOJ655311 MYE655311:MYF655311 NIA655311:NIB655311 NRW655311:NRX655311 OBS655311:OBT655311 OLO655311:OLP655311 OVK655311:OVL655311 PFG655311:PFH655311 PPC655311:PPD655311 PYY655311:PYZ655311 QIU655311:QIV655311 QSQ655311:QSR655311 RCM655311:RCN655311 RMI655311:RMJ655311 RWE655311:RWF655311 SGA655311:SGB655311 SPW655311:SPX655311 SZS655311:SZT655311 TJO655311:TJP655311 TTK655311:TTL655311 UDG655311:UDH655311 UNC655311:UND655311 UWY655311:UWZ655311 VGU655311:VGV655311 VQQ655311:VQR655311 WAM655311:WAN655311 WKI655311:WKJ655311 WUE655311:WUF655311 L720849:M720849 HS720847:HT720847 RO720847:RP720847 ABK720847:ABL720847 ALG720847:ALH720847 AVC720847:AVD720847 BEY720847:BEZ720847 BOU720847:BOV720847 BYQ720847:BYR720847 CIM720847:CIN720847 CSI720847:CSJ720847 DCE720847:DCF720847 DMA720847:DMB720847 DVW720847:DVX720847 EFS720847:EFT720847 EPO720847:EPP720847 EZK720847:EZL720847 FJG720847:FJH720847 FTC720847:FTD720847 GCY720847:GCZ720847 GMU720847:GMV720847 GWQ720847:GWR720847 HGM720847:HGN720847 HQI720847:HQJ720847 IAE720847:IAF720847 IKA720847:IKB720847 ITW720847:ITX720847 JDS720847:JDT720847 JNO720847:JNP720847 JXK720847:JXL720847 KHG720847:KHH720847 KRC720847:KRD720847 LAY720847:LAZ720847 LKU720847:LKV720847 LUQ720847:LUR720847 MEM720847:MEN720847 MOI720847:MOJ720847 MYE720847:MYF720847 NIA720847:NIB720847 NRW720847:NRX720847 OBS720847:OBT720847 OLO720847:OLP720847 OVK720847:OVL720847 PFG720847:PFH720847 PPC720847:PPD720847 PYY720847:PYZ720847 QIU720847:QIV720847 QSQ720847:QSR720847 RCM720847:RCN720847 RMI720847:RMJ720847 RWE720847:RWF720847 SGA720847:SGB720847 SPW720847:SPX720847 SZS720847:SZT720847 TJO720847:TJP720847 TTK720847:TTL720847 UDG720847:UDH720847 UNC720847:UND720847 UWY720847:UWZ720847 VGU720847:VGV720847 VQQ720847:VQR720847 WAM720847:WAN720847 WKI720847:WKJ720847 WUE720847:WUF720847 L786385:M786385 HS786383:HT786383 RO786383:RP786383 ABK786383:ABL786383 ALG786383:ALH786383 AVC786383:AVD786383 BEY786383:BEZ786383 BOU786383:BOV786383 BYQ786383:BYR786383 CIM786383:CIN786383 CSI786383:CSJ786383 DCE786383:DCF786383 DMA786383:DMB786383 DVW786383:DVX786383 EFS786383:EFT786383 EPO786383:EPP786383 EZK786383:EZL786383 FJG786383:FJH786383 FTC786383:FTD786383 GCY786383:GCZ786383 GMU786383:GMV786383 GWQ786383:GWR786383 HGM786383:HGN786383 HQI786383:HQJ786383 IAE786383:IAF786383 IKA786383:IKB786383 ITW786383:ITX786383 JDS786383:JDT786383 JNO786383:JNP786383 JXK786383:JXL786383 KHG786383:KHH786383 KRC786383:KRD786383 LAY786383:LAZ786383 LKU786383:LKV786383 LUQ786383:LUR786383 MEM786383:MEN786383 MOI786383:MOJ786383 MYE786383:MYF786383 NIA786383:NIB786383 NRW786383:NRX786383 OBS786383:OBT786383 OLO786383:OLP786383 OVK786383:OVL786383 PFG786383:PFH786383 PPC786383:PPD786383 PYY786383:PYZ786383 QIU786383:QIV786383 QSQ786383:QSR786383 RCM786383:RCN786383 RMI786383:RMJ786383 RWE786383:RWF786383 SGA786383:SGB786383 SPW786383:SPX786383 SZS786383:SZT786383 TJO786383:TJP786383 TTK786383:TTL786383 UDG786383:UDH786383 UNC786383:UND786383 UWY786383:UWZ786383 VGU786383:VGV786383 VQQ786383:VQR786383 WAM786383:WAN786383 WKI786383:WKJ786383 WUE786383:WUF786383 L851921:M851921 HS851919:HT851919 RO851919:RP851919 ABK851919:ABL851919 ALG851919:ALH851919 AVC851919:AVD851919 BEY851919:BEZ851919 BOU851919:BOV851919 BYQ851919:BYR851919 CIM851919:CIN851919 CSI851919:CSJ851919 DCE851919:DCF851919 DMA851919:DMB851919 DVW851919:DVX851919 EFS851919:EFT851919 EPO851919:EPP851919 EZK851919:EZL851919 FJG851919:FJH851919 FTC851919:FTD851919 GCY851919:GCZ851919 GMU851919:GMV851919 GWQ851919:GWR851919 HGM851919:HGN851919 HQI851919:HQJ851919 IAE851919:IAF851919 IKA851919:IKB851919 ITW851919:ITX851919 JDS851919:JDT851919 JNO851919:JNP851919 JXK851919:JXL851919 KHG851919:KHH851919 KRC851919:KRD851919 LAY851919:LAZ851919 LKU851919:LKV851919 LUQ851919:LUR851919 MEM851919:MEN851919 MOI851919:MOJ851919 MYE851919:MYF851919 NIA851919:NIB851919 NRW851919:NRX851919 OBS851919:OBT851919 OLO851919:OLP851919 OVK851919:OVL851919 PFG851919:PFH851919 PPC851919:PPD851919 PYY851919:PYZ851919 QIU851919:QIV851919 QSQ851919:QSR851919 RCM851919:RCN851919 RMI851919:RMJ851919 RWE851919:RWF851919 SGA851919:SGB851919 SPW851919:SPX851919 SZS851919:SZT851919 TJO851919:TJP851919 TTK851919:TTL851919 UDG851919:UDH851919 UNC851919:UND851919 UWY851919:UWZ851919 VGU851919:VGV851919 VQQ851919:VQR851919 WAM851919:WAN851919 WKI851919:WKJ851919 WUE851919:WUF851919 L917457:M917457 HS917455:HT917455 RO917455:RP917455 ABK917455:ABL917455 ALG917455:ALH917455 AVC917455:AVD917455 BEY917455:BEZ917455 BOU917455:BOV917455 BYQ917455:BYR917455 CIM917455:CIN917455 CSI917455:CSJ917455 DCE917455:DCF917455 DMA917455:DMB917455 DVW917455:DVX917455 EFS917455:EFT917455 EPO917455:EPP917455 EZK917455:EZL917455 FJG917455:FJH917455 FTC917455:FTD917455 GCY917455:GCZ917455 GMU917455:GMV917455 GWQ917455:GWR917455 HGM917455:HGN917455 HQI917455:HQJ917455 IAE917455:IAF917455 IKA917455:IKB917455 ITW917455:ITX917455 JDS917455:JDT917455 JNO917455:JNP917455 JXK917455:JXL917455 KHG917455:KHH917455 KRC917455:KRD917455 LAY917455:LAZ917455 LKU917455:LKV917455 LUQ917455:LUR917455 MEM917455:MEN917455 MOI917455:MOJ917455 MYE917455:MYF917455 NIA917455:NIB917455 NRW917455:NRX917455 OBS917455:OBT917455 OLO917455:OLP917455 OVK917455:OVL917455 PFG917455:PFH917455 PPC917455:PPD917455 PYY917455:PYZ917455 QIU917455:QIV917455 QSQ917455:QSR917455 RCM917455:RCN917455 RMI917455:RMJ917455 RWE917455:RWF917455 SGA917455:SGB917455 SPW917455:SPX917455 SZS917455:SZT917455 TJO917455:TJP917455 TTK917455:TTL917455 UDG917455:UDH917455 UNC917455:UND917455 UWY917455:UWZ917455 VGU917455:VGV917455 VQQ917455:VQR917455 WAM917455:WAN917455 WKI917455:WKJ917455 WUE917455:WUF917455 L982993:M982993 HS982991:HT982991 RO982991:RP982991 ABK982991:ABL982991 ALG982991:ALH982991 AVC982991:AVD982991 BEY982991:BEZ982991 BOU982991:BOV982991 BYQ982991:BYR982991 CIM982991:CIN982991 CSI982991:CSJ982991 DCE982991:DCF982991 DMA982991:DMB982991 DVW982991:DVX982991 EFS982991:EFT982991 EPO982991:EPP982991 EZK982991:EZL982991 FJG982991:FJH982991 FTC982991:FTD982991 GCY982991:GCZ982991 GMU982991:GMV982991 GWQ982991:GWR982991 HGM982991:HGN982991 HQI982991:HQJ982991 IAE982991:IAF982991 IKA982991:IKB982991 ITW982991:ITX982991 JDS982991:JDT982991 JNO982991:JNP982991 JXK982991:JXL982991 KHG982991:KHH982991 KRC982991:KRD982991 LAY982991:LAZ982991 LKU982991:LKV982991 LUQ982991:LUR982991 MEM982991:MEN982991 MOI982991:MOJ982991 MYE982991:MYF982991 NIA982991:NIB982991 NRW982991:NRX982991 OBS982991:OBT982991 OLO982991:OLP982991 OVK982991:OVL982991 PFG982991:PFH982991 PPC982991:PPD982991 PYY982991:PYZ982991 QIU982991:QIV982991 QSQ982991:QSR982991 RCM982991:RCN982991 RMI982991:RMJ982991 RWE982991:RWF982991 SGA982991:SGB982991 SPW982991:SPX982991 SZS982991:SZT982991 TJO982991:TJP982991 TTK982991:TTL982991 UDG982991:UDH982991 UNC982991:UND982991 UWY982991:UWZ982991 VGU982991:VGV982991 VQQ982991:VQR982991 WAM982991:WAN982991 WKI982991:WKJ982991 WUE982991:WUF982991" xr:uid="{FE0AB0CE-CA8B-487D-B1C1-81BC79090017}">
      <formula1>"□,■"</formula1>
    </dataValidation>
    <dataValidation type="custom" imeMode="disabled" allowBlank="1" showInputMessage="1" showErrorMessage="1" error="整数で入力してください。" sqref="WVH983069:WVK983069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WUE983002:WUK983002 IV65557:IY65559 SR65557:SU65559 ACN65557:ACQ65559 AMJ65557:AMM65559 AWF65557:AWI65559 BGB65557:BGE65559 BPX65557:BQA65559 BZT65557:BZW65559 CJP65557:CJS65559 CTL65557:CTO65559 DDH65557:DDK65559 DND65557:DNG65559 DWZ65557:DXC65559 EGV65557:EGY65559 EQR65557:EQU65559 FAN65557:FAQ65559 FKJ65557:FKM65559 FUF65557:FUI65559 GEB65557:GEE65559 GNX65557:GOA65559 GXT65557:GXW65559 HHP65557:HHS65559 HRL65557:HRO65559 IBH65557:IBK65559 ILD65557:ILG65559 IUZ65557:IVC65559 JEV65557:JEY65559 JOR65557:JOU65559 JYN65557:JYQ65559 KIJ65557:KIM65559 KSF65557:KSI65559 LCB65557:LCE65559 LLX65557:LMA65559 LVT65557:LVW65559 MFP65557:MFS65559 MPL65557:MPO65559 MZH65557:MZK65559 NJD65557:NJG65559 NSZ65557:NTC65559 OCV65557:OCY65559 OMR65557:OMU65559 OWN65557:OWQ65559 PGJ65557:PGM65559 PQF65557:PQI65559 QAB65557:QAE65559 QJX65557:QKA65559 QTT65557:QTW65559 RDP65557:RDS65559 RNL65557:RNO65559 RXH65557:RXK65559 SHD65557:SHG65559 SQZ65557:SRC65559 TAV65557:TAY65559 TKR65557:TKU65559 TUN65557:TUQ65559 UEJ65557:UEM65559 UOF65557:UOI65559 UYB65557:UYE65559 VHX65557:VIA65559 VRT65557:VRW65559 WBP65557:WBS65559 WLL65557:WLO65559 WVH65557:WVK65559 IV131093:IY131095 SR131093:SU131095 ACN131093:ACQ131095 AMJ131093:AMM131095 AWF131093:AWI131095 BGB131093:BGE131095 BPX131093:BQA131095 BZT131093:BZW131095 CJP131093:CJS131095 CTL131093:CTO131095 DDH131093:DDK131095 DND131093:DNG131095 DWZ131093:DXC131095 EGV131093:EGY131095 EQR131093:EQU131095 FAN131093:FAQ131095 FKJ131093:FKM131095 FUF131093:FUI131095 GEB131093:GEE131095 GNX131093:GOA131095 GXT131093:GXW131095 HHP131093:HHS131095 HRL131093:HRO131095 IBH131093:IBK131095 ILD131093:ILG131095 IUZ131093:IVC131095 JEV131093:JEY131095 JOR131093:JOU131095 JYN131093:JYQ131095 KIJ131093:KIM131095 KSF131093:KSI131095 LCB131093:LCE131095 LLX131093:LMA131095 LVT131093:LVW131095 MFP131093:MFS131095 MPL131093:MPO131095 MZH131093:MZK131095 NJD131093:NJG131095 NSZ131093:NTC131095 OCV131093:OCY131095 OMR131093:OMU131095 OWN131093:OWQ131095 PGJ131093:PGM131095 PQF131093:PQI131095 QAB131093:QAE131095 QJX131093:QKA131095 QTT131093:QTW131095 RDP131093:RDS131095 RNL131093:RNO131095 RXH131093:RXK131095 SHD131093:SHG131095 SQZ131093:SRC131095 TAV131093:TAY131095 TKR131093:TKU131095 TUN131093:TUQ131095 UEJ131093:UEM131095 UOF131093:UOI131095 UYB131093:UYE131095 VHX131093:VIA131095 VRT131093:VRW131095 WBP131093:WBS131095 WLL131093:WLO131095 WVH131093:WVK131095 IV196629:IY196631 SR196629:SU196631 ACN196629:ACQ196631 AMJ196629:AMM196631 AWF196629:AWI196631 BGB196629:BGE196631 BPX196629:BQA196631 BZT196629:BZW196631 CJP196629:CJS196631 CTL196629:CTO196631 DDH196629:DDK196631 DND196629:DNG196631 DWZ196629:DXC196631 EGV196629:EGY196631 EQR196629:EQU196631 FAN196629:FAQ196631 FKJ196629:FKM196631 FUF196629:FUI196631 GEB196629:GEE196631 GNX196629:GOA196631 GXT196629:GXW196631 HHP196629:HHS196631 HRL196629:HRO196631 IBH196629:IBK196631 ILD196629:ILG196631 IUZ196629:IVC196631 JEV196629:JEY196631 JOR196629:JOU196631 JYN196629:JYQ196631 KIJ196629:KIM196631 KSF196629:KSI196631 LCB196629:LCE196631 LLX196629:LMA196631 LVT196629:LVW196631 MFP196629:MFS196631 MPL196629:MPO196631 MZH196629:MZK196631 NJD196629:NJG196631 NSZ196629:NTC196631 OCV196629:OCY196631 OMR196629:OMU196631 OWN196629:OWQ196631 PGJ196629:PGM196631 PQF196629:PQI196631 QAB196629:QAE196631 QJX196629:QKA196631 QTT196629:QTW196631 RDP196629:RDS196631 RNL196629:RNO196631 RXH196629:RXK196631 SHD196629:SHG196631 SQZ196629:SRC196631 TAV196629:TAY196631 TKR196629:TKU196631 TUN196629:TUQ196631 UEJ196629:UEM196631 UOF196629:UOI196631 UYB196629:UYE196631 VHX196629:VIA196631 VRT196629:VRW196631 WBP196629:WBS196631 WLL196629:WLO196631 WVH196629:WVK196631 IV262165:IY262167 SR262165:SU262167 ACN262165:ACQ262167 AMJ262165:AMM262167 AWF262165:AWI262167 BGB262165:BGE262167 BPX262165:BQA262167 BZT262165:BZW262167 CJP262165:CJS262167 CTL262165:CTO262167 DDH262165:DDK262167 DND262165:DNG262167 DWZ262165:DXC262167 EGV262165:EGY262167 EQR262165:EQU262167 FAN262165:FAQ262167 FKJ262165:FKM262167 FUF262165:FUI262167 GEB262165:GEE262167 GNX262165:GOA262167 GXT262165:GXW262167 HHP262165:HHS262167 HRL262165:HRO262167 IBH262165:IBK262167 ILD262165:ILG262167 IUZ262165:IVC262167 JEV262165:JEY262167 JOR262165:JOU262167 JYN262165:JYQ262167 KIJ262165:KIM262167 KSF262165:KSI262167 LCB262165:LCE262167 LLX262165:LMA262167 LVT262165:LVW262167 MFP262165:MFS262167 MPL262165:MPO262167 MZH262165:MZK262167 NJD262165:NJG262167 NSZ262165:NTC262167 OCV262165:OCY262167 OMR262165:OMU262167 OWN262165:OWQ262167 PGJ262165:PGM262167 PQF262165:PQI262167 QAB262165:QAE262167 QJX262165:QKA262167 QTT262165:QTW262167 RDP262165:RDS262167 RNL262165:RNO262167 RXH262165:RXK262167 SHD262165:SHG262167 SQZ262165:SRC262167 TAV262165:TAY262167 TKR262165:TKU262167 TUN262165:TUQ262167 UEJ262165:UEM262167 UOF262165:UOI262167 UYB262165:UYE262167 VHX262165:VIA262167 VRT262165:VRW262167 WBP262165:WBS262167 WLL262165:WLO262167 WVH262165:WVK262167 IV327701:IY327703 SR327701:SU327703 ACN327701:ACQ327703 AMJ327701:AMM327703 AWF327701:AWI327703 BGB327701:BGE327703 BPX327701:BQA327703 BZT327701:BZW327703 CJP327701:CJS327703 CTL327701:CTO327703 DDH327701:DDK327703 DND327701:DNG327703 DWZ327701:DXC327703 EGV327701:EGY327703 EQR327701:EQU327703 FAN327701:FAQ327703 FKJ327701:FKM327703 FUF327701:FUI327703 GEB327701:GEE327703 GNX327701:GOA327703 GXT327701:GXW327703 HHP327701:HHS327703 HRL327701:HRO327703 IBH327701:IBK327703 ILD327701:ILG327703 IUZ327701:IVC327703 JEV327701:JEY327703 JOR327701:JOU327703 JYN327701:JYQ327703 KIJ327701:KIM327703 KSF327701:KSI327703 LCB327701:LCE327703 LLX327701:LMA327703 LVT327701:LVW327703 MFP327701:MFS327703 MPL327701:MPO327703 MZH327701:MZK327703 NJD327701:NJG327703 NSZ327701:NTC327703 OCV327701:OCY327703 OMR327701:OMU327703 OWN327701:OWQ327703 PGJ327701:PGM327703 PQF327701:PQI327703 QAB327701:QAE327703 QJX327701:QKA327703 QTT327701:QTW327703 RDP327701:RDS327703 RNL327701:RNO327703 RXH327701:RXK327703 SHD327701:SHG327703 SQZ327701:SRC327703 TAV327701:TAY327703 TKR327701:TKU327703 TUN327701:TUQ327703 UEJ327701:UEM327703 UOF327701:UOI327703 UYB327701:UYE327703 VHX327701:VIA327703 VRT327701:VRW327703 WBP327701:WBS327703 WLL327701:WLO327703 WVH327701:WVK327703 IV393237:IY393239 SR393237:SU393239 ACN393237:ACQ393239 AMJ393237:AMM393239 AWF393237:AWI393239 BGB393237:BGE393239 BPX393237:BQA393239 BZT393237:BZW393239 CJP393237:CJS393239 CTL393237:CTO393239 DDH393237:DDK393239 DND393237:DNG393239 DWZ393237:DXC393239 EGV393237:EGY393239 EQR393237:EQU393239 FAN393237:FAQ393239 FKJ393237:FKM393239 FUF393237:FUI393239 GEB393237:GEE393239 GNX393237:GOA393239 GXT393237:GXW393239 HHP393237:HHS393239 HRL393237:HRO393239 IBH393237:IBK393239 ILD393237:ILG393239 IUZ393237:IVC393239 JEV393237:JEY393239 JOR393237:JOU393239 JYN393237:JYQ393239 KIJ393237:KIM393239 KSF393237:KSI393239 LCB393237:LCE393239 LLX393237:LMA393239 LVT393237:LVW393239 MFP393237:MFS393239 MPL393237:MPO393239 MZH393237:MZK393239 NJD393237:NJG393239 NSZ393237:NTC393239 OCV393237:OCY393239 OMR393237:OMU393239 OWN393237:OWQ393239 PGJ393237:PGM393239 PQF393237:PQI393239 QAB393237:QAE393239 QJX393237:QKA393239 QTT393237:QTW393239 RDP393237:RDS393239 RNL393237:RNO393239 RXH393237:RXK393239 SHD393237:SHG393239 SQZ393237:SRC393239 TAV393237:TAY393239 TKR393237:TKU393239 TUN393237:TUQ393239 UEJ393237:UEM393239 UOF393237:UOI393239 UYB393237:UYE393239 VHX393237:VIA393239 VRT393237:VRW393239 WBP393237:WBS393239 WLL393237:WLO393239 WVH393237:WVK393239 IV458773:IY458775 SR458773:SU458775 ACN458773:ACQ458775 AMJ458773:AMM458775 AWF458773:AWI458775 BGB458773:BGE458775 BPX458773:BQA458775 BZT458773:BZW458775 CJP458773:CJS458775 CTL458773:CTO458775 DDH458773:DDK458775 DND458773:DNG458775 DWZ458773:DXC458775 EGV458773:EGY458775 EQR458773:EQU458775 FAN458773:FAQ458775 FKJ458773:FKM458775 FUF458773:FUI458775 GEB458773:GEE458775 GNX458773:GOA458775 GXT458773:GXW458775 HHP458773:HHS458775 HRL458773:HRO458775 IBH458773:IBK458775 ILD458773:ILG458775 IUZ458773:IVC458775 JEV458773:JEY458775 JOR458773:JOU458775 JYN458773:JYQ458775 KIJ458773:KIM458775 KSF458773:KSI458775 LCB458773:LCE458775 LLX458773:LMA458775 LVT458773:LVW458775 MFP458773:MFS458775 MPL458773:MPO458775 MZH458773:MZK458775 NJD458773:NJG458775 NSZ458773:NTC458775 OCV458773:OCY458775 OMR458773:OMU458775 OWN458773:OWQ458775 PGJ458773:PGM458775 PQF458773:PQI458775 QAB458773:QAE458775 QJX458773:QKA458775 QTT458773:QTW458775 RDP458773:RDS458775 RNL458773:RNO458775 RXH458773:RXK458775 SHD458773:SHG458775 SQZ458773:SRC458775 TAV458773:TAY458775 TKR458773:TKU458775 TUN458773:TUQ458775 UEJ458773:UEM458775 UOF458773:UOI458775 UYB458773:UYE458775 VHX458773:VIA458775 VRT458773:VRW458775 WBP458773:WBS458775 WLL458773:WLO458775 WVH458773:WVK458775 IV524309:IY524311 SR524309:SU524311 ACN524309:ACQ524311 AMJ524309:AMM524311 AWF524309:AWI524311 BGB524309:BGE524311 BPX524309:BQA524311 BZT524309:BZW524311 CJP524309:CJS524311 CTL524309:CTO524311 DDH524309:DDK524311 DND524309:DNG524311 DWZ524309:DXC524311 EGV524309:EGY524311 EQR524309:EQU524311 FAN524309:FAQ524311 FKJ524309:FKM524311 FUF524309:FUI524311 GEB524309:GEE524311 GNX524309:GOA524311 GXT524309:GXW524311 HHP524309:HHS524311 HRL524309:HRO524311 IBH524309:IBK524311 ILD524309:ILG524311 IUZ524309:IVC524311 JEV524309:JEY524311 JOR524309:JOU524311 JYN524309:JYQ524311 KIJ524309:KIM524311 KSF524309:KSI524311 LCB524309:LCE524311 LLX524309:LMA524311 LVT524309:LVW524311 MFP524309:MFS524311 MPL524309:MPO524311 MZH524309:MZK524311 NJD524309:NJG524311 NSZ524309:NTC524311 OCV524309:OCY524311 OMR524309:OMU524311 OWN524309:OWQ524311 PGJ524309:PGM524311 PQF524309:PQI524311 QAB524309:QAE524311 QJX524309:QKA524311 QTT524309:QTW524311 RDP524309:RDS524311 RNL524309:RNO524311 RXH524309:RXK524311 SHD524309:SHG524311 SQZ524309:SRC524311 TAV524309:TAY524311 TKR524309:TKU524311 TUN524309:TUQ524311 UEJ524309:UEM524311 UOF524309:UOI524311 UYB524309:UYE524311 VHX524309:VIA524311 VRT524309:VRW524311 WBP524309:WBS524311 WLL524309:WLO524311 WVH524309:WVK524311 IV589845:IY589847 SR589845:SU589847 ACN589845:ACQ589847 AMJ589845:AMM589847 AWF589845:AWI589847 BGB589845:BGE589847 BPX589845:BQA589847 BZT589845:BZW589847 CJP589845:CJS589847 CTL589845:CTO589847 DDH589845:DDK589847 DND589845:DNG589847 DWZ589845:DXC589847 EGV589845:EGY589847 EQR589845:EQU589847 FAN589845:FAQ589847 FKJ589845:FKM589847 FUF589845:FUI589847 GEB589845:GEE589847 GNX589845:GOA589847 GXT589845:GXW589847 HHP589845:HHS589847 HRL589845:HRO589847 IBH589845:IBK589847 ILD589845:ILG589847 IUZ589845:IVC589847 JEV589845:JEY589847 JOR589845:JOU589847 JYN589845:JYQ589847 KIJ589845:KIM589847 KSF589845:KSI589847 LCB589845:LCE589847 LLX589845:LMA589847 LVT589845:LVW589847 MFP589845:MFS589847 MPL589845:MPO589847 MZH589845:MZK589847 NJD589845:NJG589847 NSZ589845:NTC589847 OCV589845:OCY589847 OMR589845:OMU589847 OWN589845:OWQ589847 PGJ589845:PGM589847 PQF589845:PQI589847 QAB589845:QAE589847 QJX589845:QKA589847 QTT589845:QTW589847 RDP589845:RDS589847 RNL589845:RNO589847 RXH589845:RXK589847 SHD589845:SHG589847 SQZ589845:SRC589847 TAV589845:TAY589847 TKR589845:TKU589847 TUN589845:TUQ589847 UEJ589845:UEM589847 UOF589845:UOI589847 UYB589845:UYE589847 VHX589845:VIA589847 VRT589845:VRW589847 WBP589845:WBS589847 WLL589845:WLO589847 WVH589845:WVK589847 IV655381:IY655383 SR655381:SU655383 ACN655381:ACQ655383 AMJ655381:AMM655383 AWF655381:AWI655383 BGB655381:BGE655383 BPX655381:BQA655383 BZT655381:BZW655383 CJP655381:CJS655383 CTL655381:CTO655383 DDH655381:DDK655383 DND655381:DNG655383 DWZ655381:DXC655383 EGV655381:EGY655383 EQR655381:EQU655383 FAN655381:FAQ655383 FKJ655381:FKM655383 FUF655381:FUI655383 GEB655381:GEE655383 GNX655381:GOA655383 GXT655381:GXW655383 HHP655381:HHS655383 HRL655381:HRO655383 IBH655381:IBK655383 ILD655381:ILG655383 IUZ655381:IVC655383 JEV655381:JEY655383 JOR655381:JOU655383 JYN655381:JYQ655383 KIJ655381:KIM655383 KSF655381:KSI655383 LCB655381:LCE655383 LLX655381:LMA655383 LVT655381:LVW655383 MFP655381:MFS655383 MPL655381:MPO655383 MZH655381:MZK655383 NJD655381:NJG655383 NSZ655381:NTC655383 OCV655381:OCY655383 OMR655381:OMU655383 OWN655381:OWQ655383 PGJ655381:PGM655383 PQF655381:PQI655383 QAB655381:QAE655383 QJX655381:QKA655383 QTT655381:QTW655383 RDP655381:RDS655383 RNL655381:RNO655383 RXH655381:RXK655383 SHD655381:SHG655383 SQZ655381:SRC655383 TAV655381:TAY655383 TKR655381:TKU655383 TUN655381:TUQ655383 UEJ655381:UEM655383 UOF655381:UOI655383 UYB655381:UYE655383 VHX655381:VIA655383 VRT655381:VRW655383 WBP655381:WBS655383 WLL655381:WLO655383 WVH655381:WVK655383 IV720917:IY720919 SR720917:SU720919 ACN720917:ACQ720919 AMJ720917:AMM720919 AWF720917:AWI720919 BGB720917:BGE720919 BPX720917:BQA720919 BZT720917:BZW720919 CJP720917:CJS720919 CTL720917:CTO720919 DDH720917:DDK720919 DND720917:DNG720919 DWZ720917:DXC720919 EGV720917:EGY720919 EQR720917:EQU720919 FAN720917:FAQ720919 FKJ720917:FKM720919 FUF720917:FUI720919 GEB720917:GEE720919 GNX720917:GOA720919 GXT720917:GXW720919 HHP720917:HHS720919 HRL720917:HRO720919 IBH720917:IBK720919 ILD720917:ILG720919 IUZ720917:IVC720919 JEV720917:JEY720919 JOR720917:JOU720919 JYN720917:JYQ720919 KIJ720917:KIM720919 KSF720917:KSI720919 LCB720917:LCE720919 LLX720917:LMA720919 LVT720917:LVW720919 MFP720917:MFS720919 MPL720917:MPO720919 MZH720917:MZK720919 NJD720917:NJG720919 NSZ720917:NTC720919 OCV720917:OCY720919 OMR720917:OMU720919 OWN720917:OWQ720919 PGJ720917:PGM720919 PQF720917:PQI720919 QAB720917:QAE720919 QJX720917:QKA720919 QTT720917:QTW720919 RDP720917:RDS720919 RNL720917:RNO720919 RXH720917:RXK720919 SHD720917:SHG720919 SQZ720917:SRC720919 TAV720917:TAY720919 TKR720917:TKU720919 TUN720917:TUQ720919 UEJ720917:UEM720919 UOF720917:UOI720919 UYB720917:UYE720919 VHX720917:VIA720919 VRT720917:VRW720919 WBP720917:WBS720919 WLL720917:WLO720919 WVH720917:WVK720919 IV786453:IY786455 SR786453:SU786455 ACN786453:ACQ786455 AMJ786453:AMM786455 AWF786453:AWI786455 BGB786453:BGE786455 BPX786453:BQA786455 BZT786453:BZW786455 CJP786453:CJS786455 CTL786453:CTO786455 DDH786453:DDK786455 DND786453:DNG786455 DWZ786453:DXC786455 EGV786453:EGY786455 EQR786453:EQU786455 FAN786453:FAQ786455 FKJ786453:FKM786455 FUF786453:FUI786455 GEB786453:GEE786455 GNX786453:GOA786455 GXT786453:GXW786455 HHP786453:HHS786455 HRL786453:HRO786455 IBH786453:IBK786455 ILD786453:ILG786455 IUZ786453:IVC786455 JEV786453:JEY786455 JOR786453:JOU786455 JYN786453:JYQ786455 KIJ786453:KIM786455 KSF786453:KSI786455 LCB786453:LCE786455 LLX786453:LMA786455 LVT786453:LVW786455 MFP786453:MFS786455 MPL786453:MPO786455 MZH786453:MZK786455 NJD786453:NJG786455 NSZ786453:NTC786455 OCV786453:OCY786455 OMR786453:OMU786455 OWN786453:OWQ786455 PGJ786453:PGM786455 PQF786453:PQI786455 QAB786453:QAE786455 QJX786453:QKA786455 QTT786453:QTW786455 RDP786453:RDS786455 RNL786453:RNO786455 RXH786453:RXK786455 SHD786453:SHG786455 SQZ786453:SRC786455 TAV786453:TAY786455 TKR786453:TKU786455 TUN786453:TUQ786455 UEJ786453:UEM786455 UOF786453:UOI786455 UYB786453:UYE786455 VHX786453:VIA786455 VRT786453:VRW786455 WBP786453:WBS786455 WLL786453:WLO786455 WVH786453:WVK786455 IV851989:IY851991 SR851989:SU851991 ACN851989:ACQ851991 AMJ851989:AMM851991 AWF851989:AWI851991 BGB851989:BGE851991 BPX851989:BQA851991 BZT851989:BZW851991 CJP851989:CJS851991 CTL851989:CTO851991 DDH851989:DDK851991 DND851989:DNG851991 DWZ851989:DXC851991 EGV851989:EGY851991 EQR851989:EQU851991 FAN851989:FAQ851991 FKJ851989:FKM851991 FUF851989:FUI851991 GEB851989:GEE851991 GNX851989:GOA851991 GXT851989:GXW851991 HHP851989:HHS851991 HRL851989:HRO851991 IBH851989:IBK851991 ILD851989:ILG851991 IUZ851989:IVC851991 JEV851989:JEY851991 JOR851989:JOU851991 JYN851989:JYQ851991 KIJ851989:KIM851991 KSF851989:KSI851991 LCB851989:LCE851991 LLX851989:LMA851991 LVT851989:LVW851991 MFP851989:MFS851991 MPL851989:MPO851991 MZH851989:MZK851991 NJD851989:NJG851991 NSZ851989:NTC851991 OCV851989:OCY851991 OMR851989:OMU851991 OWN851989:OWQ851991 PGJ851989:PGM851991 PQF851989:PQI851991 QAB851989:QAE851991 QJX851989:QKA851991 QTT851989:QTW851991 RDP851989:RDS851991 RNL851989:RNO851991 RXH851989:RXK851991 SHD851989:SHG851991 SQZ851989:SRC851991 TAV851989:TAY851991 TKR851989:TKU851991 TUN851989:TUQ851991 UEJ851989:UEM851991 UOF851989:UOI851991 UYB851989:UYE851991 VHX851989:VIA851991 VRT851989:VRW851991 WBP851989:WBS851991 WLL851989:WLO851991 WVH851989:WVK851991 IV917525:IY917527 SR917525:SU917527 ACN917525:ACQ917527 AMJ917525:AMM917527 AWF917525:AWI917527 BGB917525:BGE917527 BPX917525:BQA917527 BZT917525:BZW917527 CJP917525:CJS917527 CTL917525:CTO917527 DDH917525:DDK917527 DND917525:DNG917527 DWZ917525:DXC917527 EGV917525:EGY917527 EQR917525:EQU917527 FAN917525:FAQ917527 FKJ917525:FKM917527 FUF917525:FUI917527 GEB917525:GEE917527 GNX917525:GOA917527 GXT917525:GXW917527 HHP917525:HHS917527 HRL917525:HRO917527 IBH917525:IBK917527 ILD917525:ILG917527 IUZ917525:IVC917527 JEV917525:JEY917527 JOR917525:JOU917527 JYN917525:JYQ917527 KIJ917525:KIM917527 KSF917525:KSI917527 LCB917525:LCE917527 LLX917525:LMA917527 LVT917525:LVW917527 MFP917525:MFS917527 MPL917525:MPO917527 MZH917525:MZK917527 NJD917525:NJG917527 NSZ917525:NTC917527 OCV917525:OCY917527 OMR917525:OMU917527 OWN917525:OWQ917527 PGJ917525:PGM917527 PQF917525:PQI917527 QAB917525:QAE917527 QJX917525:QKA917527 QTT917525:QTW917527 RDP917525:RDS917527 RNL917525:RNO917527 RXH917525:RXK917527 SHD917525:SHG917527 SQZ917525:SRC917527 TAV917525:TAY917527 TKR917525:TKU917527 TUN917525:TUQ917527 UEJ917525:UEM917527 UOF917525:UOI917527 UYB917525:UYE917527 VHX917525:VIA917527 VRT917525:VRW917527 WBP917525:WBS917527 WLL917525:WLO917527 WVH917525:WVK917527 IV983061:IY983063 SR983061:SU983063 ACN983061:ACQ983063 AMJ983061:AMM983063 AWF983061:AWI983063 BGB983061:BGE983063 BPX983061:BQA983063 BZT983061:BZW983063 CJP983061:CJS983063 CTL983061:CTO983063 DDH983061:DDK983063 DND983061:DNG983063 DWZ983061:DXC983063 EGV983061:EGY983063 EQR983061:EQU983063 FAN983061:FAQ983063 FKJ983061:FKM983063 FUF983061:FUI983063 GEB983061:GEE983063 GNX983061:GOA983063 GXT983061:GXW983063 HHP983061:HHS983063 HRL983061:HRO983063 IBH983061:IBK983063 ILD983061:ILG983063 IUZ983061:IVC983063 JEV983061:JEY983063 JOR983061:JOU983063 JYN983061:JYQ983063 KIJ983061:KIM983063 KSF983061:KSI983063 LCB983061:LCE983063 LLX983061:LMA983063 LVT983061:LVW983063 MFP983061:MFS983063 MPL983061:MPO983063 MZH983061:MZK983063 NJD983061:NJG983063 NSZ983061:NTC983063 OCV983061:OCY983063 OMR983061:OMU983063 OWN983061:OWQ983063 PGJ983061:PGM983063 PQF983061:PQI983063 QAB983061:QAE983063 QJX983061:QKA983063 QTT983061:QTW983063 RDP983061:RDS983063 RNL983061:RNO983063 RXH983061:RXK983063 SHD983061:SHG983063 SQZ983061:SRC983063 TAV983061:TAY983063 TKR983061:TKU983063 TUN983061:TUQ983063 UEJ983061:UEM983063 UOF983061:UOI983063 UYB983061:UYE983063 VHX983061:VIA983063 VRT983061:VRW983063 WBP983061:WBS983063 WLL983061:WLO983063 WVH983061:WVK983063 IV65565:IY65565 SR65565:SU65565 ACN65565:ACQ65565 AMJ65565:AMM65565 AWF65565:AWI65565 BGB65565:BGE65565 BPX65565:BQA65565 BZT65565:BZW65565 CJP65565:CJS65565 CTL65565:CTO65565 DDH65565:DDK65565 DND65565:DNG65565 DWZ65565:DXC65565 EGV65565:EGY65565 EQR65565:EQU65565 FAN65565:FAQ65565 FKJ65565:FKM65565 FUF65565:FUI65565 GEB65565:GEE65565 GNX65565:GOA65565 GXT65565:GXW65565 HHP65565:HHS65565 HRL65565:HRO65565 IBH65565:IBK65565 ILD65565:ILG65565 IUZ65565:IVC65565 JEV65565:JEY65565 JOR65565:JOU65565 JYN65565:JYQ65565 KIJ65565:KIM65565 KSF65565:KSI65565 LCB65565:LCE65565 LLX65565:LMA65565 LVT65565:LVW65565 MFP65565:MFS65565 MPL65565:MPO65565 MZH65565:MZK65565 NJD65565:NJG65565 NSZ65565:NTC65565 OCV65565:OCY65565 OMR65565:OMU65565 OWN65565:OWQ65565 PGJ65565:PGM65565 PQF65565:PQI65565 QAB65565:QAE65565 QJX65565:QKA65565 QTT65565:QTW65565 RDP65565:RDS65565 RNL65565:RNO65565 RXH65565:RXK65565 SHD65565:SHG65565 SQZ65565:SRC65565 TAV65565:TAY65565 TKR65565:TKU65565 TUN65565:TUQ65565 UEJ65565:UEM65565 UOF65565:UOI65565 UYB65565:UYE65565 VHX65565:VIA65565 VRT65565:VRW65565 WBP65565:WBS65565 WLL65565:WLO65565 WVH65565:WVK65565 IV131101:IY131101 SR131101:SU131101 ACN131101:ACQ131101 AMJ131101:AMM131101 AWF131101:AWI131101 BGB131101:BGE131101 BPX131101:BQA131101 BZT131101:BZW131101 CJP131101:CJS131101 CTL131101:CTO131101 DDH131101:DDK131101 DND131101:DNG131101 DWZ131101:DXC131101 EGV131101:EGY131101 EQR131101:EQU131101 FAN131101:FAQ131101 FKJ131101:FKM131101 FUF131101:FUI131101 GEB131101:GEE131101 GNX131101:GOA131101 GXT131101:GXW131101 HHP131101:HHS131101 HRL131101:HRO131101 IBH131101:IBK131101 ILD131101:ILG131101 IUZ131101:IVC131101 JEV131101:JEY131101 JOR131101:JOU131101 JYN131101:JYQ131101 KIJ131101:KIM131101 KSF131101:KSI131101 LCB131101:LCE131101 LLX131101:LMA131101 LVT131101:LVW131101 MFP131101:MFS131101 MPL131101:MPO131101 MZH131101:MZK131101 NJD131101:NJG131101 NSZ131101:NTC131101 OCV131101:OCY131101 OMR131101:OMU131101 OWN131101:OWQ131101 PGJ131101:PGM131101 PQF131101:PQI131101 QAB131101:QAE131101 QJX131101:QKA131101 QTT131101:QTW131101 RDP131101:RDS131101 RNL131101:RNO131101 RXH131101:RXK131101 SHD131101:SHG131101 SQZ131101:SRC131101 TAV131101:TAY131101 TKR131101:TKU131101 TUN131101:TUQ131101 UEJ131101:UEM131101 UOF131101:UOI131101 UYB131101:UYE131101 VHX131101:VIA131101 VRT131101:VRW131101 WBP131101:WBS131101 WLL131101:WLO131101 WVH131101:WVK131101 IV196637:IY196637 SR196637:SU196637 ACN196637:ACQ196637 AMJ196637:AMM196637 AWF196637:AWI196637 BGB196637:BGE196637 BPX196637:BQA196637 BZT196637:BZW196637 CJP196637:CJS196637 CTL196637:CTO196637 DDH196637:DDK196637 DND196637:DNG196637 DWZ196637:DXC196637 EGV196637:EGY196637 EQR196637:EQU196637 FAN196637:FAQ196637 FKJ196637:FKM196637 FUF196637:FUI196637 GEB196637:GEE196637 GNX196637:GOA196637 GXT196637:GXW196637 HHP196637:HHS196637 HRL196637:HRO196637 IBH196637:IBK196637 ILD196637:ILG196637 IUZ196637:IVC196637 JEV196637:JEY196637 JOR196637:JOU196637 JYN196637:JYQ196637 KIJ196637:KIM196637 KSF196637:KSI196637 LCB196637:LCE196637 LLX196637:LMA196637 LVT196637:LVW196637 MFP196637:MFS196637 MPL196637:MPO196637 MZH196637:MZK196637 NJD196637:NJG196637 NSZ196637:NTC196637 OCV196637:OCY196637 OMR196637:OMU196637 OWN196637:OWQ196637 PGJ196637:PGM196637 PQF196637:PQI196637 QAB196637:QAE196637 QJX196637:QKA196637 QTT196637:QTW196637 RDP196637:RDS196637 RNL196637:RNO196637 RXH196637:RXK196637 SHD196637:SHG196637 SQZ196637:SRC196637 TAV196637:TAY196637 TKR196637:TKU196637 TUN196637:TUQ196637 UEJ196637:UEM196637 UOF196637:UOI196637 UYB196637:UYE196637 VHX196637:VIA196637 VRT196637:VRW196637 WBP196637:WBS196637 WLL196637:WLO196637 WVH196637:WVK196637 IV262173:IY262173 SR262173:SU262173 ACN262173:ACQ262173 AMJ262173:AMM262173 AWF262173:AWI262173 BGB262173:BGE262173 BPX262173:BQA262173 BZT262173:BZW262173 CJP262173:CJS262173 CTL262173:CTO262173 DDH262173:DDK262173 DND262173:DNG262173 DWZ262173:DXC262173 EGV262173:EGY262173 EQR262173:EQU262173 FAN262173:FAQ262173 FKJ262173:FKM262173 FUF262173:FUI262173 GEB262173:GEE262173 GNX262173:GOA262173 GXT262173:GXW262173 HHP262173:HHS262173 HRL262173:HRO262173 IBH262173:IBK262173 ILD262173:ILG262173 IUZ262173:IVC262173 JEV262173:JEY262173 JOR262173:JOU262173 JYN262173:JYQ262173 KIJ262173:KIM262173 KSF262173:KSI262173 LCB262173:LCE262173 LLX262173:LMA262173 LVT262173:LVW262173 MFP262173:MFS262173 MPL262173:MPO262173 MZH262173:MZK262173 NJD262173:NJG262173 NSZ262173:NTC262173 OCV262173:OCY262173 OMR262173:OMU262173 OWN262173:OWQ262173 PGJ262173:PGM262173 PQF262173:PQI262173 QAB262173:QAE262173 QJX262173:QKA262173 QTT262173:QTW262173 RDP262173:RDS262173 RNL262173:RNO262173 RXH262173:RXK262173 SHD262173:SHG262173 SQZ262173:SRC262173 TAV262173:TAY262173 TKR262173:TKU262173 TUN262173:TUQ262173 UEJ262173:UEM262173 UOF262173:UOI262173 UYB262173:UYE262173 VHX262173:VIA262173 VRT262173:VRW262173 WBP262173:WBS262173 WLL262173:WLO262173 WVH262173:WVK262173 IV327709:IY327709 SR327709:SU327709 ACN327709:ACQ327709 AMJ327709:AMM327709 AWF327709:AWI327709 BGB327709:BGE327709 BPX327709:BQA327709 BZT327709:BZW327709 CJP327709:CJS327709 CTL327709:CTO327709 DDH327709:DDK327709 DND327709:DNG327709 DWZ327709:DXC327709 EGV327709:EGY327709 EQR327709:EQU327709 FAN327709:FAQ327709 FKJ327709:FKM327709 FUF327709:FUI327709 GEB327709:GEE327709 GNX327709:GOA327709 GXT327709:GXW327709 HHP327709:HHS327709 HRL327709:HRO327709 IBH327709:IBK327709 ILD327709:ILG327709 IUZ327709:IVC327709 JEV327709:JEY327709 JOR327709:JOU327709 JYN327709:JYQ327709 KIJ327709:KIM327709 KSF327709:KSI327709 LCB327709:LCE327709 LLX327709:LMA327709 LVT327709:LVW327709 MFP327709:MFS327709 MPL327709:MPO327709 MZH327709:MZK327709 NJD327709:NJG327709 NSZ327709:NTC327709 OCV327709:OCY327709 OMR327709:OMU327709 OWN327709:OWQ327709 PGJ327709:PGM327709 PQF327709:PQI327709 QAB327709:QAE327709 QJX327709:QKA327709 QTT327709:QTW327709 RDP327709:RDS327709 RNL327709:RNO327709 RXH327709:RXK327709 SHD327709:SHG327709 SQZ327709:SRC327709 TAV327709:TAY327709 TKR327709:TKU327709 TUN327709:TUQ327709 UEJ327709:UEM327709 UOF327709:UOI327709 UYB327709:UYE327709 VHX327709:VIA327709 VRT327709:VRW327709 WBP327709:WBS327709 WLL327709:WLO327709 WVH327709:WVK327709 IV393245:IY393245 SR393245:SU393245 ACN393245:ACQ393245 AMJ393245:AMM393245 AWF393245:AWI393245 BGB393245:BGE393245 BPX393245:BQA393245 BZT393245:BZW393245 CJP393245:CJS393245 CTL393245:CTO393245 DDH393245:DDK393245 DND393245:DNG393245 DWZ393245:DXC393245 EGV393245:EGY393245 EQR393245:EQU393245 FAN393245:FAQ393245 FKJ393245:FKM393245 FUF393245:FUI393245 GEB393245:GEE393245 GNX393245:GOA393245 GXT393245:GXW393245 HHP393245:HHS393245 HRL393245:HRO393245 IBH393245:IBK393245 ILD393245:ILG393245 IUZ393245:IVC393245 JEV393245:JEY393245 JOR393245:JOU393245 JYN393245:JYQ393245 KIJ393245:KIM393245 KSF393245:KSI393245 LCB393245:LCE393245 LLX393245:LMA393245 LVT393245:LVW393245 MFP393245:MFS393245 MPL393245:MPO393245 MZH393245:MZK393245 NJD393245:NJG393245 NSZ393245:NTC393245 OCV393245:OCY393245 OMR393245:OMU393245 OWN393245:OWQ393245 PGJ393245:PGM393245 PQF393245:PQI393245 QAB393245:QAE393245 QJX393245:QKA393245 QTT393245:QTW393245 RDP393245:RDS393245 RNL393245:RNO393245 RXH393245:RXK393245 SHD393245:SHG393245 SQZ393245:SRC393245 TAV393245:TAY393245 TKR393245:TKU393245 TUN393245:TUQ393245 UEJ393245:UEM393245 UOF393245:UOI393245 UYB393245:UYE393245 VHX393245:VIA393245 VRT393245:VRW393245 WBP393245:WBS393245 WLL393245:WLO393245 WVH393245:WVK393245 IV458781:IY458781 SR458781:SU458781 ACN458781:ACQ458781 AMJ458781:AMM458781 AWF458781:AWI458781 BGB458781:BGE458781 BPX458781:BQA458781 BZT458781:BZW458781 CJP458781:CJS458781 CTL458781:CTO458781 DDH458781:DDK458781 DND458781:DNG458781 DWZ458781:DXC458781 EGV458781:EGY458781 EQR458781:EQU458781 FAN458781:FAQ458781 FKJ458781:FKM458781 FUF458781:FUI458781 GEB458781:GEE458781 GNX458781:GOA458781 GXT458781:GXW458781 HHP458781:HHS458781 HRL458781:HRO458781 IBH458781:IBK458781 ILD458781:ILG458781 IUZ458781:IVC458781 JEV458781:JEY458781 JOR458781:JOU458781 JYN458781:JYQ458781 KIJ458781:KIM458781 KSF458781:KSI458781 LCB458781:LCE458781 LLX458781:LMA458781 LVT458781:LVW458781 MFP458781:MFS458781 MPL458781:MPO458781 MZH458781:MZK458781 NJD458781:NJG458781 NSZ458781:NTC458781 OCV458781:OCY458781 OMR458781:OMU458781 OWN458781:OWQ458781 PGJ458781:PGM458781 PQF458781:PQI458781 QAB458781:QAE458781 QJX458781:QKA458781 QTT458781:QTW458781 RDP458781:RDS458781 RNL458781:RNO458781 RXH458781:RXK458781 SHD458781:SHG458781 SQZ458781:SRC458781 TAV458781:TAY458781 TKR458781:TKU458781 TUN458781:TUQ458781 UEJ458781:UEM458781 UOF458781:UOI458781 UYB458781:UYE458781 VHX458781:VIA458781 VRT458781:VRW458781 WBP458781:WBS458781 WLL458781:WLO458781 WVH458781:WVK458781 IV524317:IY524317 SR524317:SU524317 ACN524317:ACQ524317 AMJ524317:AMM524317 AWF524317:AWI524317 BGB524317:BGE524317 BPX524317:BQA524317 BZT524317:BZW524317 CJP524317:CJS524317 CTL524317:CTO524317 DDH524317:DDK524317 DND524317:DNG524317 DWZ524317:DXC524317 EGV524317:EGY524317 EQR524317:EQU524317 FAN524317:FAQ524317 FKJ524317:FKM524317 FUF524317:FUI524317 GEB524317:GEE524317 GNX524317:GOA524317 GXT524317:GXW524317 HHP524317:HHS524317 HRL524317:HRO524317 IBH524317:IBK524317 ILD524317:ILG524317 IUZ524317:IVC524317 JEV524317:JEY524317 JOR524317:JOU524317 JYN524317:JYQ524317 KIJ524317:KIM524317 KSF524317:KSI524317 LCB524317:LCE524317 LLX524317:LMA524317 LVT524317:LVW524317 MFP524317:MFS524317 MPL524317:MPO524317 MZH524317:MZK524317 NJD524317:NJG524317 NSZ524317:NTC524317 OCV524317:OCY524317 OMR524317:OMU524317 OWN524317:OWQ524317 PGJ524317:PGM524317 PQF524317:PQI524317 QAB524317:QAE524317 QJX524317:QKA524317 QTT524317:QTW524317 RDP524317:RDS524317 RNL524317:RNO524317 RXH524317:RXK524317 SHD524317:SHG524317 SQZ524317:SRC524317 TAV524317:TAY524317 TKR524317:TKU524317 TUN524317:TUQ524317 UEJ524317:UEM524317 UOF524317:UOI524317 UYB524317:UYE524317 VHX524317:VIA524317 VRT524317:VRW524317 WBP524317:WBS524317 WLL524317:WLO524317 WVH524317:WVK524317 IV589853:IY589853 SR589853:SU589853 ACN589853:ACQ589853 AMJ589853:AMM589853 AWF589853:AWI589853 BGB589853:BGE589853 BPX589853:BQA589853 BZT589853:BZW589853 CJP589853:CJS589853 CTL589853:CTO589853 DDH589853:DDK589853 DND589853:DNG589853 DWZ589853:DXC589853 EGV589853:EGY589853 EQR589853:EQU589853 FAN589853:FAQ589853 FKJ589853:FKM589853 FUF589853:FUI589853 GEB589853:GEE589853 GNX589853:GOA589853 GXT589853:GXW589853 HHP589853:HHS589853 HRL589853:HRO589853 IBH589853:IBK589853 ILD589853:ILG589853 IUZ589853:IVC589853 JEV589853:JEY589853 JOR589853:JOU589853 JYN589853:JYQ589853 KIJ589853:KIM589853 KSF589853:KSI589853 LCB589853:LCE589853 LLX589853:LMA589853 LVT589853:LVW589853 MFP589853:MFS589853 MPL589853:MPO589853 MZH589853:MZK589853 NJD589853:NJG589853 NSZ589853:NTC589853 OCV589853:OCY589853 OMR589853:OMU589853 OWN589853:OWQ589853 PGJ589853:PGM589853 PQF589853:PQI589853 QAB589853:QAE589853 QJX589853:QKA589853 QTT589853:QTW589853 RDP589853:RDS589853 RNL589853:RNO589853 RXH589853:RXK589853 SHD589853:SHG589853 SQZ589853:SRC589853 TAV589853:TAY589853 TKR589853:TKU589853 TUN589853:TUQ589853 UEJ589853:UEM589853 UOF589853:UOI589853 UYB589853:UYE589853 VHX589853:VIA589853 VRT589853:VRW589853 WBP589853:WBS589853 WLL589853:WLO589853 WVH589853:WVK589853 IV655389:IY655389 SR655389:SU655389 ACN655389:ACQ655389 AMJ655389:AMM655389 AWF655389:AWI655389 BGB655389:BGE655389 BPX655389:BQA655389 BZT655389:BZW655389 CJP655389:CJS655389 CTL655389:CTO655389 DDH655389:DDK655389 DND655389:DNG655389 DWZ655389:DXC655389 EGV655389:EGY655389 EQR655389:EQU655389 FAN655389:FAQ655389 FKJ655389:FKM655389 FUF655389:FUI655389 GEB655389:GEE655389 GNX655389:GOA655389 GXT655389:GXW655389 HHP655389:HHS655389 HRL655389:HRO655389 IBH655389:IBK655389 ILD655389:ILG655389 IUZ655389:IVC655389 JEV655389:JEY655389 JOR655389:JOU655389 JYN655389:JYQ655389 KIJ655389:KIM655389 KSF655389:KSI655389 LCB655389:LCE655389 LLX655389:LMA655389 LVT655389:LVW655389 MFP655389:MFS655389 MPL655389:MPO655389 MZH655389:MZK655389 NJD655389:NJG655389 NSZ655389:NTC655389 OCV655389:OCY655389 OMR655389:OMU655389 OWN655389:OWQ655389 PGJ655389:PGM655389 PQF655389:PQI655389 QAB655389:QAE655389 QJX655389:QKA655389 QTT655389:QTW655389 RDP655389:RDS655389 RNL655389:RNO655389 RXH655389:RXK655389 SHD655389:SHG655389 SQZ655389:SRC655389 TAV655389:TAY655389 TKR655389:TKU655389 TUN655389:TUQ655389 UEJ655389:UEM655389 UOF655389:UOI655389 UYB655389:UYE655389 VHX655389:VIA655389 VRT655389:VRW655389 WBP655389:WBS655389 WLL655389:WLO655389 WVH655389:WVK655389 IV720925:IY720925 SR720925:SU720925 ACN720925:ACQ720925 AMJ720925:AMM720925 AWF720925:AWI720925 BGB720925:BGE720925 BPX720925:BQA720925 BZT720925:BZW720925 CJP720925:CJS720925 CTL720925:CTO720925 DDH720925:DDK720925 DND720925:DNG720925 DWZ720925:DXC720925 EGV720925:EGY720925 EQR720925:EQU720925 FAN720925:FAQ720925 FKJ720925:FKM720925 FUF720925:FUI720925 GEB720925:GEE720925 GNX720925:GOA720925 GXT720925:GXW720925 HHP720925:HHS720925 HRL720925:HRO720925 IBH720925:IBK720925 ILD720925:ILG720925 IUZ720925:IVC720925 JEV720925:JEY720925 JOR720925:JOU720925 JYN720925:JYQ720925 KIJ720925:KIM720925 KSF720925:KSI720925 LCB720925:LCE720925 LLX720925:LMA720925 LVT720925:LVW720925 MFP720925:MFS720925 MPL720925:MPO720925 MZH720925:MZK720925 NJD720925:NJG720925 NSZ720925:NTC720925 OCV720925:OCY720925 OMR720925:OMU720925 OWN720925:OWQ720925 PGJ720925:PGM720925 PQF720925:PQI720925 QAB720925:QAE720925 QJX720925:QKA720925 QTT720925:QTW720925 RDP720925:RDS720925 RNL720925:RNO720925 RXH720925:RXK720925 SHD720925:SHG720925 SQZ720925:SRC720925 TAV720925:TAY720925 TKR720925:TKU720925 TUN720925:TUQ720925 UEJ720925:UEM720925 UOF720925:UOI720925 UYB720925:UYE720925 VHX720925:VIA720925 VRT720925:VRW720925 WBP720925:WBS720925 WLL720925:WLO720925 WVH720925:WVK720925 IV786461:IY786461 SR786461:SU786461 ACN786461:ACQ786461 AMJ786461:AMM786461 AWF786461:AWI786461 BGB786461:BGE786461 BPX786461:BQA786461 BZT786461:BZW786461 CJP786461:CJS786461 CTL786461:CTO786461 DDH786461:DDK786461 DND786461:DNG786461 DWZ786461:DXC786461 EGV786461:EGY786461 EQR786461:EQU786461 FAN786461:FAQ786461 FKJ786461:FKM786461 FUF786461:FUI786461 GEB786461:GEE786461 GNX786461:GOA786461 GXT786461:GXW786461 HHP786461:HHS786461 HRL786461:HRO786461 IBH786461:IBK786461 ILD786461:ILG786461 IUZ786461:IVC786461 JEV786461:JEY786461 JOR786461:JOU786461 JYN786461:JYQ786461 KIJ786461:KIM786461 KSF786461:KSI786461 LCB786461:LCE786461 LLX786461:LMA786461 LVT786461:LVW786461 MFP786461:MFS786461 MPL786461:MPO786461 MZH786461:MZK786461 NJD786461:NJG786461 NSZ786461:NTC786461 OCV786461:OCY786461 OMR786461:OMU786461 OWN786461:OWQ786461 PGJ786461:PGM786461 PQF786461:PQI786461 QAB786461:QAE786461 QJX786461:QKA786461 QTT786461:QTW786461 RDP786461:RDS786461 RNL786461:RNO786461 RXH786461:RXK786461 SHD786461:SHG786461 SQZ786461:SRC786461 TAV786461:TAY786461 TKR786461:TKU786461 TUN786461:TUQ786461 UEJ786461:UEM786461 UOF786461:UOI786461 UYB786461:UYE786461 VHX786461:VIA786461 VRT786461:VRW786461 WBP786461:WBS786461 WLL786461:WLO786461 WVH786461:WVK786461 IV851997:IY851997 SR851997:SU851997 ACN851997:ACQ851997 AMJ851997:AMM851997 AWF851997:AWI851997 BGB851997:BGE851997 BPX851997:BQA851997 BZT851997:BZW851997 CJP851997:CJS851997 CTL851997:CTO851997 DDH851997:DDK851997 DND851997:DNG851997 DWZ851997:DXC851997 EGV851997:EGY851997 EQR851997:EQU851997 FAN851997:FAQ851997 FKJ851997:FKM851997 FUF851997:FUI851997 GEB851997:GEE851997 GNX851997:GOA851997 GXT851997:GXW851997 HHP851997:HHS851997 HRL851997:HRO851997 IBH851997:IBK851997 ILD851997:ILG851997 IUZ851997:IVC851997 JEV851997:JEY851997 JOR851997:JOU851997 JYN851997:JYQ851997 KIJ851997:KIM851997 KSF851997:KSI851997 LCB851997:LCE851997 LLX851997:LMA851997 LVT851997:LVW851997 MFP851997:MFS851997 MPL851997:MPO851997 MZH851997:MZK851997 NJD851997:NJG851997 NSZ851997:NTC851997 OCV851997:OCY851997 OMR851997:OMU851997 OWN851997:OWQ851997 PGJ851997:PGM851997 PQF851997:PQI851997 QAB851997:QAE851997 QJX851997:QKA851997 QTT851997:QTW851997 RDP851997:RDS851997 RNL851997:RNO851997 RXH851997:RXK851997 SHD851997:SHG851997 SQZ851997:SRC851997 TAV851997:TAY851997 TKR851997:TKU851997 TUN851997:TUQ851997 UEJ851997:UEM851997 UOF851997:UOI851997 UYB851997:UYE851997 VHX851997:VIA851997 VRT851997:VRW851997 WBP851997:WBS851997 WLL851997:WLO851997 WVH851997:WVK851997 IV917533:IY917533 SR917533:SU917533 ACN917533:ACQ917533 AMJ917533:AMM917533 AWF917533:AWI917533 BGB917533:BGE917533 BPX917533:BQA917533 BZT917533:BZW917533 CJP917533:CJS917533 CTL917533:CTO917533 DDH917533:DDK917533 DND917533:DNG917533 DWZ917533:DXC917533 EGV917533:EGY917533 EQR917533:EQU917533 FAN917533:FAQ917533 FKJ917533:FKM917533 FUF917533:FUI917533 GEB917533:GEE917533 GNX917533:GOA917533 GXT917533:GXW917533 HHP917533:HHS917533 HRL917533:HRO917533 IBH917533:IBK917533 ILD917533:ILG917533 IUZ917533:IVC917533 JEV917533:JEY917533 JOR917533:JOU917533 JYN917533:JYQ917533 KIJ917533:KIM917533 KSF917533:KSI917533 LCB917533:LCE917533 LLX917533:LMA917533 LVT917533:LVW917533 MFP917533:MFS917533 MPL917533:MPO917533 MZH917533:MZK917533 NJD917533:NJG917533 NSZ917533:NTC917533 OCV917533:OCY917533 OMR917533:OMU917533 OWN917533:OWQ917533 PGJ917533:PGM917533 PQF917533:PQI917533 QAB917533:QAE917533 QJX917533:QKA917533 QTT917533:QTW917533 RDP917533:RDS917533 RNL917533:RNO917533 RXH917533:RXK917533 SHD917533:SHG917533 SQZ917533:SRC917533 TAV917533:TAY917533 TKR917533:TKU917533 TUN917533:TUQ917533 UEJ917533:UEM917533 UOF917533:UOI917533 UYB917533:UYE917533 VHX917533:VIA917533 VRT917533:VRW917533 WBP917533:WBS917533 WLL917533:WLO917533 WVH917533:WVK917533 IV983069:IY983069 SR983069:SU983069 ACN983069:ACQ983069 AMJ983069:AMM983069 AWF983069:AWI983069 BGB983069:BGE983069 BPX983069:BQA983069 BZT983069:BZW983069 CJP983069:CJS983069 CTL983069:CTO983069 DDH983069:DDK983069 DND983069:DNG983069 DWZ983069:DXC983069 EGV983069:EGY983069 EQR983069:EQU983069 FAN983069:FAQ983069 FKJ983069:FKM983069 FUF983069:FUI983069 GEB983069:GEE983069 GNX983069:GOA983069 GXT983069:GXW983069 HHP983069:HHS983069 HRL983069:HRO983069 IBH983069:IBK983069 ILD983069:ILG983069 IUZ983069:IVC983069 JEV983069:JEY983069 JOR983069:JOU983069 JYN983069:JYQ983069 KIJ983069:KIM983069 KSF983069:KSI983069 LCB983069:LCE983069 LLX983069:LMA983069 LVT983069:LVW983069 MFP983069:MFS983069 MPL983069:MPO983069 MZH983069:MZK983069 NJD983069:NJG983069 NSZ983069:NTC983069 OCV983069:OCY983069 OMR983069:OMU983069 OWN983069:OWQ983069 PGJ983069:PGM983069 PQF983069:PQI983069 QAB983069:QAE983069 QJX983069:QKA983069 QTT983069:QTW983069 RDP983069:RDS983069 RNL983069:RNO983069 RXH983069:RXK983069 SHD983069:SHG983069 SQZ983069:SRC983069 TAV983069:TAY983069 TKR983069:TKU983069 TUN983069:TUQ983069 UEJ983069:UEM983069 UOF983069:UOI983069 UYB983069:UYE983069 VHX983069:VIA983069 VRT983069:VRW983069 WBP983069:WBS983069 WLL983069:WLO983069 HS28:HY28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UE35:WUK36 HS35:HY36 RO35:RU36 ABK35:ABQ36 ALG35:ALM36 AVC35:AVI36 BEY35:BFE36 BOU35:BPA36 BYQ35:BYW36 CIM35:CIS36 CSI35:CSO36 DCE35:DCK36 DMA35:DMG36 DVW35:DWC36 EFS35:EFY36 EPO35:EPU36 EZK35:EZQ36 FJG35:FJM36 FTC35:FTI36 GCY35:GDE36 GMU35:GNA36 GWQ35:GWW36 HGM35:HGS36 HQI35:HQO36 IAE35:IAK36 IKA35:IKG36 ITW35:IUC36 JDS35:JDY36 JNO35:JNU36 JXK35:JXQ36 KHG35:KHM36 KRC35:KRI36 LAY35:LBE36 LKU35:LLA36 LUQ35:LUW36 MEM35:MES36 MOI35:MOO36 MYE35:MYK36 NIA35:NIG36 NRW35:NSC36 OBS35:OBY36 OLO35:OLU36 OVK35:OVQ36 PFG35:PFM36 PPC35:PPI36 PYY35:PZE36 QIU35:QJA36 QSQ35:QSW36 RCM35:RCS36 RMI35:RMO36 RWE35:RWK36 SGA35:SGG36 SPW35:SQC36 SZS35:SZY36 TJO35:TJU36 TTK35:TTQ36 UDG35:UDM36 UNC35:UNI36 UWY35:UXE36 VGU35:VHA36 VQQ35:VQW36 WAM35:WAS36 WKI35:WKO36" xr:uid="{6AF86F2F-DC70-4753-A4DA-3E84FC1132B5}">
      <formula1>L28-ROUNDDOWN(L28,0)=0</formula1>
    </dataValidation>
    <dataValidation type="list" allowBlank="1" showInputMessage="1" showErrorMessage="1" sqref="M16:M23" xr:uid="{11178B2A-3E41-40DB-9C5C-C874E6632254}">
      <formula1>"式,台,個,本,ｍ,面,ヶ所,㎡"</formula1>
    </dataValidation>
    <dataValidation type="custom" imeMode="disabled" allowBlank="1" showInputMessage="1" showErrorMessage="1" sqref="N16:P23" xr:uid="{4AFA0A52-8C0D-45BF-86D8-615DB9E75A8D}">
      <formula1>INT(N16)&gt;=0</formula1>
    </dataValidation>
  </dataValidations>
  <printOptions horizontalCentered="1"/>
  <pageMargins left="0.51181102362204722" right="0.11811023622047245" top="0.35433070866141736" bottom="0.35433070866141736" header="0.31496062992125984" footer="0.11811023622047245"/>
  <pageSetup paperSize="9" scale="69" orientation="portrait" r:id="rId1"/>
  <headerFooter scaleWithDoc="0">
    <oddFooter>&amp;R&amp;K01+049R7高層ZEH-M_ver.1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6570CA3-4AD5-4D54-804C-2B262D21A5F3}">
          <xm:sqref>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 IQ65567:IQ65568 SM65567:SM65568 ACI65567:ACI65568 AME65567:AME65568 AWA65567:AWA65568 BFW65567:BFW65568 BPS65567:BPS65568 BZO65567:BZO65568 CJK65567:CJK65568 CTG65567:CTG65568 DDC65567:DDC65568 DMY65567:DMY65568 DWU65567:DWU65568 EGQ65567:EGQ65568 EQM65567:EQM65568 FAI65567:FAI65568 FKE65567:FKE65568 FUA65567:FUA65568 GDW65567:GDW65568 GNS65567:GNS65568 GXO65567:GXO65568 HHK65567:HHK65568 HRG65567:HRG65568 IBC65567:IBC65568 IKY65567:IKY65568 IUU65567:IUU65568 JEQ65567:JEQ65568 JOM65567:JOM65568 JYI65567:JYI65568 KIE65567:KIE65568 KSA65567:KSA65568 LBW65567:LBW65568 LLS65567:LLS65568 LVO65567:LVO65568 MFK65567:MFK65568 MPG65567:MPG65568 MZC65567:MZC65568 NIY65567:NIY65568 NSU65567:NSU65568 OCQ65567:OCQ65568 OMM65567:OMM65568 OWI65567:OWI65568 PGE65567:PGE65568 PQA65567:PQA65568 PZW65567:PZW65568 QJS65567:QJS65568 QTO65567:QTO65568 RDK65567:RDK65568 RNG65567:RNG65568 RXC65567:RXC65568 SGY65567:SGY65568 SQU65567:SQU65568 TAQ65567:TAQ65568 TKM65567:TKM65568 TUI65567:TUI65568 UEE65567:UEE65568 UOA65567:UOA65568 UXW65567:UXW65568 VHS65567:VHS65568 VRO65567:VRO65568 WBK65567:WBK65568 WLG65567:WLG65568 WVC65567:WVC65568 IQ131103:IQ131104 SM131103:SM131104 ACI131103:ACI131104 AME131103:AME131104 AWA131103:AWA131104 BFW131103:BFW131104 BPS131103:BPS131104 BZO131103:BZO131104 CJK131103:CJK131104 CTG131103:CTG131104 DDC131103:DDC131104 DMY131103:DMY131104 DWU131103:DWU131104 EGQ131103:EGQ131104 EQM131103:EQM131104 FAI131103:FAI131104 FKE131103:FKE131104 FUA131103:FUA131104 GDW131103:GDW131104 GNS131103:GNS131104 GXO131103:GXO131104 HHK131103:HHK131104 HRG131103:HRG131104 IBC131103:IBC131104 IKY131103:IKY131104 IUU131103:IUU131104 JEQ131103:JEQ131104 JOM131103:JOM131104 JYI131103:JYI131104 KIE131103:KIE131104 KSA131103:KSA131104 LBW131103:LBW131104 LLS131103:LLS131104 LVO131103:LVO131104 MFK131103:MFK131104 MPG131103:MPG131104 MZC131103:MZC131104 NIY131103:NIY131104 NSU131103:NSU131104 OCQ131103:OCQ131104 OMM131103:OMM131104 OWI131103:OWI131104 PGE131103:PGE131104 PQA131103:PQA131104 PZW131103:PZW131104 QJS131103:QJS131104 QTO131103:QTO131104 RDK131103:RDK131104 RNG131103:RNG131104 RXC131103:RXC131104 SGY131103:SGY131104 SQU131103:SQU131104 TAQ131103:TAQ131104 TKM131103:TKM131104 TUI131103:TUI131104 UEE131103:UEE131104 UOA131103:UOA131104 UXW131103:UXW131104 VHS131103:VHS131104 VRO131103:VRO131104 WBK131103:WBK131104 WLG131103:WLG131104 WVC131103:WVC131104 IQ196639:IQ196640 SM196639:SM196640 ACI196639:ACI196640 AME196639:AME196640 AWA196639:AWA196640 BFW196639:BFW196640 BPS196639:BPS196640 BZO196639:BZO196640 CJK196639:CJK196640 CTG196639:CTG196640 DDC196639:DDC196640 DMY196639:DMY196640 DWU196639:DWU196640 EGQ196639:EGQ196640 EQM196639:EQM196640 FAI196639:FAI196640 FKE196639:FKE196640 FUA196639:FUA196640 GDW196639:GDW196640 GNS196639:GNS196640 GXO196639:GXO196640 HHK196639:HHK196640 HRG196639:HRG196640 IBC196639:IBC196640 IKY196639:IKY196640 IUU196639:IUU196640 JEQ196639:JEQ196640 JOM196639:JOM196640 JYI196639:JYI196640 KIE196639:KIE196640 KSA196639:KSA196640 LBW196639:LBW196640 LLS196639:LLS196640 LVO196639:LVO196640 MFK196639:MFK196640 MPG196639:MPG196640 MZC196639:MZC196640 NIY196639:NIY196640 NSU196639:NSU196640 OCQ196639:OCQ196640 OMM196639:OMM196640 OWI196639:OWI196640 PGE196639:PGE196640 PQA196639:PQA196640 PZW196639:PZW196640 QJS196639:QJS196640 QTO196639:QTO196640 RDK196639:RDK196640 RNG196639:RNG196640 RXC196639:RXC196640 SGY196639:SGY196640 SQU196639:SQU196640 TAQ196639:TAQ196640 TKM196639:TKM196640 TUI196639:TUI196640 UEE196639:UEE196640 UOA196639:UOA196640 UXW196639:UXW196640 VHS196639:VHS196640 VRO196639:VRO196640 WBK196639:WBK196640 WLG196639:WLG196640 WVC196639:WVC196640 IQ262175:IQ262176 SM262175:SM262176 ACI262175:ACI262176 AME262175:AME262176 AWA262175:AWA262176 BFW262175:BFW262176 BPS262175:BPS262176 BZO262175:BZO262176 CJK262175:CJK262176 CTG262175:CTG262176 DDC262175:DDC262176 DMY262175:DMY262176 DWU262175:DWU262176 EGQ262175:EGQ262176 EQM262175:EQM262176 FAI262175:FAI262176 FKE262175:FKE262176 FUA262175:FUA262176 GDW262175:GDW262176 GNS262175:GNS262176 GXO262175:GXO262176 HHK262175:HHK262176 HRG262175:HRG262176 IBC262175:IBC262176 IKY262175:IKY262176 IUU262175:IUU262176 JEQ262175:JEQ262176 JOM262175:JOM262176 JYI262175:JYI262176 KIE262175:KIE262176 KSA262175:KSA262176 LBW262175:LBW262176 LLS262175:LLS262176 LVO262175:LVO262176 MFK262175:MFK262176 MPG262175:MPG262176 MZC262175:MZC262176 NIY262175:NIY262176 NSU262175:NSU262176 OCQ262175:OCQ262176 OMM262175:OMM262176 OWI262175:OWI262176 PGE262175:PGE262176 PQA262175:PQA262176 PZW262175:PZW262176 QJS262175:QJS262176 QTO262175:QTO262176 RDK262175:RDK262176 RNG262175:RNG262176 RXC262175:RXC262176 SGY262175:SGY262176 SQU262175:SQU262176 TAQ262175:TAQ262176 TKM262175:TKM262176 TUI262175:TUI262176 UEE262175:UEE262176 UOA262175:UOA262176 UXW262175:UXW262176 VHS262175:VHS262176 VRO262175:VRO262176 WBK262175:WBK262176 WLG262175:WLG262176 WVC262175:WVC262176 IQ327711:IQ327712 SM327711:SM327712 ACI327711:ACI327712 AME327711:AME327712 AWA327711:AWA327712 BFW327711:BFW327712 BPS327711:BPS327712 BZO327711:BZO327712 CJK327711:CJK327712 CTG327711:CTG327712 DDC327711:DDC327712 DMY327711:DMY327712 DWU327711:DWU327712 EGQ327711:EGQ327712 EQM327711:EQM327712 FAI327711:FAI327712 FKE327711:FKE327712 FUA327711:FUA327712 GDW327711:GDW327712 GNS327711:GNS327712 GXO327711:GXO327712 HHK327711:HHK327712 HRG327711:HRG327712 IBC327711:IBC327712 IKY327711:IKY327712 IUU327711:IUU327712 JEQ327711:JEQ327712 JOM327711:JOM327712 JYI327711:JYI327712 KIE327711:KIE327712 KSA327711:KSA327712 LBW327711:LBW327712 LLS327711:LLS327712 LVO327711:LVO327712 MFK327711:MFK327712 MPG327711:MPG327712 MZC327711:MZC327712 NIY327711:NIY327712 NSU327711:NSU327712 OCQ327711:OCQ327712 OMM327711:OMM327712 OWI327711:OWI327712 PGE327711:PGE327712 PQA327711:PQA327712 PZW327711:PZW327712 QJS327711:QJS327712 QTO327711:QTO327712 RDK327711:RDK327712 RNG327711:RNG327712 RXC327711:RXC327712 SGY327711:SGY327712 SQU327711:SQU327712 TAQ327711:TAQ327712 TKM327711:TKM327712 TUI327711:TUI327712 UEE327711:UEE327712 UOA327711:UOA327712 UXW327711:UXW327712 VHS327711:VHS327712 VRO327711:VRO327712 WBK327711:WBK327712 WLG327711:WLG327712 WVC327711:WVC327712 IQ393247:IQ393248 SM393247:SM393248 ACI393247:ACI393248 AME393247:AME393248 AWA393247:AWA393248 BFW393247:BFW393248 BPS393247:BPS393248 BZO393247:BZO393248 CJK393247:CJK393248 CTG393247:CTG393248 DDC393247:DDC393248 DMY393247:DMY393248 DWU393247:DWU393248 EGQ393247:EGQ393248 EQM393247:EQM393248 FAI393247:FAI393248 FKE393247:FKE393248 FUA393247:FUA393248 GDW393247:GDW393248 GNS393247:GNS393248 GXO393247:GXO393248 HHK393247:HHK393248 HRG393247:HRG393248 IBC393247:IBC393248 IKY393247:IKY393248 IUU393247:IUU393248 JEQ393247:JEQ393248 JOM393247:JOM393248 JYI393247:JYI393248 KIE393247:KIE393248 KSA393247:KSA393248 LBW393247:LBW393248 LLS393247:LLS393248 LVO393247:LVO393248 MFK393247:MFK393248 MPG393247:MPG393248 MZC393247:MZC393248 NIY393247:NIY393248 NSU393247:NSU393248 OCQ393247:OCQ393248 OMM393247:OMM393248 OWI393247:OWI393248 PGE393247:PGE393248 PQA393247:PQA393248 PZW393247:PZW393248 QJS393247:QJS393248 QTO393247:QTO393248 RDK393247:RDK393248 RNG393247:RNG393248 RXC393247:RXC393248 SGY393247:SGY393248 SQU393247:SQU393248 TAQ393247:TAQ393248 TKM393247:TKM393248 TUI393247:TUI393248 UEE393247:UEE393248 UOA393247:UOA393248 UXW393247:UXW393248 VHS393247:VHS393248 VRO393247:VRO393248 WBK393247:WBK393248 WLG393247:WLG393248 WVC393247:WVC393248 IQ458783:IQ458784 SM458783:SM458784 ACI458783:ACI458784 AME458783:AME458784 AWA458783:AWA458784 BFW458783:BFW458784 BPS458783:BPS458784 BZO458783:BZO458784 CJK458783:CJK458784 CTG458783:CTG458784 DDC458783:DDC458784 DMY458783:DMY458784 DWU458783:DWU458784 EGQ458783:EGQ458784 EQM458783:EQM458784 FAI458783:FAI458784 FKE458783:FKE458784 FUA458783:FUA458784 GDW458783:GDW458784 GNS458783:GNS458784 GXO458783:GXO458784 HHK458783:HHK458784 HRG458783:HRG458784 IBC458783:IBC458784 IKY458783:IKY458784 IUU458783:IUU458784 JEQ458783:JEQ458784 JOM458783:JOM458784 JYI458783:JYI458784 KIE458783:KIE458784 KSA458783:KSA458784 LBW458783:LBW458784 LLS458783:LLS458784 LVO458783:LVO458784 MFK458783:MFK458784 MPG458783:MPG458784 MZC458783:MZC458784 NIY458783:NIY458784 NSU458783:NSU458784 OCQ458783:OCQ458784 OMM458783:OMM458784 OWI458783:OWI458784 PGE458783:PGE458784 PQA458783:PQA458784 PZW458783:PZW458784 QJS458783:QJS458784 QTO458783:QTO458784 RDK458783:RDK458784 RNG458783:RNG458784 RXC458783:RXC458784 SGY458783:SGY458784 SQU458783:SQU458784 TAQ458783:TAQ458784 TKM458783:TKM458784 TUI458783:TUI458784 UEE458783:UEE458784 UOA458783:UOA458784 UXW458783:UXW458784 VHS458783:VHS458784 VRO458783:VRO458784 WBK458783:WBK458784 WLG458783:WLG458784 WVC458783:WVC458784 IQ524319:IQ524320 SM524319:SM524320 ACI524319:ACI524320 AME524319:AME524320 AWA524319:AWA524320 BFW524319:BFW524320 BPS524319:BPS524320 BZO524319:BZO524320 CJK524319:CJK524320 CTG524319:CTG524320 DDC524319:DDC524320 DMY524319:DMY524320 DWU524319:DWU524320 EGQ524319:EGQ524320 EQM524319:EQM524320 FAI524319:FAI524320 FKE524319:FKE524320 FUA524319:FUA524320 GDW524319:GDW524320 GNS524319:GNS524320 GXO524319:GXO524320 HHK524319:HHK524320 HRG524319:HRG524320 IBC524319:IBC524320 IKY524319:IKY524320 IUU524319:IUU524320 JEQ524319:JEQ524320 JOM524319:JOM524320 JYI524319:JYI524320 KIE524319:KIE524320 KSA524319:KSA524320 LBW524319:LBW524320 LLS524319:LLS524320 LVO524319:LVO524320 MFK524319:MFK524320 MPG524319:MPG524320 MZC524319:MZC524320 NIY524319:NIY524320 NSU524319:NSU524320 OCQ524319:OCQ524320 OMM524319:OMM524320 OWI524319:OWI524320 PGE524319:PGE524320 PQA524319:PQA524320 PZW524319:PZW524320 QJS524319:QJS524320 QTO524319:QTO524320 RDK524319:RDK524320 RNG524319:RNG524320 RXC524319:RXC524320 SGY524319:SGY524320 SQU524319:SQU524320 TAQ524319:TAQ524320 TKM524319:TKM524320 TUI524319:TUI524320 UEE524319:UEE524320 UOA524319:UOA524320 UXW524319:UXW524320 VHS524319:VHS524320 VRO524319:VRO524320 WBK524319:WBK524320 WLG524319:WLG524320 WVC524319:WVC524320 IQ589855:IQ589856 SM589855:SM589856 ACI589855:ACI589856 AME589855:AME589856 AWA589855:AWA589856 BFW589855:BFW589856 BPS589855:BPS589856 BZO589855:BZO589856 CJK589855:CJK589856 CTG589855:CTG589856 DDC589855:DDC589856 DMY589855:DMY589856 DWU589855:DWU589856 EGQ589855:EGQ589856 EQM589855:EQM589856 FAI589855:FAI589856 FKE589855:FKE589856 FUA589855:FUA589856 GDW589855:GDW589856 GNS589855:GNS589856 GXO589855:GXO589856 HHK589855:HHK589856 HRG589855:HRG589856 IBC589855:IBC589856 IKY589855:IKY589856 IUU589855:IUU589856 JEQ589855:JEQ589856 JOM589855:JOM589856 JYI589855:JYI589856 KIE589855:KIE589856 KSA589855:KSA589856 LBW589855:LBW589856 LLS589855:LLS589856 LVO589855:LVO589856 MFK589855:MFK589856 MPG589855:MPG589856 MZC589855:MZC589856 NIY589855:NIY589856 NSU589855:NSU589856 OCQ589855:OCQ589856 OMM589855:OMM589856 OWI589855:OWI589856 PGE589855:PGE589856 PQA589855:PQA589856 PZW589855:PZW589856 QJS589855:QJS589856 QTO589855:QTO589856 RDK589855:RDK589856 RNG589855:RNG589856 RXC589855:RXC589856 SGY589855:SGY589856 SQU589855:SQU589856 TAQ589855:TAQ589856 TKM589855:TKM589856 TUI589855:TUI589856 UEE589855:UEE589856 UOA589855:UOA589856 UXW589855:UXW589856 VHS589855:VHS589856 VRO589855:VRO589856 WBK589855:WBK589856 WLG589855:WLG589856 WVC589855:WVC589856 IQ655391:IQ655392 SM655391:SM655392 ACI655391:ACI655392 AME655391:AME655392 AWA655391:AWA655392 BFW655391:BFW655392 BPS655391:BPS655392 BZO655391:BZO655392 CJK655391:CJK655392 CTG655391:CTG655392 DDC655391:DDC655392 DMY655391:DMY655392 DWU655391:DWU655392 EGQ655391:EGQ655392 EQM655391:EQM655392 FAI655391:FAI655392 FKE655391:FKE655392 FUA655391:FUA655392 GDW655391:GDW655392 GNS655391:GNS655392 GXO655391:GXO655392 HHK655391:HHK655392 HRG655391:HRG655392 IBC655391:IBC655392 IKY655391:IKY655392 IUU655391:IUU655392 JEQ655391:JEQ655392 JOM655391:JOM655392 JYI655391:JYI655392 KIE655391:KIE655392 KSA655391:KSA655392 LBW655391:LBW655392 LLS655391:LLS655392 LVO655391:LVO655392 MFK655391:MFK655392 MPG655391:MPG655392 MZC655391:MZC655392 NIY655391:NIY655392 NSU655391:NSU655392 OCQ655391:OCQ655392 OMM655391:OMM655392 OWI655391:OWI655392 PGE655391:PGE655392 PQA655391:PQA655392 PZW655391:PZW655392 QJS655391:QJS655392 QTO655391:QTO655392 RDK655391:RDK655392 RNG655391:RNG655392 RXC655391:RXC655392 SGY655391:SGY655392 SQU655391:SQU655392 TAQ655391:TAQ655392 TKM655391:TKM655392 TUI655391:TUI655392 UEE655391:UEE655392 UOA655391:UOA655392 UXW655391:UXW655392 VHS655391:VHS655392 VRO655391:VRO655392 WBK655391:WBK655392 WLG655391:WLG655392 WVC655391:WVC655392 IQ720927:IQ720928 SM720927:SM720928 ACI720927:ACI720928 AME720927:AME720928 AWA720927:AWA720928 BFW720927:BFW720928 BPS720927:BPS720928 BZO720927:BZO720928 CJK720927:CJK720928 CTG720927:CTG720928 DDC720927:DDC720928 DMY720927:DMY720928 DWU720927:DWU720928 EGQ720927:EGQ720928 EQM720927:EQM720928 FAI720927:FAI720928 FKE720927:FKE720928 FUA720927:FUA720928 GDW720927:GDW720928 GNS720927:GNS720928 GXO720927:GXO720928 HHK720927:HHK720928 HRG720927:HRG720928 IBC720927:IBC720928 IKY720927:IKY720928 IUU720927:IUU720928 JEQ720927:JEQ720928 JOM720927:JOM720928 JYI720927:JYI720928 KIE720927:KIE720928 KSA720927:KSA720928 LBW720927:LBW720928 LLS720927:LLS720928 LVO720927:LVO720928 MFK720927:MFK720928 MPG720927:MPG720928 MZC720927:MZC720928 NIY720927:NIY720928 NSU720927:NSU720928 OCQ720927:OCQ720928 OMM720927:OMM720928 OWI720927:OWI720928 PGE720927:PGE720928 PQA720927:PQA720928 PZW720927:PZW720928 QJS720927:QJS720928 QTO720927:QTO720928 RDK720927:RDK720928 RNG720927:RNG720928 RXC720927:RXC720928 SGY720927:SGY720928 SQU720927:SQU720928 TAQ720927:TAQ720928 TKM720927:TKM720928 TUI720927:TUI720928 UEE720927:UEE720928 UOA720927:UOA720928 UXW720927:UXW720928 VHS720927:VHS720928 VRO720927:VRO720928 WBK720927:WBK720928 WLG720927:WLG720928 WVC720927:WVC720928 IQ786463:IQ786464 SM786463:SM786464 ACI786463:ACI786464 AME786463:AME786464 AWA786463:AWA786464 BFW786463:BFW786464 BPS786463:BPS786464 BZO786463:BZO786464 CJK786463:CJK786464 CTG786463:CTG786464 DDC786463:DDC786464 DMY786463:DMY786464 DWU786463:DWU786464 EGQ786463:EGQ786464 EQM786463:EQM786464 FAI786463:FAI786464 FKE786463:FKE786464 FUA786463:FUA786464 GDW786463:GDW786464 GNS786463:GNS786464 GXO786463:GXO786464 HHK786463:HHK786464 HRG786463:HRG786464 IBC786463:IBC786464 IKY786463:IKY786464 IUU786463:IUU786464 JEQ786463:JEQ786464 JOM786463:JOM786464 JYI786463:JYI786464 KIE786463:KIE786464 KSA786463:KSA786464 LBW786463:LBW786464 LLS786463:LLS786464 LVO786463:LVO786464 MFK786463:MFK786464 MPG786463:MPG786464 MZC786463:MZC786464 NIY786463:NIY786464 NSU786463:NSU786464 OCQ786463:OCQ786464 OMM786463:OMM786464 OWI786463:OWI786464 PGE786463:PGE786464 PQA786463:PQA786464 PZW786463:PZW786464 QJS786463:QJS786464 QTO786463:QTO786464 RDK786463:RDK786464 RNG786463:RNG786464 RXC786463:RXC786464 SGY786463:SGY786464 SQU786463:SQU786464 TAQ786463:TAQ786464 TKM786463:TKM786464 TUI786463:TUI786464 UEE786463:UEE786464 UOA786463:UOA786464 UXW786463:UXW786464 VHS786463:VHS786464 VRO786463:VRO786464 WBK786463:WBK786464 WLG786463:WLG786464 WVC786463:WVC786464 IQ851999:IQ852000 SM851999:SM852000 ACI851999:ACI852000 AME851999:AME852000 AWA851999:AWA852000 BFW851999:BFW852000 BPS851999:BPS852000 BZO851999:BZO852000 CJK851999:CJK852000 CTG851999:CTG852000 DDC851999:DDC852000 DMY851999:DMY852000 DWU851999:DWU852000 EGQ851999:EGQ852000 EQM851999:EQM852000 FAI851999:FAI852000 FKE851999:FKE852000 FUA851999:FUA852000 GDW851999:GDW852000 GNS851999:GNS852000 GXO851999:GXO852000 HHK851999:HHK852000 HRG851999:HRG852000 IBC851999:IBC852000 IKY851999:IKY852000 IUU851999:IUU852000 JEQ851999:JEQ852000 JOM851999:JOM852000 JYI851999:JYI852000 KIE851999:KIE852000 KSA851999:KSA852000 LBW851999:LBW852000 LLS851999:LLS852000 LVO851999:LVO852000 MFK851999:MFK852000 MPG851999:MPG852000 MZC851999:MZC852000 NIY851999:NIY852000 NSU851999:NSU852000 OCQ851999:OCQ852000 OMM851999:OMM852000 OWI851999:OWI852000 PGE851999:PGE852000 PQA851999:PQA852000 PZW851999:PZW852000 QJS851999:QJS852000 QTO851999:QTO852000 RDK851999:RDK852000 RNG851999:RNG852000 RXC851999:RXC852000 SGY851999:SGY852000 SQU851999:SQU852000 TAQ851999:TAQ852000 TKM851999:TKM852000 TUI851999:TUI852000 UEE851999:UEE852000 UOA851999:UOA852000 UXW851999:UXW852000 VHS851999:VHS852000 VRO851999:VRO852000 WBK851999:WBK852000 WLG851999:WLG852000 WVC851999:WVC852000 IQ917535:IQ917536 SM917535:SM917536 ACI917535:ACI917536 AME917535:AME917536 AWA917535:AWA917536 BFW917535:BFW917536 BPS917535:BPS917536 BZO917535:BZO917536 CJK917535:CJK917536 CTG917535:CTG917536 DDC917535:DDC917536 DMY917535:DMY917536 DWU917535:DWU917536 EGQ917535:EGQ917536 EQM917535:EQM917536 FAI917535:FAI917536 FKE917535:FKE917536 FUA917535:FUA917536 GDW917535:GDW917536 GNS917535:GNS917536 GXO917535:GXO917536 HHK917535:HHK917536 HRG917535:HRG917536 IBC917535:IBC917536 IKY917535:IKY917536 IUU917535:IUU917536 JEQ917535:JEQ917536 JOM917535:JOM917536 JYI917535:JYI917536 KIE917535:KIE917536 KSA917535:KSA917536 LBW917535:LBW917536 LLS917535:LLS917536 LVO917535:LVO917536 MFK917535:MFK917536 MPG917535:MPG917536 MZC917535:MZC917536 NIY917535:NIY917536 NSU917535:NSU917536 OCQ917535:OCQ917536 OMM917535:OMM917536 OWI917535:OWI917536 PGE917535:PGE917536 PQA917535:PQA917536 PZW917535:PZW917536 QJS917535:QJS917536 QTO917535:QTO917536 RDK917535:RDK917536 RNG917535:RNG917536 RXC917535:RXC917536 SGY917535:SGY917536 SQU917535:SQU917536 TAQ917535:TAQ917536 TKM917535:TKM917536 TUI917535:TUI917536 UEE917535:UEE917536 UOA917535:UOA917536 UXW917535:UXW917536 VHS917535:VHS917536 VRO917535:VRO917536 WBK917535:WBK917536 WLG917535:WLG917536 WVC917535:WVC917536 IQ983071:IQ983072 SM983071:SM983072 ACI983071:ACI983072 AME983071:AME983072 AWA983071:AWA983072 BFW983071:BFW983072 BPS983071:BPS983072 BZO983071:BZO983072 CJK983071:CJK983072 CTG983071:CTG983072 DDC983071:DDC983072 DMY983071:DMY983072 DWU983071:DWU983072 EGQ983071:EGQ983072 EQM983071:EQM983072 FAI983071:FAI983072 FKE983071:FKE983072 FUA983071:FUA983072 GDW983071:GDW983072 GNS983071:GNS983072 GXO983071:GXO983072 HHK983071:HHK983072 HRG983071:HRG983072 IBC983071:IBC983072 IKY983071:IKY983072 IUU983071:IUU983072 JEQ983071:JEQ983072 JOM983071:JOM983072 JYI983071:JYI983072 KIE983071:KIE983072 KSA983071:KSA983072 LBW983071:LBW983072 LLS983071:LLS983072 LVO983071:LVO983072 MFK983071:MFK983072 MPG983071:MPG983072 MZC983071:MZC983072 NIY983071:NIY983072 NSU983071:NSU983072 OCQ983071:OCQ983072 OMM983071:OMM983072 OWI983071:OWI983072 PGE983071:PGE983072 PQA983071:PQA983072 PZW983071:PZW983072 QJS983071:QJS983072 QTO983071:QTO983072 RDK983071:RDK983072 RNG983071:RNG983072 RXC983071:RXC983072 SGY983071:SGY983072 SQU983071:SQU983072 TAQ983071:TAQ983072 TKM983071:TKM983072 TUI983071:TUI983072 UEE983071:UEE983072 UOA983071:UOA983072 UXW983071:UXW983072 VHS983071:VHS983072 VRO983071:VRO983072 WBK983071:WBK983072 WLG983071:WLG983072 WVC983071:WVC983072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II65554 SE65554 ACA65554 ALW65554 AVS65554 BFO65554 BPK65554 BZG65554 CJC65554 CSY65554 DCU65554 DMQ65554 DWM65554 EGI65554 EQE65554 FAA65554 FJW65554 FTS65554 GDO65554 GNK65554 GXG65554 HHC65554 HQY65554 IAU65554 IKQ65554 IUM65554 JEI65554 JOE65554 JYA65554 KHW65554 KRS65554 LBO65554 LLK65554 LVG65554 MFC65554 MOY65554 MYU65554 NIQ65554 NSM65554 OCI65554 OME65554 OWA65554 PFW65554 PPS65554 PZO65554 QJK65554 QTG65554 RDC65554 RMY65554 RWU65554 SGQ65554 SQM65554 TAI65554 TKE65554 TUA65554 UDW65554 UNS65554 UXO65554 VHK65554 VRG65554 WBC65554 WKY65554 WUU65554 II131090 SE131090 ACA131090 ALW131090 AVS131090 BFO131090 BPK131090 BZG131090 CJC131090 CSY131090 DCU131090 DMQ131090 DWM131090 EGI131090 EQE131090 FAA131090 FJW131090 FTS131090 GDO131090 GNK131090 GXG131090 HHC131090 HQY131090 IAU131090 IKQ131090 IUM131090 JEI131090 JOE131090 JYA131090 KHW131090 KRS131090 LBO131090 LLK131090 LVG131090 MFC131090 MOY131090 MYU131090 NIQ131090 NSM131090 OCI131090 OME131090 OWA131090 PFW131090 PPS131090 PZO131090 QJK131090 QTG131090 RDC131090 RMY131090 RWU131090 SGQ131090 SQM131090 TAI131090 TKE131090 TUA131090 UDW131090 UNS131090 UXO131090 VHK131090 VRG131090 WBC131090 WKY131090 WUU131090 II196626 SE196626 ACA196626 ALW196626 AVS196626 BFO196626 BPK196626 BZG196626 CJC196626 CSY196626 DCU196626 DMQ196626 DWM196626 EGI196626 EQE196626 FAA196626 FJW196626 FTS196626 GDO196626 GNK196626 GXG196626 HHC196626 HQY196626 IAU196626 IKQ196626 IUM196626 JEI196626 JOE196626 JYA196626 KHW196626 KRS196626 LBO196626 LLK196626 LVG196626 MFC196626 MOY196626 MYU196626 NIQ196626 NSM196626 OCI196626 OME196626 OWA196626 PFW196626 PPS196626 PZO196626 QJK196626 QTG196626 RDC196626 RMY196626 RWU196626 SGQ196626 SQM196626 TAI196626 TKE196626 TUA196626 UDW196626 UNS196626 UXO196626 VHK196626 VRG196626 WBC196626 WKY196626 WUU196626 II262162 SE262162 ACA262162 ALW262162 AVS262162 BFO262162 BPK262162 BZG262162 CJC262162 CSY262162 DCU262162 DMQ262162 DWM262162 EGI262162 EQE262162 FAA262162 FJW262162 FTS262162 GDO262162 GNK262162 GXG262162 HHC262162 HQY262162 IAU262162 IKQ262162 IUM262162 JEI262162 JOE262162 JYA262162 KHW262162 KRS262162 LBO262162 LLK262162 LVG262162 MFC262162 MOY262162 MYU262162 NIQ262162 NSM262162 OCI262162 OME262162 OWA262162 PFW262162 PPS262162 PZO262162 QJK262162 QTG262162 RDC262162 RMY262162 RWU262162 SGQ262162 SQM262162 TAI262162 TKE262162 TUA262162 UDW262162 UNS262162 UXO262162 VHK262162 VRG262162 WBC262162 WKY262162 WUU262162 II327698 SE327698 ACA327698 ALW327698 AVS327698 BFO327698 BPK327698 BZG327698 CJC327698 CSY327698 DCU327698 DMQ327698 DWM327698 EGI327698 EQE327698 FAA327698 FJW327698 FTS327698 GDO327698 GNK327698 GXG327698 HHC327698 HQY327698 IAU327698 IKQ327698 IUM327698 JEI327698 JOE327698 JYA327698 KHW327698 KRS327698 LBO327698 LLK327698 LVG327698 MFC327698 MOY327698 MYU327698 NIQ327698 NSM327698 OCI327698 OME327698 OWA327698 PFW327698 PPS327698 PZO327698 QJK327698 QTG327698 RDC327698 RMY327698 RWU327698 SGQ327698 SQM327698 TAI327698 TKE327698 TUA327698 UDW327698 UNS327698 UXO327698 VHK327698 VRG327698 WBC327698 WKY327698 WUU327698 II393234 SE393234 ACA393234 ALW393234 AVS393234 BFO393234 BPK393234 BZG393234 CJC393234 CSY393234 DCU393234 DMQ393234 DWM393234 EGI393234 EQE393234 FAA393234 FJW393234 FTS393234 GDO393234 GNK393234 GXG393234 HHC393234 HQY393234 IAU393234 IKQ393234 IUM393234 JEI393234 JOE393234 JYA393234 KHW393234 KRS393234 LBO393234 LLK393234 LVG393234 MFC393234 MOY393234 MYU393234 NIQ393234 NSM393234 OCI393234 OME393234 OWA393234 PFW393234 PPS393234 PZO393234 QJK393234 QTG393234 RDC393234 RMY393234 RWU393234 SGQ393234 SQM393234 TAI393234 TKE393234 TUA393234 UDW393234 UNS393234 UXO393234 VHK393234 VRG393234 WBC393234 WKY393234 WUU393234 II458770 SE458770 ACA458770 ALW458770 AVS458770 BFO458770 BPK458770 BZG458770 CJC458770 CSY458770 DCU458770 DMQ458770 DWM458770 EGI458770 EQE458770 FAA458770 FJW458770 FTS458770 GDO458770 GNK458770 GXG458770 HHC458770 HQY458770 IAU458770 IKQ458770 IUM458770 JEI458770 JOE458770 JYA458770 KHW458770 KRS458770 LBO458770 LLK458770 LVG458770 MFC458770 MOY458770 MYU458770 NIQ458770 NSM458770 OCI458770 OME458770 OWA458770 PFW458770 PPS458770 PZO458770 QJK458770 QTG458770 RDC458770 RMY458770 RWU458770 SGQ458770 SQM458770 TAI458770 TKE458770 TUA458770 UDW458770 UNS458770 UXO458770 VHK458770 VRG458770 WBC458770 WKY458770 WUU458770 II524306 SE524306 ACA524306 ALW524306 AVS524306 BFO524306 BPK524306 BZG524306 CJC524306 CSY524306 DCU524306 DMQ524306 DWM524306 EGI524306 EQE524306 FAA524306 FJW524306 FTS524306 GDO524306 GNK524306 GXG524306 HHC524306 HQY524306 IAU524306 IKQ524306 IUM524306 JEI524306 JOE524306 JYA524306 KHW524306 KRS524306 LBO524306 LLK524306 LVG524306 MFC524306 MOY524306 MYU524306 NIQ524306 NSM524306 OCI524306 OME524306 OWA524306 PFW524306 PPS524306 PZO524306 QJK524306 QTG524306 RDC524306 RMY524306 RWU524306 SGQ524306 SQM524306 TAI524306 TKE524306 TUA524306 UDW524306 UNS524306 UXO524306 VHK524306 VRG524306 WBC524306 WKY524306 WUU524306 II589842 SE589842 ACA589842 ALW589842 AVS589842 BFO589842 BPK589842 BZG589842 CJC589842 CSY589842 DCU589842 DMQ589842 DWM589842 EGI589842 EQE589842 FAA589842 FJW589842 FTS589842 GDO589842 GNK589842 GXG589842 HHC589842 HQY589842 IAU589842 IKQ589842 IUM589842 JEI589842 JOE589842 JYA589842 KHW589842 KRS589842 LBO589842 LLK589842 LVG589842 MFC589842 MOY589842 MYU589842 NIQ589842 NSM589842 OCI589842 OME589842 OWA589842 PFW589842 PPS589842 PZO589842 QJK589842 QTG589842 RDC589842 RMY589842 RWU589842 SGQ589842 SQM589842 TAI589842 TKE589842 TUA589842 UDW589842 UNS589842 UXO589842 VHK589842 VRG589842 WBC589842 WKY589842 WUU589842 II655378 SE655378 ACA655378 ALW655378 AVS655378 BFO655378 BPK655378 BZG655378 CJC655378 CSY655378 DCU655378 DMQ655378 DWM655378 EGI655378 EQE655378 FAA655378 FJW655378 FTS655378 GDO655378 GNK655378 GXG655378 HHC655378 HQY655378 IAU655378 IKQ655378 IUM655378 JEI655378 JOE655378 JYA655378 KHW655378 KRS655378 LBO655378 LLK655378 LVG655378 MFC655378 MOY655378 MYU655378 NIQ655378 NSM655378 OCI655378 OME655378 OWA655378 PFW655378 PPS655378 PZO655378 QJK655378 QTG655378 RDC655378 RMY655378 RWU655378 SGQ655378 SQM655378 TAI655378 TKE655378 TUA655378 UDW655378 UNS655378 UXO655378 VHK655378 VRG655378 WBC655378 WKY655378 WUU655378 II720914 SE720914 ACA720914 ALW720914 AVS720914 BFO720914 BPK720914 BZG720914 CJC720914 CSY720914 DCU720914 DMQ720914 DWM720914 EGI720914 EQE720914 FAA720914 FJW720914 FTS720914 GDO720914 GNK720914 GXG720914 HHC720914 HQY720914 IAU720914 IKQ720914 IUM720914 JEI720914 JOE720914 JYA720914 KHW720914 KRS720914 LBO720914 LLK720914 LVG720914 MFC720914 MOY720914 MYU720914 NIQ720914 NSM720914 OCI720914 OME720914 OWA720914 PFW720914 PPS720914 PZO720914 QJK720914 QTG720914 RDC720914 RMY720914 RWU720914 SGQ720914 SQM720914 TAI720914 TKE720914 TUA720914 UDW720914 UNS720914 UXO720914 VHK720914 VRG720914 WBC720914 WKY720914 WUU720914 II786450 SE786450 ACA786450 ALW786450 AVS786450 BFO786450 BPK786450 BZG786450 CJC786450 CSY786450 DCU786450 DMQ786450 DWM786450 EGI786450 EQE786450 FAA786450 FJW786450 FTS786450 GDO786450 GNK786450 GXG786450 HHC786450 HQY786450 IAU786450 IKQ786450 IUM786450 JEI786450 JOE786450 JYA786450 KHW786450 KRS786450 LBO786450 LLK786450 LVG786450 MFC786450 MOY786450 MYU786450 NIQ786450 NSM786450 OCI786450 OME786450 OWA786450 PFW786450 PPS786450 PZO786450 QJK786450 QTG786450 RDC786450 RMY786450 RWU786450 SGQ786450 SQM786450 TAI786450 TKE786450 TUA786450 UDW786450 UNS786450 UXO786450 VHK786450 VRG786450 WBC786450 WKY786450 WUU786450 II851986 SE851986 ACA851986 ALW851986 AVS851986 BFO851986 BPK851986 BZG851986 CJC851986 CSY851986 DCU851986 DMQ851986 DWM851986 EGI851986 EQE851986 FAA851986 FJW851986 FTS851986 GDO851986 GNK851986 GXG851986 HHC851986 HQY851986 IAU851986 IKQ851986 IUM851986 JEI851986 JOE851986 JYA851986 KHW851986 KRS851986 LBO851986 LLK851986 LVG851986 MFC851986 MOY851986 MYU851986 NIQ851986 NSM851986 OCI851986 OME851986 OWA851986 PFW851986 PPS851986 PZO851986 QJK851986 QTG851986 RDC851986 RMY851986 RWU851986 SGQ851986 SQM851986 TAI851986 TKE851986 TUA851986 UDW851986 UNS851986 UXO851986 VHK851986 VRG851986 WBC851986 WKY851986 WUU851986 II917522 SE917522 ACA917522 ALW917522 AVS917522 BFO917522 BPK917522 BZG917522 CJC917522 CSY917522 DCU917522 DMQ917522 DWM917522 EGI917522 EQE917522 FAA917522 FJW917522 FTS917522 GDO917522 GNK917522 GXG917522 HHC917522 HQY917522 IAU917522 IKQ917522 IUM917522 JEI917522 JOE917522 JYA917522 KHW917522 KRS917522 LBO917522 LLK917522 LVG917522 MFC917522 MOY917522 MYU917522 NIQ917522 NSM917522 OCI917522 OME917522 OWA917522 PFW917522 PPS917522 PZO917522 QJK917522 QTG917522 RDC917522 RMY917522 RWU917522 SGQ917522 SQM917522 TAI917522 TKE917522 TUA917522 UDW917522 UNS917522 UXO917522 VHK917522 VRG917522 WBC917522 WKY917522 WUU917522 II983058 SE983058 ACA983058 ALW983058 AVS983058 BFO983058 BPK983058 BZG983058 CJC983058 CSY983058 DCU983058 DMQ983058 DWM983058 EGI983058 EQE983058 FAA983058 FJW983058 FTS983058 GDO983058 GNK983058 GXG983058 HHC983058 HQY983058 IAU983058 IKQ983058 IUM983058 JEI983058 JOE983058 JYA983058 KHW983058 KRS983058 LBO983058 LLK983058 LVG983058 MFC983058 MOY983058 MYU983058 NIQ983058 NSM983058 OCI983058 OME983058 OWA983058 PFW983058 PPS983058 PZO983058 QJK983058 QTG983058 RDC983058 RMY983058 RWU983058 SGQ983058 SQM983058 TAI983058 TKE983058 TUA983058 UDW983058 UNS983058 UXO983058 VHK983058 VRG983058 WBC983058 WKY983058 WUU983058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IL65571:IN65571 SH65571:SJ65571 ACD65571:ACF65571 ALZ65571:AMB65571 AVV65571:AVX65571 BFR65571:BFT65571 BPN65571:BPP65571 BZJ65571:BZL65571 CJF65571:CJH65571 CTB65571:CTD65571 DCX65571:DCZ65571 DMT65571:DMV65571 DWP65571:DWR65571 EGL65571:EGN65571 EQH65571:EQJ65571 FAD65571:FAF65571 FJZ65571:FKB65571 FTV65571:FTX65571 GDR65571:GDT65571 GNN65571:GNP65571 GXJ65571:GXL65571 HHF65571:HHH65571 HRB65571:HRD65571 IAX65571:IAZ65571 IKT65571:IKV65571 IUP65571:IUR65571 JEL65571:JEN65571 JOH65571:JOJ65571 JYD65571:JYF65571 KHZ65571:KIB65571 KRV65571:KRX65571 LBR65571:LBT65571 LLN65571:LLP65571 LVJ65571:LVL65571 MFF65571:MFH65571 MPB65571:MPD65571 MYX65571:MYZ65571 NIT65571:NIV65571 NSP65571:NSR65571 OCL65571:OCN65571 OMH65571:OMJ65571 OWD65571:OWF65571 PFZ65571:PGB65571 PPV65571:PPX65571 PZR65571:PZT65571 QJN65571:QJP65571 QTJ65571:QTL65571 RDF65571:RDH65571 RNB65571:RND65571 RWX65571:RWZ65571 SGT65571:SGV65571 SQP65571:SQR65571 TAL65571:TAN65571 TKH65571:TKJ65571 TUD65571:TUF65571 UDZ65571:UEB65571 UNV65571:UNX65571 UXR65571:UXT65571 VHN65571:VHP65571 VRJ65571:VRL65571 WBF65571:WBH65571 WLB65571:WLD65571 WUX65571:WUZ65571 IL131107:IN131107 SH131107:SJ131107 ACD131107:ACF131107 ALZ131107:AMB131107 AVV131107:AVX131107 BFR131107:BFT131107 BPN131107:BPP131107 BZJ131107:BZL131107 CJF131107:CJH131107 CTB131107:CTD131107 DCX131107:DCZ131107 DMT131107:DMV131107 DWP131107:DWR131107 EGL131107:EGN131107 EQH131107:EQJ131107 FAD131107:FAF131107 FJZ131107:FKB131107 FTV131107:FTX131107 GDR131107:GDT131107 GNN131107:GNP131107 GXJ131107:GXL131107 HHF131107:HHH131107 HRB131107:HRD131107 IAX131107:IAZ131107 IKT131107:IKV131107 IUP131107:IUR131107 JEL131107:JEN131107 JOH131107:JOJ131107 JYD131107:JYF131107 KHZ131107:KIB131107 KRV131107:KRX131107 LBR131107:LBT131107 LLN131107:LLP131107 LVJ131107:LVL131107 MFF131107:MFH131107 MPB131107:MPD131107 MYX131107:MYZ131107 NIT131107:NIV131107 NSP131107:NSR131107 OCL131107:OCN131107 OMH131107:OMJ131107 OWD131107:OWF131107 PFZ131107:PGB131107 PPV131107:PPX131107 PZR131107:PZT131107 QJN131107:QJP131107 QTJ131107:QTL131107 RDF131107:RDH131107 RNB131107:RND131107 RWX131107:RWZ131107 SGT131107:SGV131107 SQP131107:SQR131107 TAL131107:TAN131107 TKH131107:TKJ131107 TUD131107:TUF131107 UDZ131107:UEB131107 UNV131107:UNX131107 UXR131107:UXT131107 VHN131107:VHP131107 VRJ131107:VRL131107 WBF131107:WBH131107 WLB131107:WLD131107 WUX131107:WUZ131107 IL196643:IN196643 SH196643:SJ196643 ACD196643:ACF196643 ALZ196643:AMB196643 AVV196643:AVX196643 BFR196643:BFT196643 BPN196643:BPP196643 BZJ196643:BZL196643 CJF196643:CJH196643 CTB196643:CTD196643 DCX196643:DCZ196643 DMT196643:DMV196643 DWP196643:DWR196643 EGL196643:EGN196643 EQH196643:EQJ196643 FAD196643:FAF196643 FJZ196643:FKB196643 FTV196643:FTX196643 GDR196643:GDT196643 GNN196643:GNP196643 GXJ196643:GXL196643 HHF196643:HHH196643 HRB196643:HRD196643 IAX196643:IAZ196643 IKT196643:IKV196643 IUP196643:IUR196643 JEL196643:JEN196643 JOH196643:JOJ196643 JYD196643:JYF196643 KHZ196643:KIB196643 KRV196643:KRX196643 LBR196643:LBT196643 LLN196643:LLP196643 LVJ196643:LVL196643 MFF196643:MFH196643 MPB196643:MPD196643 MYX196643:MYZ196643 NIT196643:NIV196643 NSP196643:NSR196643 OCL196643:OCN196643 OMH196643:OMJ196643 OWD196643:OWF196643 PFZ196643:PGB196643 PPV196643:PPX196643 PZR196643:PZT196643 QJN196643:QJP196643 QTJ196643:QTL196643 RDF196643:RDH196643 RNB196643:RND196643 RWX196643:RWZ196643 SGT196643:SGV196643 SQP196643:SQR196643 TAL196643:TAN196643 TKH196643:TKJ196643 TUD196643:TUF196643 UDZ196643:UEB196643 UNV196643:UNX196643 UXR196643:UXT196643 VHN196643:VHP196643 VRJ196643:VRL196643 WBF196643:WBH196643 WLB196643:WLD196643 WUX196643:WUZ196643 IL262179:IN262179 SH262179:SJ262179 ACD262179:ACF262179 ALZ262179:AMB262179 AVV262179:AVX262179 BFR262179:BFT262179 BPN262179:BPP262179 BZJ262179:BZL262179 CJF262179:CJH262179 CTB262179:CTD262179 DCX262179:DCZ262179 DMT262179:DMV262179 DWP262179:DWR262179 EGL262179:EGN262179 EQH262179:EQJ262179 FAD262179:FAF262179 FJZ262179:FKB262179 FTV262179:FTX262179 GDR262179:GDT262179 GNN262179:GNP262179 GXJ262179:GXL262179 HHF262179:HHH262179 HRB262179:HRD262179 IAX262179:IAZ262179 IKT262179:IKV262179 IUP262179:IUR262179 JEL262179:JEN262179 JOH262179:JOJ262179 JYD262179:JYF262179 KHZ262179:KIB262179 KRV262179:KRX262179 LBR262179:LBT262179 LLN262179:LLP262179 LVJ262179:LVL262179 MFF262179:MFH262179 MPB262179:MPD262179 MYX262179:MYZ262179 NIT262179:NIV262179 NSP262179:NSR262179 OCL262179:OCN262179 OMH262179:OMJ262179 OWD262179:OWF262179 PFZ262179:PGB262179 PPV262179:PPX262179 PZR262179:PZT262179 QJN262179:QJP262179 QTJ262179:QTL262179 RDF262179:RDH262179 RNB262179:RND262179 RWX262179:RWZ262179 SGT262179:SGV262179 SQP262179:SQR262179 TAL262179:TAN262179 TKH262179:TKJ262179 TUD262179:TUF262179 UDZ262179:UEB262179 UNV262179:UNX262179 UXR262179:UXT262179 VHN262179:VHP262179 VRJ262179:VRL262179 WBF262179:WBH262179 WLB262179:WLD262179 WUX262179:WUZ262179 IL327715:IN327715 SH327715:SJ327715 ACD327715:ACF327715 ALZ327715:AMB327715 AVV327715:AVX327715 BFR327715:BFT327715 BPN327715:BPP327715 BZJ327715:BZL327715 CJF327715:CJH327715 CTB327715:CTD327715 DCX327715:DCZ327715 DMT327715:DMV327715 DWP327715:DWR327715 EGL327715:EGN327715 EQH327715:EQJ327715 FAD327715:FAF327715 FJZ327715:FKB327715 FTV327715:FTX327715 GDR327715:GDT327715 GNN327715:GNP327715 GXJ327715:GXL327715 HHF327715:HHH327715 HRB327715:HRD327715 IAX327715:IAZ327715 IKT327715:IKV327715 IUP327715:IUR327715 JEL327715:JEN327715 JOH327715:JOJ327715 JYD327715:JYF327715 KHZ327715:KIB327715 KRV327715:KRX327715 LBR327715:LBT327715 LLN327715:LLP327715 LVJ327715:LVL327715 MFF327715:MFH327715 MPB327715:MPD327715 MYX327715:MYZ327715 NIT327715:NIV327715 NSP327715:NSR327715 OCL327715:OCN327715 OMH327715:OMJ327715 OWD327715:OWF327715 PFZ327715:PGB327715 PPV327715:PPX327715 PZR327715:PZT327715 QJN327715:QJP327715 QTJ327715:QTL327715 RDF327715:RDH327715 RNB327715:RND327715 RWX327715:RWZ327715 SGT327715:SGV327715 SQP327715:SQR327715 TAL327715:TAN327715 TKH327715:TKJ327715 TUD327715:TUF327715 UDZ327715:UEB327715 UNV327715:UNX327715 UXR327715:UXT327715 VHN327715:VHP327715 VRJ327715:VRL327715 WBF327715:WBH327715 WLB327715:WLD327715 WUX327715:WUZ327715 IL393251:IN393251 SH393251:SJ393251 ACD393251:ACF393251 ALZ393251:AMB393251 AVV393251:AVX393251 BFR393251:BFT393251 BPN393251:BPP393251 BZJ393251:BZL393251 CJF393251:CJH393251 CTB393251:CTD393251 DCX393251:DCZ393251 DMT393251:DMV393251 DWP393251:DWR393251 EGL393251:EGN393251 EQH393251:EQJ393251 FAD393251:FAF393251 FJZ393251:FKB393251 FTV393251:FTX393251 GDR393251:GDT393251 GNN393251:GNP393251 GXJ393251:GXL393251 HHF393251:HHH393251 HRB393251:HRD393251 IAX393251:IAZ393251 IKT393251:IKV393251 IUP393251:IUR393251 JEL393251:JEN393251 JOH393251:JOJ393251 JYD393251:JYF393251 KHZ393251:KIB393251 KRV393251:KRX393251 LBR393251:LBT393251 LLN393251:LLP393251 LVJ393251:LVL393251 MFF393251:MFH393251 MPB393251:MPD393251 MYX393251:MYZ393251 NIT393251:NIV393251 NSP393251:NSR393251 OCL393251:OCN393251 OMH393251:OMJ393251 OWD393251:OWF393251 PFZ393251:PGB393251 PPV393251:PPX393251 PZR393251:PZT393251 QJN393251:QJP393251 QTJ393251:QTL393251 RDF393251:RDH393251 RNB393251:RND393251 RWX393251:RWZ393251 SGT393251:SGV393251 SQP393251:SQR393251 TAL393251:TAN393251 TKH393251:TKJ393251 TUD393251:TUF393251 UDZ393251:UEB393251 UNV393251:UNX393251 UXR393251:UXT393251 VHN393251:VHP393251 VRJ393251:VRL393251 WBF393251:WBH393251 WLB393251:WLD393251 WUX393251:WUZ393251 IL458787:IN458787 SH458787:SJ458787 ACD458787:ACF458787 ALZ458787:AMB458787 AVV458787:AVX458787 BFR458787:BFT458787 BPN458787:BPP458787 BZJ458787:BZL458787 CJF458787:CJH458787 CTB458787:CTD458787 DCX458787:DCZ458787 DMT458787:DMV458787 DWP458787:DWR458787 EGL458787:EGN458787 EQH458787:EQJ458787 FAD458787:FAF458787 FJZ458787:FKB458787 FTV458787:FTX458787 GDR458787:GDT458787 GNN458787:GNP458787 GXJ458787:GXL458787 HHF458787:HHH458787 HRB458787:HRD458787 IAX458787:IAZ458787 IKT458787:IKV458787 IUP458787:IUR458787 JEL458787:JEN458787 JOH458787:JOJ458787 JYD458787:JYF458787 KHZ458787:KIB458787 KRV458787:KRX458787 LBR458787:LBT458787 LLN458787:LLP458787 LVJ458787:LVL458787 MFF458787:MFH458787 MPB458787:MPD458787 MYX458787:MYZ458787 NIT458787:NIV458787 NSP458787:NSR458787 OCL458787:OCN458787 OMH458787:OMJ458787 OWD458787:OWF458787 PFZ458787:PGB458787 PPV458787:PPX458787 PZR458787:PZT458787 QJN458787:QJP458787 QTJ458787:QTL458787 RDF458787:RDH458787 RNB458787:RND458787 RWX458787:RWZ458787 SGT458787:SGV458787 SQP458787:SQR458787 TAL458787:TAN458787 TKH458787:TKJ458787 TUD458787:TUF458787 UDZ458787:UEB458787 UNV458787:UNX458787 UXR458787:UXT458787 VHN458787:VHP458787 VRJ458787:VRL458787 WBF458787:WBH458787 WLB458787:WLD458787 WUX458787:WUZ458787 IL524323:IN524323 SH524323:SJ524323 ACD524323:ACF524323 ALZ524323:AMB524323 AVV524323:AVX524323 BFR524323:BFT524323 BPN524323:BPP524323 BZJ524323:BZL524323 CJF524323:CJH524323 CTB524323:CTD524323 DCX524323:DCZ524323 DMT524323:DMV524323 DWP524323:DWR524323 EGL524323:EGN524323 EQH524323:EQJ524323 FAD524323:FAF524323 FJZ524323:FKB524323 FTV524323:FTX524323 GDR524323:GDT524323 GNN524323:GNP524323 GXJ524323:GXL524323 HHF524323:HHH524323 HRB524323:HRD524323 IAX524323:IAZ524323 IKT524323:IKV524323 IUP524323:IUR524323 JEL524323:JEN524323 JOH524323:JOJ524323 JYD524323:JYF524323 KHZ524323:KIB524323 KRV524323:KRX524323 LBR524323:LBT524323 LLN524323:LLP524323 LVJ524323:LVL524323 MFF524323:MFH524323 MPB524323:MPD524323 MYX524323:MYZ524323 NIT524323:NIV524323 NSP524323:NSR524323 OCL524323:OCN524323 OMH524323:OMJ524323 OWD524323:OWF524323 PFZ524323:PGB524323 PPV524323:PPX524323 PZR524323:PZT524323 QJN524323:QJP524323 QTJ524323:QTL524323 RDF524323:RDH524323 RNB524323:RND524323 RWX524323:RWZ524323 SGT524323:SGV524323 SQP524323:SQR524323 TAL524323:TAN524323 TKH524323:TKJ524323 TUD524323:TUF524323 UDZ524323:UEB524323 UNV524323:UNX524323 UXR524323:UXT524323 VHN524323:VHP524323 VRJ524323:VRL524323 WBF524323:WBH524323 WLB524323:WLD524323 WUX524323:WUZ524323 IL589859:IN589859 SH589859:SJ589859 ACD589859:ACF589859 ALZ589859:AMB589859 AVV589859:AVX589859 BFR589859:BFT589859 BPN589859:BPP589859 BZJ589859:BZL589859 CJF589859:CJH589859 CTB589859:CTD589859 DCX589859:DCZ589859 DMT589859:DMV589859 DWP589859:DWR589859 EGL589859:EGN589859 EQH589859:EQJ589859 FAD589859:FAF589859 FJZ589859:FKB589859 FTV589859:FTX589859 GDR589859:GDT589859 GNN589859:GNP589859 GXJ589859:GXL589859 HHF589859:HHH589859 HRB589859:HRD589859 IAX589859:IAZ589859 IKT589859:IKV589859 IUP589859:IUR589859 JEL589859:JEN589859 JOH589859:JOJ589859 JYD589859:JYF589859 KHZ589859:KIB589859 KRV589859:KRX589859 LBR589859:LBT589859 LLN589859:LLP589859 LVJ589859:LVL589859 MFF589859:MFH589859 MPB589859:MPD589859 MYX589859:MYZ589859 NIT589859:NIV589859 NSP589859:NSR589859 OCL589859:OCN589859 OMH589859:OMJ589859 OWD589859:OWF589859 PFZ589859:PGB589859 PPV589859:PPX589859 PZR589859:PZT589859 QJN589859:QJP589859 QTJ589859:QTL589859 RDF589859:RDH589859 RNB589859:RND589859 RWX589859:RWZ589859 SGT589859:SGV589859 SQP589859:SQR589859 TAL589859:TAN589859 TKH589859:TKJ589859 TUD589859:TUF589859 UDZ589859:UEB589859 UNV589859:UNX589859 UXR589859:UXT589859 VHN589859:VHP589859 VRJ589859:VRL589859 WBF589859:WBH589859 WLB589859:WLD589859 WUX589859:WUZ589859 IL655395:IN655395 SH655395:SJ655395 ACD655395:ACF655395 ALZ655395:AMB655395 AVV655395:AVX655395 BFR655395:BFT655395 BPN655395:BPP655395 BZJ655395:BZL655395 CJF655395:CJH655395 CTB655395:CTD655395 DCX655395:DCZ655395 DMT655395:DMV655395 DWP655395:DWR655395 EGL655395:EGN655395 EQH655395:EQJ655395 FAD655395:FAF655395 FJZ655395:FKB655395 FTV655395:FTX655395 GDR655395:GDT655395 GNN655395:GNP655395 GXJ655395:GXL655395 HHF655395:HHH655395 HRB655395:HRD655395 IAX655395:IAZ655395 IKT655395:IKV655395 IUP655395:IUR655395 JEL655395:JEN655395 JOH655395:JOJ655395 JYD655395:JYF655395 KHZ655395:KIB655395 KRV655395:KRX655395 LBR655395:LBT655395 LLN655395:LLP655395 LVJ655395:LVL655395 MFF655395:MFH655395 MPB655395:MPD655395 MYX655395:MYZ655395 NIT655395:NIV655395 NSP655395:NSR655395 OCL655395:OCN655395 OMH655395:OMJ655395 OWD655395:OWF655395 PFZ655395:PGB655395 PPV655395:PPX655395 PZR655395:PZT655395 QJN655395:QJP655395 QTJ655395:QTL655395 RDF655395:RDH655395 RNB655395:RND655395 RWX655395:RWZ655395 SGT655395:SGV655395 SQP655395:SQR655395 TAL655395:TAN655395 TKH655395:TKJ655395 TUD655395:TUF655395 UDZ655395:UEB655395 UNV655395:UNX655395 UXR655395:UXT655395 VHN655395:VHP655395 VRJ655395:VRL655395 WBF655395:WBH655395 WLB655395:WLD655395 WUX655395:WUZ655395 IL720931:IN720931 SH720931:SJ720931 ACD720931:ACF720931 ALZ720931:AMB720931 AVV720931:AVX720931 BFR720931:BFT720931 BPN720931:BPP720931 BZJ720931:BZL720931 CJF720931:CJH720931 CTB720931:CTD720931 DCX720931:DCZ720931 DMT720931:DMV720931 DWP720931:DWR720931 EGL720931:EGN720931 EQH720931:EQJ720931 FAD720931:FAF720931 FJZ720931:FKB720931 FTV720931:FTX720931 GDR720931:GDT720931 GNN720931:GNP720931 GXJ720931:GXL720931 HHF720931:HHH720931 HRB720931:HRD720931 IAX720931:IAZ720931 IKT720931:IKV720931 IUP720931:IUR720931 JEL720931:JEN720931 JOH720931:JOJ720931 JYD720931:JYF720931 KHZ720931:KIB720931 KRV720931:KRX720931 LBR720931:LBT720931 LLN720931:LLP720931 LVJ720931:LVL720931 MFF720931:MFH720931 MPB720931:MPD720931 MYX720931:MYZ720931 NIT720931:NIV720931 NSP720931:NSR720931 OCL720931:OCN720931 OMH720931:OMJ720931 OWD720931:OWF720931 PFZ720931:PGB720931 PPV720931:PPX720931 PZR720931:PZT720931 QJN720931:QJP720931 QTJ720931:QTL720931 RDF720931:RDH720931 RNB720931:RND720931 RWX720931:RWZ720931 SGT720931:SGV720931 SQP720931:SQR720931 TAL720931:TAN720931 TKH720931:TKJ720931 TUD720931:TUF720931 UDZ720931:UEB720931 UNV720931:UNX720931 UXR720931:UXT720931 VHN720931:VHP720931 VRJ720931:VRL720931 WBF720931:WBH720931 WLB720931:WLD720931 WUX720931:WUZ720931 IL786467:IN786467 SH786467:SJ786467 ACD786467:ACF786467 ALZ786467:AMB786467 AVV786467:AVX786467 BFR786467:BFT786467 BPN786467:BPP786467 BZJ786467:BZL786467 CJF786467:CJH786467 CTB786467:CTD786467 DCX786467:DCZ786467 DMT786467:DMV786467 DWP786467:DWR786467 EGL786467:EGN786467 EQH786467:EQJ786467 FAD786467:FAF786467 FJZ786467:FKB786467 FTV786467:FTX786467 GDR786467:GDT786467 GNN786467:GNP786467 GXJ786467:GXL786467 HHF786467:HHH786467 HRB786467:HRD786467 IAX786467:IAZ786467 IKT786467:IKV786467 IUP786467:IUR786467 JEL786467:JEN786467 JOH786467:JOJ786467 JYD786467:JYF786467 KHZ786467:KIB786467 KRV786467:KRX786467 LBR786467:LBT786467 LLN786467:LLP786467 LVJ786467:LVL786467 MFF786467:MFH786467 MPB786467:MPD786467 MYX786467:MYZ786467 NIT786467:NIV786467 NSP786467:NSR786467 OCL786467:OCN786467 OMH786467:OMJ786467 OWD786467:OWF786467 PFZ786467:PGB786467 PPV786467:PPX786467 PZR786467:PZT786467 QJN786467:QJP786467 QTJ786467:QTL786467 RDF786467:RDH786467 RNB786467:RND786467 RWX786467:RWZ786467 SGT786467:SGV786467 SQP786467:SQR786467 TAL786467:TAN786467 TKH786467:TKJ786467 TUD786467:TUF786467 UDZ786467:UEB786467 UNV786467:UNX786467 UXR786467:UXT786467 VHN786467:VHP786467 VRJ786467:VRL786467 WBF786467:WBH786467 WLB786467:WLD786467 WUX786467:WUZ786467 IL852003:IN852003 SH852003:SJ852003 ACD852003:ACF852003 ALZ852003:AMB852003 AVV852003:AVX852003 BFR852003:BFT852003 BPN852003:BPP852003 BZJ852003:BZL852003 CJF852003:CJH852003 CTB852003:CTD852003 DCX852003:DCZ852003 DMT852003:DMV852003 DWP852003:DWR852003 EGL852003:EGN852003 EQH852003:EQJ852003 FAD852003:FAF852003 FJZ852003:FKB852003 FTV852003:FTX852003 GDR852003:GDT852003 GNN852003:GNP852003 GXJ852003:GXL852003 HHF852003:HHH852003 HRB852003:HRD852003 IAX852003:IAZ852003 IKT852003:IKV852003 IUP852003:IUR852003 JEL852003:JEN852003 JOH852003:JOJ852003 JYD852003:JYF852003 KHZ852003:KIB852003 KRV852003:KRX852003 LBR852003:LBT852003 LLN852003:LLP852003 LVJ852003:LVL852003 MFF852003:MFH852003 MPB852003:MPD852003 MYX852003:MYZ852003 NIT852003:NIV852003 NSP852003:NSR852003 OCL852003:OCN852003 OMH852003:OMJ852003 OWD852003:OWF852003 PFZ852003:PGB852003 PPV852003:PPX852003 PZR852003:PZT852003 QJN852003:QJP852003 QTJ852003:QTL852003 RDF852003:RDH852003 RNB852003:RND852003 RWX852003:RWZ852003 SGT852003:SGV852003 SQP852003:SQR852003 TAL852003:TAN852003 TKH852003:TKJ852003 TUD852003:TUF852003 UDZ852003:UEB852003 UNV852003:UNX852003 UXR852003:UXT852003 VHN852003:VHP852003 VRJ852003:VRL852003 WBF852003:WBH852003 WLB852003:WLD852003 WUX852003:WUZ852003 IL917539:IN917539 SH917539:SJ917539 ACD917539:ACF917539 ALZ917539:AMB917539 AVV917539:AVX917539 BFR917539:BFT917539 BPN917539:BPP917539 BZJ917539:BZL917539 CJF917539:CJH917539 CTB917539:CTD917539 DCX917539:DCZ917539 DMT917539:DMV917539 DWP917539:DWR917539 EGL917539:EGN917539 EQH917539:EQJ917539 FAD917539:FAF917539 FJZ917539:FKB917539 FTV917539:FTX917539 GDR917539:GDT917539 GNN917539:GNP917539 GXJ917539:GXL917539 HHF917539:HHH917539 HRB917539:HRD917539 IAX917539:IAZ917539 IKT917539:IKV917539 IUP917539:IUR917539 JEL917539:JEN917539 JOH917539:JOJ917539 JYD917539:JYF917539 KHZ917539:KIB917539 KRV917539:KRX917539 LBR917539:LBT917539 LLN917539:LLP917539 LVJ917539:LVL917539 MFF917539:MFH917539 MPB917539:MPD917539 MYX917539:MYZ917539 NIT917539:NIV917539 NSP917539:NSR917539 OCL917539:OCN917539 OMH917539:OMJ917539 OWD917539:OWF917539 PFZ917539:PGB917539 PPV917539:PPX917539 PZR917539:PZT917539 QJN917539:QJP917539 QTJ917539:QTL917539 RDF917539:RDH917539 RNB917539:RND917539 RWX917539:RWZ917539 SGT917539:SGV917539 SQP917539:SQR917539 TAL917539:TAN917539 TKH917539:TKJ917539 TUD917539:TUF917539 UDZ917539:UEB917539 UNV917539:UNX917539 UXR917539:UXT917539 VHN917539:VHP917539 VRJ917539:VRL917539 WBF917539:WBH917539 WLB917539:WLD917539 WUX917539:WUZ917539 IL983075:IN983075 SH983075:SJ983075 ACD983075:ACF983075 ALZ983075:AMB983075 AVV983075:AVX983075 BFR983075:BFT983075 BPN983075:BPP983075 BZJ983075:BZL983075 CJF983075:CJH983075 CTB983075:CTD983075 DCX983075:DCZ983075 DMT983075:DMV983075 DWP983075:DWR983075 EGL983075:EGN983075 EQH983075:EQJ983075 FAD983075:FAF983075 FJZ983075:FKB983075 FTV983075:FTX983075 GDR983075:GDT983075 GNN983075:GNP983075 GXJ983075:GXL983075 HHF983075:HHH983075 HRB983075:HRD983075 IAX983075:IAZ983075 IKT983075:IKV983075 IUP983075:IUR983075 JEL983075:JEN983075 JOH983075:JOJ983075 JYD983075:JYF983075 KHZ983075:KIB983075 KRV983075:KRX983075 LBR983075:LBT983075 LLN983075:LLP983075 LVJ983075:LVL983075 MFF983075:MFH983075 MPB983075:MPD983075 MYX983075:MYZ983075 NIT983075:NIV983075 NSP983075:NSR983075 OCL983075:OCN983075 OMH983075:OMJ983075 OWD983075:OWF983075 PFZ983075:PGB983075 PPV983075:PPX983075 PZR983075:PZT983075 QJN983075:QJP983075 QTJ983075:QTL983075 RDF983075:RDH983075 RNB983075:RND983075 RWX983075:RWZ983075 SGT983075:SGV983075 SQP983075:SQR983075 TAL983075:TAN983075 TKH983075:TKJ983075 TUD983075:TUF983075 UDZ983075:UEB983075 UNV983075:UNX983075 UXR983075:UXT983075 VHN983075:VHP983075 VRJ983075:VRL983075 WBF983075:WBH983075 WLB983075:WLD983075 WUX983075:WUZ983075 IQ65569:IS65570 SM65569:SO65570 ACI65569:ACK65570 AME65569:AMG65570 AWA65569:AWC65570 BFW65569:BFY65570 BPS65569:BPU65570 BZO65569:BZQ65570 CJK65569:CJM65570 CTG65569:CTI65570 DDC65569:DDE65570 DMY65569:DNA65570 DWU65569:DWW65570 EGQ65569:EGS65570 EQM65569:EQO65570 FAI65569:FAK65570 FKE65569:FKG65570 FUA65569:FUC65570 GDW65569:GDY65570 GNS65569:GNU65570 GXO65569:GXQ65570 HHK65569:HHM65570 HRG65569:HRI65570 IBC65569:IBE65570 IKY65569:ILA65570 IUU65569:IUW65570 JEQ65569:JES65570 JOM65569:JOO65570 JYI65569:JYK65570 KIE65569:KIG65570 KSA65569:KSC65570 LBW65569:LBY65570 LLS65569:LLU65570 LVO65569:LVQ65570 MFK65569:MFM65570 MPG65569:MPI65570 MZC65569:MZE65570 NIY65569:NJA65570 NSU65569:NSW65570 OCQ65569:OCS65570 OMM65569:OMO65570 OWI65569:OWK65570 PGE65569:PGG65570 PQA65569:PQC65570 PZW65569:PZY65570 QJS65569:QJU65570 QTO65569:QTQ65570 RDK65569:RDM65570 RNG65569:RNI65570 RXC65569:RXE65570 SGY65569:SHA65570 SQU65569:SQW65570 TAQ65569:TAS65570 TKM65569:TKO65570 TUI65569:TUK65570 UEE65569:UEG65570 UOA65569:UOC65570 UXW65569:UXY65570 VHS65569:VHU65570 VRO65569:VRQ65570 WBK65569:WBM65570 WLG65569:WLI65570 WVC65569:WVE65570 IQ131105:IS131106 SM131105:SO131106 ACI131105:ACK131106 AME131105:AMG131106 AWA131105:AWC131106 BFW131105:BFY131106 BPS131105:BPU131106 BZO131105:BZQ131106 CJK131105:CJM131106 CTG131105:CTI131106 DDC131105:DDE131106 DMY131105:DNA131106 DWU131105:DWW131106 EGQ131105:EGS131106 EQM131105:EQO131106 FAI131105:FAK131106 FKE131105:FKG131106 FUA131105:FUC131106 GDW131105:GDY131106 GNS131105:GNU131106 GXO131105:GXQ131106 HHK131105:HHM131106 HRG131105:HRI131106 IBC131105:IBE131106 IKY131105:ILA131106 IUU131105:IUW131106 JEQ131105:JES131106 JOM131105:JOO131106 JYI131105:JYK131106 KIE131105:KIG131106 KSA131105:KSC131106 LBW131105:LBY131106 LLS131105:LLU131106 LVO131105:LVQ131106 MFK131105:MFM131106 MPG131105:MPI131106 MZC131105:MZE131106 NIY131105:NJA131106 NSU131105:NSW131106 OCQ131105:OCS131106 OMM131105:OMO131106 OWI131105:OWK131106 PGE131105:PGG131106 PQA131105:PQC131106 PZW131105:PZY131106 QJS131105:QJU131106 QTO131105:QTQ131106 RDK131105:RDM131106 RNG131105:RNI131106 RXC131105:RXE131106 SGY131105:SHA131106 SQU131105:SQW131106 TAQ131105:TAS131106 TKM131105:TKO131106 TUI131105:TUK131106 UEE131105:UEG131106 UOA131105:UOC131106 UXW131105:UXY131106 VHS131105:VHU131106 VRO131105:VRQ131106 WBK131105:WBM131106 WLG131105:WLI131106 WVC131105:WVE131106 IQ196641:IS196642 SM196641:SO196642 ACI196641:ACK196642 AME196641:AMG196642 AWA196641:AWC196642 BFW196641:BFY196642 BPS196641:BPU196642 BZO196641:BZQ196642 CJK196641:CJM196642 CTG196641:CTI196642 DDC196641:DDE196642 DMY196641:DNA196642 DWU196641:DWW196642 EGQ196641:EGS196642 EQM196641:EQO196642 FAI196641:FAK196642 FKE196641:FKG196642 FUA196641:FUC196642 GDW196641:GDY196642 GNS196641:GNU196642 GXO196641:GXQ196642 HHK196641:HHM196642 HRG196641:HRI196642 IBC196641:IBE196642 IKY196641:ILA196642 IUU196641:IUW196642 JEQ196641:JES196642 JOM196641:JOO196642 JYI196641:JYK196642 KIE196641:KIG196642 KSA196641:KSC196642 LBW196641:LBY196642 LLS196641:LLU196642 LVO196641:LVQ196642 MFK196641:MFM196642 MPG196641:MPI196642 MZC196641:MZE196642 NIY196641:NJA196642 NSU196641:NSW196642 OCQ196641:OCS196642 OMM196641:OMO196642 OWI196641:OWK196642 PGE196641:PGG196642 PQA196641:PQC196642 PZW196641:PZY196642 QJS196641:QJU196642 QTO196641:QTQ196642 RDK196641:RDM196642 RNG196641:RNI196642 RXC196641:RXE196642 SGY196641:SHA196642 SQU196641:SQW196642 TAQ196641:TAS196642 TKM196641:TKO196642 TUI196641:TUK196642 UEE196641:UEG196642 UOA196641:UOC196642 UXW196641:UXY196642 VHS196641:VHU196642 VRO196641:VRQ196642 WBK196641:WBM196642 WLG196641:WLI196642 WVC196641:WVE196642 IQ262177:IS262178 SM262177:SO262178 ACI262177:ACK262178 AME262177:AMG262178 AWA262177:AWC262178 BFW262177:BFY262178 BPS262177:BPU262178 BZO262177:BZQ262178 CJK262177:CJM262178 CTG262177:CTI262178 DDC262177:DDE262178 DMY262177:DNA262178 DWU262177:DWW262178 EGQ262177:EGS262178 EQM262177:EQO262178 FAI262177:FAK262178 FKE262177:FKG262178 FUA262177:FUC262178 GDW262177:GDY262178 GNS262177:GNU262178 GXO262177:GXQ262178 HHK262177:HHM262178 HRG262177:HRI262178 IBC262177:IBE262178 IKY262177:ILA262178 IUU262177:IUW262178 JEQ262177:JES262178 JOM262177:JOO262178 JYI262177:JYK262178 KIE262177:KIG262178 KSA262177:KSC262178 LBW262177:LBY262178 LLS262177:LLU262178 LVO262177:LVQ262178 MFK262177:MFM262178 MPG262177:MPI262178 MZC262177:MZE262178 NIY262177:NJA262178 NSU262177:NSW262178 OCQ262177:OCS262178 OMM262177:OMO262178 OWI262177:OWK262178 PGE262177:PGG262178 PQA262177:PQC262178 PZW262177:PZY262178 QJS262177:QJU262178 QTO262177:QTQ262178 RDK262177:RDM262178 RNG262177:RNI262178 RXC262177:RXE262178 SGY262177:SHA262178 SQU262177:SQW262178 TAQ262177:TAS262178 TKM262177:TKO262178 TUI262177:TUK262178 UEE262177:UEG262178 UOA262177:UOC262178 UXW262177:UXY262178 VHS262177:VHU262178 VRO262177:VRQ262178 WBK262177:WBM262178 WLG262177:WLI262178 WVC262177:WVE262178 IQ327713:IS327714 SM327713:SO327714 ACI327713:ACK327714 AME327713:AMG327714 AWA327713:AWC327714 BFW327713:BFY327714 BPS327713:BPU327714 BZO327713:BZQ327714 CJK327713:CJM327714 CTG327713:CTI327714 DDC327713:DDE327714 DMY327713:DNA327714 DWU327713:DWW327714 EGQ327713:EGS327714 EQM327713:EQO327714 FAI327713:FAK327714 FKE327713:FKG327714 FUA327713:FUC327714 GDW327713:GDY327714 GNS327713:GNU327714 GXO327713:GXQ327714 HHK327713:HHM327714 HRG327713:HRI327714 IBC327713:IBE327714 IKY327713:ILA327714 IUU327713:IUW327714 JEQ327713:JES327714 JOM327713:JOO327714 JYI327713:JYK327714 KIE327713:KIG327714 KSA327713:KSC327714 LBW327713:LBY327714 LLS327713:LLU327714 LVO327713:LVQ327714 MFK327713:MFM327714 MPG327713:MPI327714 MZC327713:MZE327714 NIY327713:NJA327714 NSU327713:NSW327714 OCQ327713:OCS327714 OMM327713:OMO327714 OWI327713:OWK327714 PGE327713:PGG327714 PQA327713:PQC327714 PZW327713:PZY327714 QJS327713:QJU327714 QTO327713:QTQ327714 RDK327713:RDM327714 RNG327713:RNI327714 RXC327713:RXE327714 SGY327713:SHA327714 SQU327713:SQW327714 TAQ327713:TAS327714 TKM327713:TKO327714 TUI327713:TUK327714 UEE327713:UEG327714 UOA327713:UOC327714 UXW327713:UXY327714 VHS327713:VHU327714 VRO327713:VRQ327714 WBK327713:WBM327714 WLG327713:WLI327714 WVC327713:WVE327714 IQ393249:IS393250 SM393249:SO393250 ACI393249:ACK393250 AME393249:AMG393250 AWA393249:AWC393250 BFW393249:BFY393250 BPS393249:BPU393250 BZO393249:BZQ393250 CJK393249:CJM393250 CTG393249:CTI393250 DDC393249:DDE393250 DMY393249:DNA393250 DWU393249:DWW393250 EGQ393249:EGS393250 EQM393249:EQO393250 FAI393249:FAK393250 FKE393249:FKG393250 FUA393249:FUC393250 GDW393249:GDY393250 GNS393249:GNU393250 GXO393249:GXQ393250 HHK393249:HHM393250 HRG393249:HRI393250 IBC393249:IBE393250 IKY393249:ILA393250 IUU393249:IUW393250 JEQ393249:JES393250 JOM393249:JOO393250 JYI393249:JYK393250 KIE393249:KIG393250 KSA393249:KSC393250 LBW393249:LBY393250 LLS393249:LLU393250 LVO393249:LVQ393250 MFK393249:MFM393250 MPG393249:MPI393250 MZC393249:MZE393250 NIY393249:NJA393250 NSU393249:NSW393250 OCQ393249:OCS393250 OMM393249:OMO393250 OWI393249:OWK393250 PGE393249:PGG393250 PQA393249:PQC393250 PZW393249:PZY393250 QJS393249:QJU393250 QTO393249:QTQ393250 RDK393249:RDM393250 RNG393249:RNI393250 RXC393249:RXE393250 SGY393249:SHA393250 SQU393249:SQW393250 TAQ393249:TAS393250 TKM393249:TKO393250 TUI393249:TUK393250 UEE393249:UEG393250 UOA393249:UOC393250 UXW393249:UXY393250 VHS393249:VHU393250 VRO393249:VRQ393250 WBK393249:WBM393250 WLG393249:WLI393250 WVC393249:WVE393250 IQ458785:IS458786 SM458785:SO458786 ACI458785:ACK458786 AME458785:AMG458786 AWA458785:AWC458786 BFW458785:BFY458786 BPS458785:BPU458786 BZO458785:BZQ458786 CJK458785:CJM458786 CTG458785:CTI458786 DDC458785:DDE458786 DMY458785:DNA458786 DWU458785:DWW458786 EGQ458785:EGS458786 EQM458785:EQO458786 FAI458785:FAK458786 FKE458785:FKG458786 FUA458785:FUC458786 GDW458785:GDY458786 GNS458785:GNU458786 GXO458785:GXQ458786 HHK458785:HHM458786 HRG458785:HRI458786 IBC458785:IBE458786 IKY458785:ILA458786 IUU458785:IUW458786 JEQ458785:JES458786 JOM458785:JOO458786 JYI458785:JYK458786 KIE458785:KIG458786 KSA458785:KSC458786 LBW458785:LBY458786 LLS458785:LLU458786 LVO458785:LVQ458786 MFK458785:MFM458786 MPG458785:MPI458786 MZC458785:MZE458786 NIY458785:NJA458786 NSU458785:NSW458786 OCQ458785:OCS458786 OMM458785:OMO458786 OWI458785:OWK458786 PGE458785:PGG458786 PQA458785:PQC458786 PZW458785:PZY458786 QJS458785:QJU458786 QTO458785:QTQ458786 RDK458785:RDM458786 RNG458785:RNI458786 RXC458785:RXE458786 SGY458785:SHA458786 SQU458785:SQW458786 TAQ458785:TAS458786 TKM458785:TKO458786 TUI458785:TUK458786 UEE458785:UEG458786 UOA458785:UOC458786 UXW458785:UXY458786 VHS458785:VHU458786 VRO458785:VRQ458786 WBK458785:WBM458786 WLG458785:WLI458786 WVC458785:WVE458786 IQ524321:IS524322 SM524321:SO524322 ACI524321:ACK524322 AME524321:AMG524322 AWA524321:AWC524322 BFW524321:BFY524322 BPS524321:BPU524322 BZO524321:BZQ524322 CJK524321:CJM524322 CTG524321:CTI524322 DDC524321:DDE524322 DMY524321:DNA524322 DWU524321:DWW524322 EGQ524321:EGS524322 EQM524321:EQO524322 FAI524321:FAK524322 FKE524321:FKG524322 FUA524321:FUC524322 GDW524321:GDY524322 GNS524321:GNU524322 GXO524321:GXQ524322 HHK524321:HHM524322 HRG524321:HRI524322 IBC524321:IBE524322 IKY524321:ILA524322 IUU524321:IUW524322 JEQ524321:JES524322 JOM524321:JOO524322 JYI524321:JYK524322 KIE524321:KIG524322 KSA524321:KSC524322 LBW524321:LBY524322 LLS524321:LLU524322 LVO524321:LVQ524322 MFK524321:MFM524322 MPG524321:MPI524322 MZC524321:MZE524322 NIY524321:NJA524322 NSU524321:NSW524322 OCQ524321:OCS524322 OMM524321:OMO524322 OWI524321:OWK524322 PGE524321:PGG524322 PQA524321:PQC524322 PZW524321:PZY524322 QJS524321:QJU524322 QTO524321:QTQ524322 RDK524321:RDM524322 RNG524321:RNI524322 RXC524321:RXE524322 SGY524321:SHA524322 SQU524321:SQW524322 TAQ524321:TAS524322 TKM524321:TKO524322 TUI524321:TUK524322 UEE524321:UEG524322 UOA524321:UOC524322 UXW524321:UXY524322 VHS524321:VHU524322 VRO524321:VRQ524322 WBK524321:WBM524322 WLG524321:WLI524322 WVC524321:WVE524322 IQ589857:IS589858 SM589857:SO589858 ACI589857:ACK589858 AME589857:AMG589858 AWA589857:AWC589858 BFW589857:BFY589858 BPS589857:BPU589858 BZO589857:BZQ589858 CJK589857:CJM589858 CTG589857:CTI589858 DDC589857:DDE589858 DMY589857:DNA589858 DWU589857:DWW589858 EGQ589857:EGS589858 EQM589857:EQO589858 FAI589857:FAK589858 FKE589857:FKG589858 FUA589857:FUC589858 GDW589857:GDY589858 GNS589857:GNU589858 GXO589857:GXQ589858 HHK589857:HHM589858 HRG589857:HRI589858 IBC589857:IBE589858 IKY589857:ILA589858 IUU589857:IUW589858 JEQ589857:JES589858 JOM589857:JOO589858 JYI589857:JYK589858 KIE589857:KIG589858 KSA589857:KSC589858 LBW589857:LBY589858 LLS589857:LLU589858 LVO589857:LVQ589858 MFK589857:MFM589858 MPG589857:MPI589858 MZC589857:MZE589858 NIY589857:NJA589858 NSU589857:NSW589858 OCQ589857:OCS589858 OMM589857:OMO589858 OWI589857:OWK589858 PGE589857:PGG589858 PQA589857:PQC589858 PZW589857:PZY589858 QJS589857:QJU589858 QTO589857:QTQ589858 RDK589857:RDM589858 RNG589857:RNI589858 RXC589857:RXE589858 SGY589857:SHA589858 SQU589857:SQW589858 TAQ589857:TAS589858 TKM589857:TKO589858 TUI589857:TUK589858 UEE589857:UEG589858 UOA589857:UOC589858 UXW589857:UXY589858 VHS589857:VHU589858 VRO589857:VRQ589858 WBK589857:WBM589858 WLG589857:WLI589858 WVC589857:WVE589858 IQ655393:IS655394 SM655393:SO655394 ACI655393:ACK655394 AME655393:AMG655394 AWA655393:AWC655394 BFW655393:BFY655394 BPS655393:BPU655394 BZO655393:BZQ655394 CJK655393:CJM655394 CTG655393:CTI655394 DDC655393:DDE655394 DMY655393:DNA655394 DWU655393:DWW655394 EGQ655393:EGS655394 EQM655393:EQO655394 FAI655393:FAK655394 FKE655393:FKG655394 FUA655393:FUC655394 GDW655393:GDY655394 GNS655393:GNU655394 GXO655393:GXQ655394 HHK655393:HHM655394 HRG655393:HRI655394 IBC655393:IBE655394 IKY655393:ILA655394 IUU655393:IUW655394 JEQ655393:JES655394 JOM655393:JOO655394 JYI655393:JYK655394 KIE655393:KIG655394 KSA655393:KSC655394 LBW655393:LBY655394 LLS655393:LLU655394 LVO655393:LVQ655394 MFK655393:MFM655394 MPG655393:MPI655394 MZC655393:MZE655394 NIY655393:NJA655394 NSU655393:NSW655394 OCQ655393:OCS655394 OMM655393:OMO655394 OWI655393:OWK655394 PGE655393:PGG655394 PQA655393:PQC655394 PZW655393:PZY655394 QJS655393:QJU655394 QTO655393:QTQ655394 RDK655393:RDM655394 RNG655393:RNI655394 RXC655393:RXE655394 SGY655393:SHA655394 SQU655393:SQW655394 TAQ655393:TAS655394 TKM655393:TKO655394 TUI655393:TUK655394 UEE655393:UEG655394 UOA655393:UOC655394 UXW655393:UXY655394 VHS655393:VHU655394 VRO655393:VRQ655394 WBK655393:WBM655394 WLG655393:WLI655394 WVC655393:WVE655394 IQ720929:IS720930 SM720929:SO720930 ACI720929:ACK720930 AME720929:AMG720930 AWA720929:AWC720930 BFW720929:BFY720930 BPS720929:BPU720930 BZO720929:BZQ720930 CJK720929:CJM720930 CTG720929:CTI720930 DDC720929:DDE720930 DMY720929:DNA720930 DWU720929:DWW720930 EGQ720929:EGS720930 EQM720929:EQO720930 FAI720929:FAK720930 FKE720929:FKG720930 FUA720929:FUC720930 GDW720929:GDY720930 GNS720929:GNU720930 GXO720929:GXQ720930 HHK720929:HHM720930 HRG720929:HRI720930 IBC720929:IBE720930 IKY720929:ILA720930 IUU720929:IUW720930 JEQ720929:JES720930 JOM720929:JOO720930 JYI720929:JYK720930 KIE720929:KIG720930 KSA720929:KSC720930 LBW720929:LBY720930 LLS720929:LLU720930 LVO720929:LVQ720930 MFK720929:MFM720930 MPG720929:MPI720930 MZC720929:MZE720930 NIY720929:NJA720930 NSU720929:NSW720930 OCQ720929:OCS720930 OMM720929:OMO720930 OWI720929:OWK720930 PGE720929:PGG720930 PQA720929:PQC720930 PZW720929:PZY720930 QJS720929:QJU720930 QTO720929:QTQ720930 RDK720929:RDM720930 RNG720929:RNI720930 RXC720929:RXE720930 SGY720929:SHA720930 SQU720929:SQW720930 TAQ720929:TAS720930 TKM720929:TKO720930 TUI720929:TUK720930 UEE720929:UEG720930 UOA720929:UOC720930 UXW720929:UXY720930 VHS720929:VHU720930 VRO720929:VRQ720930 WBK720929:WBM720930 WLG720929:WLI720930 WVC720929:WVE720930 IQ786465:IS786466 SM786465:SO786466 ACI786465:ACK786466 AME786465:AMG786466 AWA786465:AWC786466 BFW786465:BFY786466 BPS786465:BPU786466 BZO786465:BZQ786466 CJK786465:CJM786466 CTG786465:CTI786466 DDC786465:DDE786466 DMY786465:DNA786466 DWU786465:DWW786466 EGQ786465:EGS786466 EQM786465:EQO786466 FAI786465:FAK786466 FKE786465:FKG786466 FUA786465:FUC786466 GDW786465:GDY786466 GNS786465:GNU786466 GXO786465:GXQ786466 HHK786465:HHM786466 HRG786465:HRI786466 IBC786465:IBE786466 IKY786465:ILA786466 IUU786465:IUW786466 JEQ786465:JES786466 JOM786465:JOO786466 JYI786465:JYK786466 KIE786465:KIG786466 KSA786465:KSC786466 LBW786465:LBY786466 LLS786465:LLU786466 LVO786465:LVQ786466 MFK786465:MFM786466 MPG786465:MPI786466 MZC786465:MZE786466 NIY786465:NJA786466 NSU786465:NSW786466 OCQ786465:OCS786466 OMM786465:OMO786466 OWI786465:OWK786466 PGE786465:PGG786466 PQA786465:PQC786466 PZW786465:PZY786466 QJS786465:QJU786466 QTO786465:QTQ786466 RDK786465:RDM786466 RNG786465:RNI786466 RXC786465:RXE786466 SGY786465:SHA786466 SQU786465:SQW786466 TAQ786465:TAS786466 TKM786465:TKO786466 TUI786465:TUK786466 UEE786465:UEG786466 UOA786465:UOC786466 UXW786465:UXY786466 VHS786465:VHU786466 VRO786465:VRQ786466 WBK786465:WBM786466 WLG786465:WLI786466 WVC786465:WVE786466 IQ852001:IS852002 SM852001:SO852002 ACI852001:ACK852002 AME852001:AMG852002 AWA852001:AWC852002 BFW852001:BFY852002 BPS852001:BPU852002 BZO852001:BZQ852002 CJK852001:CJM852002 CTG852001:CTI852002 DDC852001:DDE852002 DMY852001:DNA852002 DWU852001:DWW852002 EGQ852001:EGS852002 EQM852001:EQO852002 FAI852001:FAK852002 FKE852001:FKG852002 FUA852001:FUC852002 GDW852001:GDY852002 GNS852001:GNU852002 GXO852001:GXQ852002 HHK852001:HHM852002 HRG852001:HRI852002 IBC852001:IBE852002 IKY852001:ILA852002 IUU852001:IUW852002 JEQ852001:JES852002 JOM852001:JOO852002 JYI852001:JYK852002 KIE852001:KIG852002 KSA852001:KSC852002 LBW852001:LBY852002 LLS852001:LLU852002 LVO852001:LVQ852002 MFK852001:MFM852002 MPG852001:MPI852002 MZC852001:MZE852002 NIY852001:NJA852002 NSU852001:NSW852002 OCQ852001:OCS852002 OMM852001:OMO852002 OWI852001:OWK852002 PGE852001:PGG852002 PQA852001:PQC852002 PZW852001:PZY852002 QJS852001:QJU852002 QTO852001:QTQ852002 RDK852001:RDM852002 RNG852001:RNI852002 RXC852001:RXE852002 SGY852001:SHA852002 SQU852001:SQW852002 TAQ852001:TAS852002 TKM852001:TKO852002 TUI852001:TUK852002 UEE852001:UEG852002 UOA852001:UOC852002 UXW852001:UXY852002 VHS852001:VHU852002 VRO852001:VRQ852002 WBK852001:WBM852002 WLG852001:WLI852002 WVC852001:WVE852002 IQ917537:IS917538 SM917537:SO917538 ACI917537:ACK917538 AME917537:AMG917538 AWA917537:AWC917538 BFW917537:BFY917538 BPS917537:BPU917538 BZO917537:BZQ917538 CJK917537:CJM917538 CTG917537:CTI917538 DDC917537:DDE917538 DMY917537:DNA917538 DWU917537:DWW917538 EGQ917537:EGS917538 EQM917537:EQO917538 FAI917537:FAK917538 FKE917537:FKG917538 FUA917537:FUC917538 GDW917537:GDY917538 GNS917537:GNU917538 GXO917537:GXQ917538 HHK917537:HHM917538 HRG917537:HRI917538 IBC917537:IBE917538 IKY917537:ILA917538 IUU917537:IUW917538 JEQ917537:JES917538 JOM917537:JOO917538 JYI917537:JYK917538 KIE917537:KIG917538 KSA917537:KSC917538 LBW917537:LBY917538 LLS917537:LLU917538 LVO917537:LVQ917538 MFK917537:MFM917538 MPG917537:MPI917538 MZC917537:MZE917538 NIY917537:NJA917538 NSU917537:NSW917538 OCQ917537:OCS917538 OMM917537:OMO917538 OWI917537:OWK917538 PGE917537:PGG917538 PQA917537:PQC917538 PZW917537:PZY917538 QJS917537:QJU917538 QTO917537:QTQ917538 RDK917537:RDM917538 RNG917537:RNI917538 RXC917537:RXE917538 SGY917537:SHA917538 SQU917537:SQW917538 TAQ917537:TAS917538 TKM917537:TKO917538 TUI917537:TUK917538 UEE917537:UEG917538 UOA917537:UOC917538 UXW917537:UXY917538 VHS917537:VHU917538 VRO917537:VRQ917538 WBK917537:WBM917538 WLG917537:WLI917538 WVC917537:WVE917538 IQ983073:IS983074 SM983073:SO983074 ACI983073:ACK983074 AME983073:AMG983074 AWA983073:AWC983074 BFW983073:BFY983074 BPS983073:BPU983074 BZO983073:BZQ983074 CJK983073:CJM983074 CTG983073:CTI983074 DDC983073:DDE983074 DMY983073:DNA983074 DWU983073:DWW983074 EGQ983073:EGS983074 EQM983073:EQO983074 FAI983073:FAK983074 FKE983073:FKG983074 FUA983073:FUC983074 GDW983073:GDY983074 GNS983073:GNU983074 GXO983073:GXQ983074 HHK983073:HHM983074 HRG983073:HRI983074 IBC983073:IBE983074 IKY983073:ILA983074 IUU983073:IUW983074 JEQ983073:JES983074 JOM983073:JOO983074 JYI983073:JYK983074 KIE983073:KIG983074 KSA983073:KSC983074 LBW983073:LBY983074 LLS983073:LLU983074 LVO983073:LVQ983074 MFK983073:MFM983074 MPG983073:MPI983074 MZC983073:MZE983074 NIY983073:NJA983074 NSU983073:NSW983074 OCQ983073:OCS983074 OMM983073:OMO983074 OWI983073:OWK983074 PGE983073:PGG983074 PQA983073:PQC983074 PZW983073:PZY983074 QJS983073:QJU983074 QTO983073:QTQ983074 RDK983073:RDM983074 RNG983073:RNI983074 RXC983073:RXE983074 SGY983073:SHA983074 SQU983073:SQW983074 TAQ983073:TAS983074 TKM983073:TKO983074 TUI983073:TUK983074 UEE983073:UEG983074 UOA983073:UOC983074 UXW983073:UXY983074 VHS983073:VHU983074 VRO983073:VRQ983074 WBK983073:WBM983074 WLG983073:WLI983074 WVC983073:WVE983074 P65534 HW65532 RS65532 ABO65532 ALK65532 AVG65532 BFC65532 BOY65532 BYU65532 CIQ65532 CSM65532 DCI65532 DME65532 DWA65532 EFW65532 EPS65532 EZO65532 FJK65532 FTG65532 GDC65532 GMY65532 GWU65532 HGQ65532 HQM65532 IAI65532 IKE65532 IUA65532 JDW65532 JNS65532 JXO65532 KHK65532 KRG65532 LBC65532 LKY65532 LUU65532 MEQ65532 MOM65532 MYI65532 NIE65532 NSA65532 OBW65532 OLS65532 OVO65532 PFK65532 PPG65532 PZC65532 QIY65532 QSU65532 RCQ65532 RMM65532 RWI65532 SGE65532 SQA65532 SZW65532 TJS65532 TTO65532 UDK65532 UNG65532 UXC65532 VGY65532 VQU65532 WAQ65532 WKM65532 WUI65532 P131070 HW131068 RS131068 ABO131068 ALK131068 AVG131068 BFC131068 BOY131068 BYU131068 CIQ131068 CSM131068 DCI131068 DME131068 DWA131068 EFW131068 EPS131068 EZO131068 FJK131068 FTG131068 GDC131068 GMY131068 GWU131068 HGQ131068 HQM131068 IAI131068 IKE131068 IUA131068 JDW131068 JNS131068 JXO131068 KHK131068 KRG131068 LBC131068 LKY131068 LUU131068 MEQ131068 MOM131068 MYI131068 NIE131068 NSA131068 OBW131068 OLS131068 OVO131068 PFK131068 PPG131068 PZC131068 QIY131068 QSU131068 RCQ131068 RMM131068 RWI131068 SGE131068 SQA131068 SZW131068 TJS131068 TTO131068 UDK131068 UNG131068 UXC131068 VGY131068 VQU131068 WAQ131068 WKM131068 WUI131068 P196606 HW196604 RS196604 ABO196604 ALK196604 AVG196604 BFC196604 BOY196604 BYU196604 CIQ196604 CSM196604 DCI196604 DME196604 DWA196604 EFW196604 EPS196604 EZO196604 FJK196604 FTG196604 GDC196604 GMY196604 GWU196604 HGQ196604 HQM196604 IAI196604 IKE196604 IUA196604 JDW196604 JNS196604 JXO196604 KHK196604 KRG196604 LBC196604 LKY196604 LUU196604 MEQ196604 MOM196604 MYI196604 NIE196604 NSA196604 OBW196604 OLS196604 OVO196604 PFK196604 PPG196604 PZC196604 QIY196604 QSU196604 RCQ196604 RMM196604 RWI196604 SGE196604 SQA196604 SZW196604 TJS196604 TTO196604 UDK196604 UNG196604 UXC196604 VGY196604 VQU196604 WAQ196604 WKM196604 WUI196604 P262142 HW262140 RS262140 ABO262140 ALK262140 AVG262140 BFC262140 BOY262140 BYU262140 CIQ262140 CSM262140 DCI262140 DME262140 DWA262140 EFW262140 EPS262140 EZO262140 FJK262140 FTG262140 GDC262140 GMY262140 GWU262140 HGQ262140 HQM262140 IAI262140 IKE262140 IUA262140 JDW262140 JNS262140 JXO262140 KHK262140 KRG262140 LBC262140 LKY262140 LUU262140 MEQ262140 MOM262140 MYI262140 NIE262140 NSA262140 OBW262140 OLS262140 OVO262140 PFK262140 PPG262140 PZC262140 QIY262140 QSU262140 RCQ262140 RMM262140 RWI262140 SGE262140 SQA262140 SZW262140 TJS262140 TTO262140 UDK262140 UNG262140 UXC262140 VGY262140 VQU262140 WAQ262140 WKM262140 WUI262140 P327678 HW327676 RS327676 ABO327676 ALK327676 AVG327676 BFC327676 BOY327676 BYU327676 CIQ327676 CSM327676 DCI327676 DME327676 DWA327676 EFW327676 EPS327676 EZO327676 FJK327676 FTG327676 GDC327676 GMY327676 GWU327676 HGQ327676 HQM327676 IAI327676 IKE327676 IUA327676 JDW327676 JNS327676 JXO327676 KHK327676 KRG327676 LBC327676 LKY327676 LUU327676 MEQ327676 MOM327676 MYI327676 NIE327676 NSA327676 OBW327676 OLS327676 OVO327676 PFK327676 PPG327676 PZC327676 QIY327676 QSU327676 RCQ327676 RMM327676 RWI327676 SGE327676 SQA327676 SZW327676 TJS327676 TTO327676 UDK327676 UNG327676 UXC327676 VGY327676 VQU327676 WAQ327676 WKM327676 WUI327676 P393214 HW393212 RS393212 ABO393212 ALK393212 AVG393212 BFC393212 BOY393212 BYU393212 CIQ393212 CSM393212 DCI393212 DME393212 DWA393212 EFW393212 EPS393212 EZO393212 FJK393212 FTG393212 GDC393212 GMY393212 GWU393212 HGQ393212 HQM393212 IAI393212 IKE393212 IUA393212 JDW393212 JNS393212 JXO393212 KHK393212 KRG393212 LBC393212 LKY393212 LUU393212 MEQ393212 MOM393212 MYI393212 NIE393212 NSA393212 OBW393212 OLS393212 OVO393212 PFK393212 PPG393212 PZC393212 QIY393212 QSU393212 RCQ393212 RMM393212 RWI393212 SGE393212 SQA393212 SZW393212 TJS393212 TTO393212 UDK393212 UNG393212 UXC393212 VGY393212 VQU393212 WAQ393212 WKM393212 WUI393212 P458750 HW458748 RS458748 ABO458748 ALK458748 AVG458748 BFC458748 BOY458748 BYU458748 CIQ458748 CSM458748 DCI458748 DME458748 DWA458748 EFW458748 EPS458748 EZO458748 FJK458748 FTG458748 GDC458748 GMY458748 GWU458748 HGQ458748 HQM458748 IAI458748 IKE458748 IUA458748 JDW458748 JNS458748 JXO458748 KHK458748 KRG458748 LBC458748 LKY458748 LUU458748 MEQ458748 MOM458748 MYI458748 NIE458748 NSA458748 OBW458748 OLS458748 OVO458748 PFK458748 PPG458748 PZC458748 QIY458748 QSU458748 RCQ458748 RMM458748 RWI458748 SGE458748 SQA458748 SZW458748 TJS458748 TTO458748 UDK458748 UNG458748 UXC458748 VGY458748 VQU458748 WAQ458748 WKM458748 WUI458748 P524286 HW524284 RS524284 ABO524284 ALK524284 AVG524284 BFC524284 BOY524284 BYU524284 CIQ524284 CSM524284 DCI524284 DME524284 DWA524284 EFW524284 EPS524284 EZO524284 FJK524284 FTG524284 GDC524284 GMY524284 GWU524284 HGQ524284 HQM524284 IAI524284 IKE524284 IUA524284 JDW524284 JNS524284 JXO524284 KHK524284 KRG524284 LBC524284 LKY524284 LUU524284 MEQ524284 MOM524284 MYI524284 NIE524284 NSA524284 OBW524284 OLS524284 OVO524284 PFK524284 PPG524284 PZC524284 QIY524284 QSU524284 RCQ524284 RMM524284 RWI524284 SGE524284 SQA524284 SZW524284 TJS524284 TTO524284 UDK524284 UNG524284 UXC524284 VGY524284 VQU524284 WAQ524284 WKM524284 WUI524284 P589822 HW589820 RS589820 ABO589820 ALK589820 AVG589820 BFC589820 BOY589820 BYU589820 CIQ589820 CSM589820 DCI589820 DME589820 DWA589820 EFW589820 EPS589820 EZO589820 FJK589820 FTG589820 GDC589820 GMY589820 GWU589820 HGQ589820 HQM589820 IAI589820 IKE589820 IUA589820 JDW589820 JNS589820 JXO589820 KHK589820 KRG589820 LBC589820 LKY589820 LUU589820 MEQ589820 MOM589820 MYI589820 NIE589820 NSA589820 OBW589820 OLS589820 OVO589820 PFK589820 PPG589820 PZC589820 QIY589820 QSU589820 RCQ589820 RMM589820 RWI589820 SGE589820 SQA589820 SZW589820 TJS589820 TTO589820 UDK589820 UNG589820 UXC589820 VGY589820 VQU589820 WAQ589820 WKM589820 WUI589820 P655358 HW655356 RS655356 ABO655356 ALK655356 AVG655356 BFC655356 BOY655356 BYU655356 CIQ655356 CSM655356 DCI655356 DME655356 DWA655356 EFW655356 EPS655356 EZO655356 FJK655356 FTG655356 GDC655356 GMY655356 GWU655356 HGQ655356 HQM655356 IAI655356 IKE655356 IUA655356 JDW655356 JNS655356 JXO655356 KHK655356 KRG655356 LBC655356 LKY655356 LUU655356 MEQ655356 MOM655356 MYI655356 NIE655356 NSA655356 OBW655356 OLS655356 OVO655356 PFK655356 PPG655356 PZC655356 QIY655356 QSU655356 RCQ655356 RMM655356 RWI655356 SGE655356 SQA655356 SZW655356 TJS655356 TTO655356 UDK655356 UNG655356 UXC655356 VGY655356 VQU655356 WAQ655356 WKM655356 WUI655356 P720894 HW720892 RS720892 ABO720892 ALK720892 AVG720892 BFC720892 BOY720892 BYU720892 CIQ720892 CSM720892 DCI720892 DME720892 DWA720892 EFW720892 EPS720892 EZO720892 FJK720892 FTG720892 GDC720892 GMY720892 GWU720892 HGQ720892 HQM720892 IAI720892 IKE720892 IUA720892 JDW720892 JNS720892 JXO720892 KHK720892 KRG720892 LBC720892 LKY720892 LUU720892 MEQ720892 MOM720892 MYI720892 NIE720892 NSA720892 OBW720892 OLS720892 OVO720892 PFK720892 PPG720892 PZC720892 QIY720892 QSU720892 RCQ720892 RMM720892 RWI720892 SGE720892 SQA720892 SZW720892 TJS720892 TTO720892 UDK720892 UNG720892 UXC720892 VGY720892 VQU720892 WAQ720892 WKM720892 WUI720892 P786430 HW786428 RS786428 ABO786428 ALK786428 AVG786428 BFC786428 BOY786428 BYU786428 CIQ786428 CSM786428 DCI786428 DME786428 DWA786428 EFW786428 EPS786428 EZO786428 FJK786428 FTG786428 GDC786428 GMY786428 GWU786428 HGQ786428 HQM786428 IAI786428 IKE786428 IUA786428 JDW786428 JNS786428 JXO786428 KHK786428 KRG786428 LBC786428 LKY786428 LUU786428 MEQ786428 MOM786428 MYI786428 NIE786428 NSA786428 OBW786428 OLS786428 OVO786428 PFK786428 PPG786428 PZC786428 QIY786428 QSU786428 RCQ786428 RMM786428 RWI786428 SGE786428 SQA786428 SZW786428 TJS786428 TTO786428 UDK786428 UNG786428 UXC786428 VGY786428 VQU786428 WAQ786428 WKM786428 WUI786428 P851966 HW851964 RS851964 ABO851964 ALK851964 AVG851964 BFC851964 BOY851964 BYU851964 CIQ851964 CSM851964 DCI851964 DME851964 DWA851964 EFW851964 EPS851964 EZO851964 FJK851964 FTG851964 GDC851964 GMY851964 GWU851964 HGQ851964 HQM851964 IAI851964 IKE851964 IUA851964 JDW851964 JNS851964 JXO851964 KHK851964 KRG851964 LBC851964 LKY851964 LUU851964 MEQ851964 MOM851964 MYI851964 NIE851964 NSA851964 OBW851964 OLS851964 OVO851964 PFK851964 PPG851964 PZC851964 QIY851964 QSU851964 RCQ851964 RMM851964 RWI851964 SGE851964 SQA851964 SZW851964 TJS851964 TTO851964 UDK851964 UNG851964 UXC851964 VGY851964 VQU851964 WAQ851964 WKM851964 WUI851964 P917502 HW917500 RS917500 ABO917500 ALK917500 AVG917500 BFC917500 BOY917500 BYU917500 CIQ917500 CSM917500 DCI917500 DME917500 DWA917500 EFW917500 EPS917500 EZO917500 FJK917500 FTG917500 GDC917500 GMY917500 GWU917500 HGQ917500 HQM917500 IAI917500 IKE917500 IUA917500 JDW917500 JNS917500 JXO917500 KHK917500 KRG917500 LBC917500 LKY917500 LUU917500 MEQ917500 MOM917500 MYI917500 NIE917500 NSA917500 OBW917500 OLS917500 OVO917500 PFK917500 PPG917500 PZC917500 QIY917500 QSU917500 RCQ917500 RMM917500 RWI917500 SGE917500 SQA917500 SZW917500 TJS917500 TTO917500 UDK917500 UNG917500 UXC917500 VGY917500 VQU917500 WAQ917500 WKM917500 WUI917500 P983038 HW983036 RS983036 ABO983036 ALK983036 AVG983036 BFC983036 BOY983036 BYU983036 CIQ983036 CSM983036 DCI983036 DME983036 DWA983036 EFW983036 EPS983036 EZO983036 FJK983036 FTG983036 GDC983036 GMY983036 GWU983036 HGQ983036 HQM983036 IAI983036 IKE983036 IUA983036 JDW983036 JNS983036 JXO983036 KHK983036 KRG983036 LBC983036 LKY983036 LUU983036 MEQ983036 MOM983036 MYI983036 NIE983036 NSA983036 OBW983036 OLS983036 OVO983036 PFK983036 PPG983036 PZC983036 QIY983036 QSU983036 RCQ983036 RMM983036 RWI983036 SGE983036 SQA983036 SZW983036 TJS983036 TTO983036 UDK983036 UNG983036 UXC983036 VGY983036 VQU983036 WAQ983036 WKM983036 WUI983036 IQ65560:IS65561 SM65560:SO65561 ACI65560:ACK65561 AME65560:AMG65561 AWA65560:AWC65561 BFW65560:BFY65561 BPS65560:BPU65561 BZO65560:BZQ65561 CJK65560:CJM65561 CTG65560:CTI65561 DDC65560:DDE65561 DMY65560:DNA65561 DWU65560:DWW65561 EGQ65560:EGS65561 EQM65560:EQO65561 FAI65560:FAK65561 FKE65560:FKG65561 FUA65560:FUC65561 GDW65560:GDY65561 GNS65560:GNU65561 GXO65560:GXQ65561 HHK65560:HHM65561 HRG65560:HRI65561 IBC65560:IBE65561 IKY65560:ILA65561 IUU65560:IUW65561 JEQ65560:JES65561 JOM65560:JOO65561 JYI65560:JYK65561 KIE65560:KIG65561 KSA65560:KSC65561 LBW65560:LBY65561 LLS65560:LLU65561 LVO65560:LVQ65561 MFK65560:MFM65561 MPG65560:MPI65561 MZC65560:MZE65561 NIY65560:NJA65561 NSU65560:NSW65561 OCQ65560:OCS65561 OMM65560:OMO65561 OWI65560:OWK65561 PGE65560:PGG65561 PQA65560:PQC65561 PZW65560:PZY65561 QJS65560:QJU65561 QTO65560:QTQ65561 RDK65560:RDM65561 RNG65560:RNI65561 RXC65560:RXE65561 SGY65560:SHA65561 SQU65560:SQW65561 TAQ65560:TAS65561 TKM65560:TKO65561 TUI65560:TUK65561 UEE65560:UEG65561 UOA65560:UOC65561 UXW65560:UXY65561 VHS65560:VHU65561 VRO65560:VRQ65561 WBK65560:WBM65561 WLG65560:WLI65561 WVC65560:WVE65561 IQ131096:IS131097 SM131096:SO131097 ACI131096:ACK131097 AME131096:AMG131097 AWA131096:AWC131097 BFW131096:BFY131097 BPS131096:BPU131097 BZO131096:BZQ131097 CJK131096:CJM131097 CTG131096:CTI131097 DDC131096:DDE131097 DMY131096:DNA131097 DWU131096:DWW131097 EGQ131096:EGS131097 EQM131096:EQO131097 FAI131096:FAK131097 FKE131096:FKG131097 FUA131096:FUC131097 GDW131096:GDY131097 GNS131096:GNU131097 GXO131096:GXQ131097 HHK131096:HHM131097 HRG131096:HRI131097 IBC131096:IBE131097 IKY131096:ILA131097 IUU131096:IUW131097 JEQ131096:JES131097 JOM131096:JOO131097 JYI131096:JYK131097 KIE131096:KIG131097 KSA131096:KSC131097 LBW131096:LBY131097 LLS131096:LLU131097 LVO131096:LVQ131097 MFK131096:MFM131097 MPG131096:MPI131097 MZC131096:MZE131097 NIY131096:NJA131097 NSU131096:NSW131097 OCQ131096:OCS131097 OMM131096:OMO131097 OWI131096:OWK131097 PGE131096:PGG131097 PQA131096:PQC131097 PZW131096:PZY131097 QJS131096:QJU131097 QTO131096:QTQ131097 RDK131096:RDM131097 RNG131096:RNI131097 RXC131096:RXE131097 SGY131096:SHA131097 SQU131096:SQW131097 TAQ131096:TAS131097 TKM131096:TKO131097 TUI131096:TUK131097 UEE131096:UEG131097 UOA131096:UOC131097 UXW131096:UXY131097 VHS131096:VHU131097 VRO131096:VRQ131097 WBK131096:WBM131097 WLG131096:WLI131097 WVC131096:WVE131097 IQ196632:IS196633 SM196632:SO196633 ACI196632:ACK196633 AME196632:AMG196633 AWA196632:AWC196633 BFW196632:BFY196633 BPS196632:BPU196633 BZO196632:BZQ196633 CJK196632:CJM196633 CTG196632:CTI196633 DDC196632:DDE196633 DMY196632:DNA196633 DWU196632:DWW196633 EGQ196632:EGS196633 EQM196632:EQO196633 FAI196632:FAK196633 FKE196632:FKG196633 FUA196632:FUC196633 GDW196632:GDY196633 GNS196632:GNU196633 GXO196632:GXQ196633 HHK196632:HHM196633 HRG196632:HRI196633 IBC196632:IBE196633 IKY196632:ILA196633 IUU196632:IUW196633 JEQ196632:JES196633 JOM196632:JOO196633 JYI196632:JYK196633 KIE196632:KIG196633 KSA196632:KSC196633 LBW196632:LBY196633 LLS196632:LLU196633 LVO196632:LVQ196633 MFK196632:MFM196633 MPG196632:MPI196633 MZC196632:MZE196633 NIY196632:NJA196633 NSU196632:NSW196633 OCQ196632:OCS196633 OMM196632:OMO196633 OWI196632:OWK196633 PGE196632:PGG196633 PQA196632:PQC196633 PZW196632:PZY196633 QJS196632:QJU196633 QTO196632:QTQ196633 RDK196632:RDM196633 RNG196632:RNI196633 RXC196632:RXE196633 SGY196632:SHA196633 SQU196632:SQW196633 TAQ196632:TAS196633 TKM196632:TKO196633 TUI196632:TUK196633 UEE196632:UEG196633 UOA196632:UOC196633 UXW196632:UXY196633 VHS196632:VHU196633 VRO196632:VRQ196633 WBK196632:WBM196633 WLG196632:WLI196633 WVC196632:WVE196633 IQ262168:IS262169 SM262168:SO262169 ACI262168:ACK262169 AME262168:AMG262169 AWA262168:AWC262169 BFW262168:BFY262169 BPS262168:BPU262169 BZO262168:BZQ262169 CJK262168:CJM262169 CTG262168:CTI262169 DDC262168:DDE262169 DMY262168:DNA262169 DWU262168:DWW262169 EGQ262168:EGS262169 EQM262168:EQO262169 FAI262168:FAK262169 FKE262168:FKG262169 FUA262168:FUC262169 GDW262168:GDY262169 GNS262168:GNU262169 GXO262168:GXQ262169 HHK262168:HHM262169 HRG262168:HRI262169 IBC262168:IBE262169 IKY262168:ILA262169 IUU262168:IUW262169 JEQ262168:JES262169 JOM262168:JOO262169 JYI262168:JYK262169 KIE262168:KIG262169 KSA262168:KSC262169 LBW262168:LBY262169 LLS262168:LLU262169 LVO262168:LVQ262169 MFK262168:MFM262169 MPG262168:MPI262169 MZC262168:MZE262169 NIY262168:NJA262169 NSU262168:NSW262169 OCQ262168:OCS262169 OMM262168:OMO262169 OWI262168:OWK262169 PGE262168:PGG262169 PQA262168:PQC262169 PZW262168:PZY262169 QJS262168:QJU262169 QTO262168:QTQ262169 RDK262168:RDM262169 RNG262168:RNI262169 RXC262168:RXE262169 SGY262168:SHA262169 SQU262168:SQW262169 TAQ262168:TAS262169 TKM262168:TKO262169 TUI262168:TUK262169 UEE262168:UEG262169 UOA262168:UOC262169 UXW262168:UXY262169 VHS262168:VHU262169 VRO262168:VRQ262169 WBK262168:WBM262169 WLG262168:WLI262169 WVC262168:WVE262169 IQ327704:IS327705 SM327704:SO327705 ACI327704:ACK327705 AME327704:AMG327705 AWA327704:AWC327705 BFW327704:BFY327705 BPS327704:BPU327705 BZO327704:BZQ327705 CJK327704:CJM327705 CTG327704:CTI327705 DDC327704:DDE327705 DMY327704:DNA327705 DWU327704:DWW327705 EGQ327704:EGS327705 EQM327704:EQO327705 FAI327704:FAK327705 FKE327704:FKG327705 FUA327704:FUC327705 GDW327704:GDY327705 GNS327704:GNU327705 GXO327704:GXQ327705 HHK327704:HHM327705 HRG327704:HRI327705 IBC327704:IBE327705 IKY327704:ILA327705 IUU327704:IUW327705 JEQ327704:JES327705 JOM327704:JOO327705 JYI327704:JYK327705 KIE327704:KIG327705 KSA327704:KSC327705 LBW327704:LBY327705 LLS327704:LLU327705 LVO327704:LVQ327705 MFK327704:MFM327705 MPG327704:MPI327705 MZC327704:MZE327705 NIY327704:NJA327705 NSU327704:NSW327705 OCQ327704:OCS327705 OMM327704:OMO327705 OWI327704:OWK327705 PGE327704:PGG327705 PQA327704:PQC327705 PZW327704:PZY327705 QJS327704:QJU327705 QTO327704:QTQ327705 RDK327704:RDM327705 RNG327704:RNI327705 RXC327704:RXE327705 SGY327704:SHA327705 SQU327704:SQW327705 TAQ327704:TAS327705 TKM327704:TKO327705 TUI327704:TUK327705 UEE327704:UEG327705 UOA327704:UOC327705 UXW327704:UXY327705 VHS327704:VHU327705 VRO327704:VRQ327705 WBK327704:WBM327705 WLG327704:WLI327705 WVC327704:WVE327705 IQ393240:IS393241 SM393240:SO393241 ACI393240:ACK393241 AME393240:AMG393241 AWA393240:AWC393241 BFW393240:BFY393241 BPS393240:BPU393241 BZO393240:BZQ393241 CJK393240:CJM393241 CTG393240:CTI393241 DDC393240:DDE393241 DMY393240:DNA393241 DWU393240:DWW393241 EGQ393240:EGS393241 EQM393240:EQO393241 FAI393240:FAK393241 FKE393240:FKG393241 FUA393240:FUC393241 GDW393240:GDY393241 GNS393240:GNU393241 GXO393240:GXQ393241 HHK393240:HHM393241 HRG393240:HRI393241 IBC393240:IBE393241 IKY393240:ILA393241 IUU393240:IUW393241 JEQ393240:JES393241 JOM393240:JOO393241 JYI393240:JYK393241 KIE393240:KIG393241 KSA393240:KSC393241 LBW393240:LBY393241 LLS393240:LLU393241 LVO393240:LVQ393241 MFK393240:MFM393241 MPG393240:MPI393241 MZC393240:MZE393241 NIY393240:NJA393241 NSU393240:NSW393241 OCQ393240:OCS393241 OMM393240:OMO393241 OWI393240:OWK393241 PGE393240:PGG393241 PQA393240:PQC393241 PZW393240:PZY393241 QJS393240:QJU393241 QTO393240:QTQ393241 RDK393240:RDM393241 RNG393240:RNI393241 RXC393240:RXE393241 SGY393240:SHA393241 SQU393240:SQW393241 TAQ393240:TAS393241 TKM393240:TKO393241 TUI393240:TUK393241 UEE393240:UEG393241 UOA393240:UOC393241 UXW393240:UXY393241 VHS393240:VHU393241 VRO393240:VRQ393241 WBK393240:WBM393241 WLG393240:WLI393241 WVC393240:WVE393241 IQ458776:IS458777 SM458776:SO458777 ACI458776:ACK458777 AME458776:AMG458777 AWA458776:AWC458777 BFW458776:BFY458777 BPS458776:BPU458777 BZO458776:BZQ458777 CJK458776:CJM458777 CTG458776:CTI458777 DDC458776:DDE458777 DMY458776:DNA458777 DWU458776:DWW458777 EGQ458776:EGS458777 EQM458776:EQO458777 FAI458776:FAK458777 FKE458776:FKG458777 FUA458776:FUC458777 GDW458776:GDY458777 GNS458776:GNU458777 GXO458776:GXQ458777 HHK458776:HHM458777 HRG458776:HRI458777 IBC458776:IBE458777 IKY458776:ILA458777 IUU458776:IUW458777 JEQ458776:JES458777 JOM458776:JOO458777 JYI458776:JYK458777 KIE458776:KIG458777 KSA458776:KSC458777 LBW458776:LBY458777 LLS458776:LLU458777 LVO458776:LVQ458777 MFK458776:MFM458777 MPG458776:MPI458777 MZC458776:MZE458777 NIY458776:NJA458777 NSU458776:NSW458777 OCQ458776:OCS458777 OMM458776:OMO458777 OWI458776:OWK458777 PGE458776:PGG458777 PQA458776:PQC458777 PZW458776:PZY458777 QJS458776:QJU458777 QTO458776:QTQ458777 RDK458776:RDM458777 RNG458776:RNI458777 RXC458776:RXE458777 SGY458776:SHA458777 SQU458776:SQW458777 TAQ458776:TAS458777 TKM458776:TKO458777 TUI458776:TUK458777 UEE458776:UEG458777 UOA458776:UOC458777 UXW458776:UXY458777 VHS458776:VHU458777 VRO458776:VRQ458777 WBK458776:WBM458777 WLG458776:WLI458777 WVC458776:WVE458777 IQ524312:IS524313 SM524312:SO524313 ACI524312:ACK524313 AME524312:AMG524313 AWA524312:AWC524313 BFW524312:BFY524313 BPS524312:BPU524313 BZO524312:BZQ524313 CJK524312:CJM524313 CTG524312:CTI524313 DDC524312:DDE524313 DMY524312:DNA524313 DWU524312:DWW524313 EGQ524312:EGS524313 EQM524312:EQO524313 FAI524312:FAK524313 FKE524312:FKG524313 FUA524312:FUC524313 GDW524312:GDY524313 GNS524312:GNU524313 GXO524312:GXQ524313 HHK524312:HHM524313 HRG524312:HRI524313 IBC524312:IBE524313 IKY524312:ILA524313 IUU524312:IUW524313 JEQ524312:JES524313 JOM524312:JOO524313 JYI524312:JYK524313 KIE524312:KIG524313 KSA524312:KSC524313 LBW524312:LBY524313 LLS524312:LLU524313 LVO524312:LVQ524313 MFK524312:MFM524313 MPG524312:MPI524313 MZC524312:MZE524313 NIY524312:NJA524313 NSU524312:NSW524313 OCQ524312:OCS524313 OMM524312:OMO524313 OWI524312:OWK524313 PGE524312:PGG524313 PQA524312:PQC524313 PZW524312:PZY524313 QJS524312:QJU524313 QTO524312:QTQ524313 RDK524312:RDM524313 RNG524312:RNI524313 RXC524312:RXE524313 SGY524312:SHA524313 SQU524312:SQW524313 TAQ524312:TAS524313 TKM524312:TKO524313 TUI524312:TUK524313 UEE524312:UEG524313 UOA524312:UOC524313 UXW524312:UXY524313 VHS524312:VHU524313 VRO524312:VRQ524313 WBK524312:WBM524313 WLG524312:WLI524313 WVC524312:WVE524313 IQ589848:IS589849 SM589848:SO589849 ACI589848:ACK589849 AME589848:AMG589849 AWA589848:AWC589849 BFW589848:BFY589849 BPS589848:BPU589849 BZO589848:BZQ589849 CJK589848:CJM589849 CTG589848:CTI589849 DDC589848:DDE589849 DMY589848:DNA589849 DWU589848:DWW589849 EGQ589848:EGS589849 EQM589848:EQO589849 FAI589848:FAK589849 FKE589848:FKG589849 FUA589848:FUC589849 GDW589848:GDY589849 GNS589848:GNU589849 GXO589848:GXQ589849 HHK589848:HHM589849 HRG589848:HRI589849 IBC589848:IBE589849 IKY589848:ILA589849 IUU589848:IUW589849 JEQ589848:JES589849 JOM589848:JOO589849 JYI589848:JYK589849 KIE589848:KIG589849 KSA589848:KSC589849 LBW589848:LBY589849 LLS589848:LLU589849 LVO589848:LVQ589849 MFK589848:MFM589849 MPG589848:MPI589849 MZC589848:MZE589849 NIY589848:NJA589849 NSU589848:NSW589849 OCQ589848:OCS589849 OMM589848:OMO589849 OWI589848:OWK589849 PGE589848:PGG589849 PQA589848:PQC589849 PZW589848:PZY589849 QJS589848:QJU589849 QTO589848:QTQ589849 RDK589848:RDM589849 RNG589848:RNI589849 RXC589848:RXE589849 SGY589848:SHA589849 SQU589848:SQW589849 TAQ589848:TAS589849 TKM589848:TKO589849 TUI589848:TUK589849 UEE589848:UEG589849 UOA589848:UOC589849 UXW589848:UXY589849 VHS589848:VHU589849 VRO589848:VRQ589849 WBK589848:WBM589849 WLG589848:WLI589849 WVC589848:WVE589849 IQ655384:IS655385 SM655384:SO655385 ACI655384:ACK655385 AME655384:AMG655385 AWA655384:AWC655385 BFW655384:BFY655385 BPS655384:BPU655385 BZO655384:BZQ655385 CJK655384:CJM655385 CTG655384:CTI655385 DDC655384:DDE655385 DMY655384:DNA655385 DWU655384:DWW655385 EGQ655384:EGS655385 EQM655384:EQO655385 FAI655384:FAK655385 FKE655384:FKG655385 FUA655384:FUC655385 GDW655384:GDY655385 GNS655384:GNU655385 GXO655384:GXQ655385 HHK655384:HHM655385 HRG655384:HRI655385 IBC655384:IBE655385 IKY655384:ILA655385 IUU655384:IUW655385 JEQ655384:JES655385 JOM655384:JOO655385 JYI655384:JYK655385 KIE655384:KIG655385 KSA655384:KSC655385 LBW655384:LBY655385 LLS655384:LLU655385 LVO655384:LVQ655385 MFK655384:MFM655385 MPG655384:MPI655385 MZC655384:MZE655385 NIY655384:NJA655385 NSU655384:NSW655385 OCQ655384:OCS655385 OMM655384:OMO655385 OWI655384:OWK655385 PGE655384:PGG655385 PQA655384:PQC655385 PZW655384:PZY655385 QJS655384:QJU655385 QTO655384:QTQ655385 RDK655384:RDM655385 RNG655384:RNI655385 RXC655384:RXE655385 SGY655384:SHA655385 SQU655384:SQW655385 TAQ655384:TAS655385 TKM655384:TKO655385 TUI655384:TUK655385 UEE655384:UEG655385 UOA655384:UOC655385 UXW655384:UXY655385 VHS655384:VHU655385 VRO655384:VRQ655385 WBK655384:WBM655385 WLG655384:WLI655385 WVC655384:WVE655385 IQ720920:IS720921 SM720920:SO720921 ACI720920:ACK720921 AME720920:AMG720921 AWA720920:AWC720921 BFW720920:BFY720921 BPS720920:BPU720921 BZO720920:BZQ720921 CJK720920:CJM720921 CTG720920:CTI720921 DDC720920:DDE720921 DMY720920:DNA720921 DWU720920:DWW720921 EGQ720920:EGS720921 EQM720920:EQO720921 FAI720920:FAK720921 FKE720920:FKG720921 FUA720920:FUC720921 GDW720920:GDY720921 GNS720920:GNU720921 GXO720920:GXQ720921 HHK720920:HHM720921 HRG720920:HRI720921 IBC720920:IBE720921 IKY720920:ILA720921 IUU720920:IUW720921 JEQ720920:JES720921 JOM720920:JOO720921 JYI720920:JYK720921 KIE720920:KIG720921 KSA720920:KSC720921 LBW720920:LBY720921 LLS720920:LLU720921 LVO720920:LVQ720921 MFK720920:MFM720921 MPG720920:MPI720921 MZC720920:MZE720921 NIY720920:NJA720921 NSU720920:NSW720921 OCQ720920:OCS720921 OMM720920:OMO720921 OWI720920:OWK720921 PGE720920:PGG720921 PQA720920:PQC720921 PZW720920:PZY720921 QJS720920:QJU720921 QTO720920:QTQ720921 RDK720920:RDM720921 RNG720920:RNI720921 RXC720920:RXE720921 SGY720920:SHA720921 SQU720920:SQW720921 TAQ720920:TAS720921 TKM720920:TKO720921 TUI720920:TUK720921 UEE720920:UEG720921 UOA720920:UOC720921 UXW720920:UXY720921 VHS720920:VHU720921 VRO720920:VRQ720921 WBK720920:WBM720921 WLG720920:WLI720921 WVC720920:WVE720921 IQ786456:IS786457 SM786456:SO786457 ACI786456:ACK786457 AME786456:AMG786457 AWA786456:AWC786457 BFW786456:BFY786457 BPS786456:BPU786457 BZO786456:BZQ786457 CJK786456:CJM786457 CTG786456:CTI786457 DDC786456:DDE786457 DMY786456:DNA786457 DWU786456:DWW786457 EGQ786456:EGS786457 EQM786456:EQO786457 FAI786456:FAK786457 FKE786456:FKG786457 FUA786456:FUC786457 GDW786456:GDY786457 GNS786456:GNU786457 GXO786456:GXQ786457 HHK786456:HHM786457 HRG786456:HRI786457 IBC786456:IBE786457 IKY786456:ILA786457 IUU786456:IUW786457 JEQ786456:JES786457 JOM786456:JOO786457 JYI786456:JYK786457 KIE786456:KIG786457 KSA786456:KSC786457 LBW786456:LBY786457 LLS786456:LLU786457 LVO786456:LVQ786457 MFK786456:MFM786457 MPG786456:MPI786457 MZC786456:MZE786457 NIY786456:NJA786457 NSU786456:NSW786457 OCQ786456:OCS786457 OMM786456:OMO786457 OWI786456:OWK786457 PGE786456:PGG786457 PQA786456:PQC786457 PZW786456:PZY786457 QJS786456:QJU786457 QTO786456:QTQ786457 RDK786456:RDM786457 RNG786456:RNI786457 RXC786456:RXE786457 SGY786456:SHA786457 SQU786456:SQW786457 TAQ786456:TAS786457 TKM786456:TKO786457 TUI786456:TUK786457 UEE786456:UEG786457 UOA786456:UOC786457 UXW786456:UXY786457 VHS786456:VHU786457 VRO786456:VRQ786457 WBK786456:WBM786457 WLG786456:WLI786457 WVC786456:WVE786457 IQ851992:IS851993 SM851992:SO851993 ACI851992:ACK851993 AME851992:AMG851993 AWA851992:AWC851993 BFW851992:BFY851993 BPS851992:BPU851993 BZO851992:BZQ851993 CJK851992:CJM851993 CTG851992:CTI851993 DDC851992:DDE851993 DMY851992:DNA851993 DWU851992:DWW851993 EGQ851992:EGS851993 EQM851992:EQO851993 FAI851992:FAK851993 FKE851992:FKG851993 FUA851992:FUC851993 GDW851992:GDY851993 GNS851992:GNU851993 GXO851992:GXQ851993 HHK851992:HHM851993 HRG851992:HRI851993 IBC851992:IBE851993 IKY851992:ILA851993 IUU851992:IUW851993 JEQ851992:JES851993 JOM851992:JOO851993 JYI851992:JYK851993 KIE851992:KIG851993 KSA851992:KSC851993 LBW851992:LBY851993 LLS851992:LLU851993 LVO851992:LVQ851993 MFK851992:MFM851993 MPG851992:MPI851993 MZC851992:MZE851993 NIY851992:NJA851993 NSU851992:NSW851993 OCQ851992:OCS851993 OMM851992:OMO851993 OWI851992:OWK851993 PGE851992:PGG851993 PQA851992:PQC851993 PZW851992:PZY851993 QJS851992:QJU851993 QTO851992:QTQ851993 RDK851992:RDM851993 RNG851992:RNI851993 RXC851992:RXE851993 SGY851992:SHA851993 SQU851992:SQW851993 TAQ851992:TAS851993 TKM851992:TKO851993 TUI851992:TUK851993 UEE851992:UEG851993 UOA851992:UOC851993 UXW851992:UXY851993 VHS851992:VHU851993 VRO851992:VRQ851993 WBK851992:WBM851993 WLG851992:WLI851993 WVC851992:WVE851993 IQ917528:IS917529 SM917528:SO917529 ACI917528:ACK917529 AME917528:AMG917529 AWA917528:AWC917529 BFW917528:BFY917529 BPS917528:BPU917529 BZO917528:BZQ917529 CJK917528:CJM917529 CTG917528:CTI917529 DDC917528:DDE917529 DMY917528:DNA917529 DWU917528:DWW917529 EGQ917528:EGS917529 EQM917528:EQO917529 FAI917528:FAK917529 FKE917528:FKG917529 FUA917528:FUC917529 GDW917528:GDY917529 GNS917528:GNU917529 GXO917528:GXQ917529 HHK917528:HHM917529 HRG917528:HRI917529 IBC917528:IBE917529 IKY917528:ILA917529 IUU917528:IUW917529 JEQ917528:JES917529 JOM917528:JOO917529 JYI917528:JYK917529 KIE917528:KIG917529 KSA917528:KSC917529 LBW917528:LBY917529 LLS917528:LLU917529 LVO917528:LVQ917529 MFK917528:MFM917529 MPG917528:MPI917529 MZC917528:MZE917529 NIY917528:NJA917529 NSU917528:NSW917529 OCQ917528:OCS917529 OMM917528:OMO917529 OWI917528:OWK917529 PGE917528:PGG917529 PQA917528:PQC917529 PZW917528:PZY917529 QJS917528:QJU917529 QTO917528:QTQ917529 RDK917528:RDM917529 RNG917528:RNI917529 RXC917528:RXE917529 SGY917528:SHA917529 SQU917528:SQW917529 TAQ917528:TAS917529 TKM917528:TKO917529 TUI917528:TUK917529 UEE917528:UEG917529 UOA917528:UOC917529 UXW917528:UXY917529 VHS917528:VHU917529 VRO917528:VRQ917529 WBK917528:WBM917529 WLG917528:WLI917529 WVC917528:WVE917529 IQ983064:IS983065 SM983064:SO983065 ACI983064:ACK983065 AME983064:AMG983065 AWA983064:AWC983065 BFW983064:BFY983065 BPS983064:BPU983065 BZO983064:BZQ983065 CJK983064:CJM983065 CTG983064:CTI983065 DDC983064:DDE983065 DMY983064:DNA983065 DWU983064:DWW983065 EGQ983064:EGS983065 EQM983064:EQO983065 FAI983064:FAK983065 FKE983064:FKG983065 FUA983064:FUC983065 GDW983064:GDY983065 GNS983064:GNU983065 GXO983064:GXQ983065 HHK983064:HHM983065 HRG983064:HRI983065 IBC983064:IBE983065 IKY983064:ILA983065 IUU983064:IUW983065 JEQ983064:JES983065 JOM983064:JOO983065 JYI983064:JYK983065 KIE983064:KIG983065 KSA983064:KSC983065 LBW983064:LBY983065 LLS983064:LLU983065 LVO983064:LVQ983065 MFK983064:MFM983065 MPG983064:MPI983065 MZC983064:MZE983065 NIY983064:NJA983065 NSU983064:NSW983065 OCQ983064:OCS983065 OMM983064:OMO983065 OWI983064:OWK983065 PGE983064:PGG983065 PQA983064:PQC983065 PZW983064:PZY983065 QJS983064:QJU983065 QTO983064:QTQ983065 RDK983064:RDM983065 RNG983064:RNI983065 RXC983064:RXE983065 SGY983064:SHA983065 SQU983064:SQW983065 TAQ983064:TAS983065 TKM983064:TKO983065 TUI983064:TUK983065 UEE983064:UEG983065 UOA983064:UOC983065 UXW983064:UXY983065 VHS983064:VHU983065 VRO983064:VRQ983065 WBK983064:WBM983065 WLG983064:WLI983065 WVC983064:WVE983065 IQ65565:IS65565 SM65565:SO65565 ACI65565:ACK65565 AME65565:AMG65565 AWA65565:AWC65565 BFW65565:BFY65565 BPS65565:BPU65565 BZO65565:BZQ65565 CJK65565:CJM65565 CTG65565:CTI65565 DDC65565:DDE65565 DMY65565:DNA65565 DWU65565:DWW65565 EGQ65565:EGS65565 EQM65565:EQO65565 FAI65565:FAK65565 FKE65565:FKG65565 FUA65565:FUC65565 GDW65565:GDY65565 GNS65565:GNU65565 GXO65565:GXQ65565 HHK65565:HHM65565 HRG65565:HRI65565 IBC65565:IBE65565 IKY65565:ILA65565 IUU65565:IUW65565 JEQ65565:JES65565 JOM65565:JOO65565 JYI65565:JYK65565 KIE65565:KIG65565 KSA65565:KSC65565 LBW65565:LBY65565 LLS65565:LLU65565 LVO65565:LVQ65565 MFK65565:MFM65565 MPG65565:MPI65565 MZC65565:MZE65565 NIY65565:NJA65565 NSU65565:NSW65565 OCQ65565:OCS65565 OMM65565:OMO65565 OWI65565:OWK65565 PGE65565:PGG65565 PQA65565:PQC65565 PZW65565:PZY65565 QJS65565:QJU65565 QTO65565:QTQ65565 RDK65565:RDM65565 RNG65565:RNI65565 RXC65565:RXE65565 SGY65565:SHA65565 SQU65565:SQW65565 TAQ65565:TAS65565 TKM65565:TKO65565 TUI65565:TUK65565 UEE65565:UEG65565 UOA65565:UOC65565 UXW65565:UXY65565 VHS65565:VHU65565 VRO65565:VRQ65565 WBK65565:WBM65565 WLG65565:WLI65565 WVC65565:WVE65565 IQ131101:IS131101 SM131101:SO131101 ACI131101:ACK131101 AME131101:AMG131101 AWA131101:AWC131101 BFW131101:BFY131101 BPS131101:BPU131101 BZO131101:BZQ131101 CJK131101:CJM131101 CTG131101:CTI131101 DDC131101:DDE131101 DMY131101:DNA131101 DWU131101:DWW131101 EGQ131101:EGS131101 EQM131101:EQO131101 FAI131101:FAK131101 FKE131101:FKG131101 FUA131101:FUC131101 GDW131101:GDY131101 GNS131101:GNU131101 GXO131101:GXQ131101 HHK131101:HHM131101 HRG131101:HRI131101 IBC131101:IBE131101 IKY131101:ILA131101 IUU131101:IUW131101 JEQ131101:JES131101 JOM131101:JOO131101 JYI131101:JYK131101 KIE131101:KIG131101 KSA131101:KSC131101 LBW131101:LBY131101 LLS131101:LLU131101 LVO131101:LVQ131101 MFK131101:MFM131101 MPG131101:MPI131101 MZC131101:MZE131101 NIY131101:NJA131101 NSU131101:NSW131101 OCQ131101:OCS131101 OMM131101:OMO131101 OWI131101:OWK131101 PGE131101:PGG131101 PQA131101:PQC131101 PZW131101:PZY131101 QJS131101:QJU131101 QTO131101:QTQ131101 RDK131101:RDM131101 RNG131101:RNI131101 RXC131101:RXE131101 SGY131101:SHA131101 SQU131101:SQW131101 TAQ131101:TAS131101 TKM131101:TKO131101 TUI131101:TUK131101 UEE131101:UEG131101 UOA131101:UOC131101 UXW131101:UXY131101 VHS131101:VHU131101 VRO131101:VRQ131101 WBK131101:WBM131101 WLG131101:WLI131101 WVC131101:WVE131101 IQ196637:IS196637 SM196637:SO196637 ACI196637:ACK196637 AME196637:AMG196637 AWA196637:AWC196637 BFW196637:BFY196637 BPS196637:BPU196637 BZO196637:BZQ196637 CJK196637:CJM196637 CTG196637:CTI196637 DDC196637:DDE196637 DMY196637:DNA196637 DWU196637:DWW196637 EGQ196637:EGS196637 EQM196637:EQO196637 FAI196637:FAK196637 FKE196637:FKG196637 FUA196637:FUC196637 GDW196637:GDY196637 GNS196637:GNU196637 GXO196637:GXQ196637 HHK196637:HHM196637 HRG196637:HRI196637 IBC196637:IBE196637 IKY196637:ILA196637 IUU196637:IUW196637 JEQ196637:JES196637 JOM196637:JOO196637 JYI196637:JYK196637 KIE196637:KIG196637 KSA196637:KSC196637 LBW196637:LBY196637 LLS196637:LLU196637 LVO196637:LVQ196637 MFK196637:MFM196637 MPG196637:MPI196637 MZC196637:MZE196637 NIY196637:NJA196637 NSU196637:NSW196637 OCQ196637:OCS196637 OMM196637:OMO196637 OWI196637:OWK196637 PGE196637:PGG196637 PQA196637:PQC196637 PZW196637:PZY196637 QJS196637:QJU196637 QTO196637:QTQ196637 RDK196637:RDM196637 RNG196637:RNI196637 RXC196637:RXE196637 SGY196637:SHA196637 SQU196637:SQW196637 TAQ196637:TAS196637 TKM196637:TKO196637 TUI196637:TUK196637 UEE196637:UEG196637 UOA196637:UOC196637 UXW196637:UXY196637 VHS196637:VHU196637 VRO196637:VRQ196637 WBK196637:WBM196637 WLG196637:WLI196637 WVC196637:WVE196637 IQ262173:IS262173 SM262173:SO262173 ACI262173:ACK262173 AME262173:AMG262173 AWA262173:AWC262173 BFW262173:BFY262173 BPS262173:BPU262173 BZO262173:BZQ262173 CJK262173:CJM262173 CTG262173:CTI262173 DDC262173:DDE262173 DMY262173:DNA262173 DWU262173:DWW262173 EGQ262173:EGS262173 EQM262173:EQO262173 FAI262173:FAK262173 FKE262173:FKG262173 FUA262173:FUC262173 GDW262173:GDY262173 GNS262173:GNU262173 GXO262173:GXQ262173 HHK262173:HHM262173 HRG262173:HRI262173 IBC262173:IBE262173 IKY262173:ILA262173 IUU262173:IUW262173 JEQ262173:JES262173 JOM262173:JOO262173 JYI262173:JYK262173 KIE262173:KIG262173 KSA262173:KSC262173 LBW262173:LBY262173 LLS262173:LLU262173 LVO262173:LVQ262173 MFK262173:MFM262173 MPG262173:MPI262173 MZC262173:MZE262173 NIY262173:NJA262173 NSU262173:NSW262173 OCQ262173:OCS262173 OMM262173:OMO262173 OWI262173:OWK262173 PGE262173:PGG262173 PQA262173:PQC262173 PZW262173:PZY262173 QJS262173:QJU262173 QTO262173:QTQ262173 RDK262173:RDM262173 RNG262173:RNI262173 RXC262173:RXE262173 SGY262173:SHA262173 SQU262173:SQW262173 TAQ262173:TAS262173 TKM262173:TKO262173 TUI262173:TUK262173 UEE262173:UEG262173 UOA262173:UOC262173 UXW262173:UXY262173 VHS262173:VHU262173 VRO262173:VRQ262173 WBK262173:WBM262173 WLG262173:WLI262173 WVC262173:WVE262173 IQ327709:IS327709 SM327709:SO327709 ACI327709:ACK327709 AME327709:AMG327709 AWA327709:AWC327709 BFW327709:BFY327709 BPS327709:BPU327709 BZO327709:BZQ327709 CJK327709:CJM327709 CTG327709:CTI327709 DDC327709:DDE327709 DMY327709:DNA327709 DWU327709:DWW327709 EGQ327709:EGS327709 EQM327709:EQO327709 FAI327709:FAK327709 FKE327709:FKG327709 FUA327709:FUC327709 GDW327709:GDY327709 GNS327709:GNU327709 GXO327709:GXQ327709 HHK327709:HHM327709 HRG327709:HRI327709 IBC327709:IBE327709 IKY327709:ILA327709 IUU327709:IUW327709 JEQ327709:JES327709 JOM327709:JOO327709 JYI327709:JYK327709 KIE327709:KIG327709 KSA327709:KSC327709 LBW327709:LBY327709 LLS327709:LLU327709 LVO327709:LVQ327709 MFK327709:MFM327709 MPG327709:MPI327709 MZC327709:MZE327709 NIY327709:NJA327709 NSU327709:NSW327709 OCQ327709:OCS327709 OMM327709:OMO327709 OWI327709:OWK327709 PGE327709:PGG327709 PQA327709:PQC327709 PZW327709:PZY327709 QJS327709:QJU327709 QTO327709:QTQ327709 RDK327709:RDM327709 RNG327709:RNI327709 RXC327709:RXE327709 SGY327709:SHA327709 SQU327709:SQW327709 TAQ327709:TAS327709 TKM327709:TKO327709 TUI327709:TUK327709 UEE327709:UEG327709 UOA327709:UOC327709 UXW327709:UXY327709 VHS327709:VHU327709 VRO327709:VRQ327709 WBK327709:WBM327709 WLG327709:WLI327709 WVC327709:WVE327709 IQ393245:IS393245 SM393245:SO393245 ACI393245:ACK393245 AME393245:AMG393245 AWA393245:AWC393245 BFW393245:BFY393245 BPS393245:BPU393245 BZO393245:BZQ393245 CJK393245:CJM393245 CTG393245:CTI393245 DDC393245:DDE393245 DMY393245:DNA393245 DWU393245:DWW393245 EGQ393245:EGS393245 EQM393245:EQO393245 FAI393245:FAK393245 FKE393245:FKG393245 FUA393245:FUC393245 GDW393245:GDY393245 GNS393245:GNU393245 GXO393245:GXQ393245 HHK393245:HHM393245 HRG393245:HRI393245 IBC393245:IBE393245 IKY393245:ILA393245 IUU393245:IUW393245 JEQ393245:JES393245 JOM393245:JOO393245 JYI393245:JYK393245 KIE393245:KIG393245 KSA393245:KSC393245 LBW393245:LBY393245 LLS393245:LLU393245 LVO393245:LVQ393245 MFK393245:MFM393245 MPG393245:MPI393245 MZC393245:MZE393245 NIY393245:NJA393245 NSU393245:NSW393245 OCQ393245:OCS393245 OMM393245:OMO393245 OWI393245:OWK393245 PGE393245:PGG393245 PQA393245:PQC393245 PZW393245:PZY393245 QJS393245:QJU393245 QTO393245:QTQ393245 RDK393245:RDM393245 RNG393245:RNI393245 RXC393245:RXE393245 SGY393245:SHA393245 SQU393245:SQW393245 TAQ393245:TAS393245 TKM393245:TKO393245 TUI393245:TUK393245 UEE393245:UEG393245 UOA393245:UOC393245 UXW393245:UXY393245 VHS393245:VHU393245 VRO393245:VRQ393245 WBK393245:WBM393245 WLG393245:WLI393245 WVC393245:WVE393245 IQ458781:IS458781 SM458781:SO458781 ACI458781:ACK458781 AME458781:AMG458781 AWA458781:AWC458781 BFW458781:BFY458781 BPS458781:BPU458781 BZO458781:BZQ458781 CJK458781:CJM458781 CTG458781:CTI458781 DDC458781:DDE458781 DMY458781:DNA458781 DWU458781:DWW458781 EGQ458781:EGS458781 EQM458781:EQO458781 FAI458781:FAK458781 FKE458781:FKG458781 FUA458781:FUC458781 GDW458781:GDY458781 GNS458781:GNU458781 GXO458781:GXQ458781 HHK458781:HHM458781 HRG458781:HRI458781 IBC458781:IBE458781 IKY458781:ILA458781 IUU458781:IUW458781 JEQ458781:JES458781 JOM458781:JOO458781 JYI458781:JYK458781 KIE458781:KIG458781 KSA458781:KSC458781 LBW458781:LBY458781 LLS458781:LLU458781 LVO458781:LVQ458781 MFK458781:MFM458781 MPG458781:MPI458781 MZC458781:MZE458781 NIY458781:NJA458781 NSU458781:NSW458781 OCQ458781:OCS458781 OMM458781:OMO458781 OWI458781:OWK458781 PGE458781:PGG458781 PQA458781:PQC458781 PZW458781:PZY458781 QJS458781:QJU458781 QTO458781:QTQ458781 RDK458781:RDM458781 RNG458781:RNI458781 RXC458781:RXE458781 SGY458781:SHA458781 SQU458781:SQW458781 TAQ458781:TAS458781 TKM458781:TKO458781 TUI458781:TUK458781 UEE458781:UEG458781 UOA458781:UOC458781 UXW458781:UXY458781 VHS458781:VHU458781 VRO458781:VRQ458781 WBK458781:WBM458781 WLG458781:WLI458781 WVC458781:WVE458781 IQ524317:IS524317 SM524317:SO524317 ACI524317:ACK524317 AME524317:AMG524317 AWA524317:AWC524317 BFW524317:BFY524317 BPS524317:BPU524317 BZO524317:BZQ524317 CJK524317:CJM524317 CTG524317:CTI524317 DDC524317:DDE524317 DMY524317:DNA524317 DWU524317:DWW524317 EGQ524317:EGS524317 EQM524317:EQO524317 FAI524317:FAK524317 FKE524317:FKG524317 FUA524317:FUC524317 GDW524317:GDY524317 GNS524317:GNU524317 GXO524317:GXQ524317 HHK524317:HHM524317 HRG524317:HRI524317 IBC524317:IBE524317 IKY524317:ILA524317 IUU524317:IUW524317 JEQ524317:JES524317 JOM524317:JOO524317 JYI524317:JYK524317 KIE524317:KIG524317 KSA524317:KSC524317 LBW524317:LBY524317 LLS524317:LLU524317 LVO524317:LVQ524317 MFK524317:MFM524317 MPG524317:MPI524317 MZC524317:MZE524317 NIY524317:NJA524317 NSU524317:NSW524317 OCQ524317:OCS524317 OMM524317:OMO524317 OWI524317:OWK524317 PGE524317:PGG524317 PQA524317:PQC524317 PZW524317:PZY524317 QJS524317:QJU524317 QTO524317:QTQ524317 RDK524317:RDM524317 RNG524317:RNI524317 RXC524317:RXE524317 SGY524317:SHA524317 SQU524317:SQW524317 TAQ524317:TAS524317 TKM524317:TKO524317 TUI524317:TUK524317 UEE524317:UEG524317 UOA524317:UOC524317 UXW524317:UXY524317 VHS524317:VHU524317 VRO524317:VRQ524317 WBK524317:WBM524317 WLG524317:WLI524317 WVC524317:WVE524317 IQ589853:IS589853 SM589853:SO589853 ACI589853:ACK589853 AME589853:AMG589853 AWA589853:AWC589853 BFW589853:BFY589853 BPS589853:BPU589853 BZO589853:BZQ589853 CJK589853:CJM589853 CTG589853:CTI589853 DDC589853:DDE589853 DMY589853:DNA589853 DWU589853:DWW589853 EGQ589853:EGS589853 EQM589853:EQO589853 FAI589853:FAK589853 FKE589853:FKG589853 FUA589853:FUC589853 GDW589853:GDY589853 GNS589853:GNU589853 GXO589853:GXQ589853 HHK589853:HHM589853 HRG589853:HRI589853 IBC589853:IBE589853 IKY589853:ILA589853 IUU589853:IUW589853 JEQ589853:JES589853 JOM589853:JOO589853 JYI589853:JYK589853 KIE589853:KIG589853 KSA589853:KSC589853 LBW589853:LBY589853 LLS589853:LLU589853 LVO589853:LVQ589853 MFK589853:MFM589853 MPG589853:MPI589853 MZC589853:MZE589853 NIY589853:NJA589853 NSU589853:NSW589853 OCQ589853:OCS589853 OMM589853:OMO589853 OWI589853:OWK589853 PGE589853:PGG589853 PQA589853:PQC589853 PZW589853:PZY589853 QJS589853:QJU589853 QTO589853:QTQ589853 RDK589853:RDM589853 RNG589853:RNI589853 RXC589853:RXE589853 SGY589853:SHA589853 SQU589853:SQW589853 TAQ589853:TAS589853 TKM589853:TKO589853 TUI589853:TUK589853 UEE589853:UEG589853 UOA589853:UOC589853 UXW589853:UXY589853 VHS589853:VHU589853 VRO589853:VRQ589853 WBK589853:WBM589853 WLG589853:WLI589853 WVC589853:WVE589853 IQ655389:IS655389 SM655389:SO655389 ACI655389:ACK655389 AME655389:AMG655389 AWA655389:AWC655389 BFW655389:BFY655389 BPS655389:BPU655389 BZO655389:BZQ655389 CJK655389:CJM655389 CTG655389:CTI655389 DDC655389:DDE655389 DMY655389:DNA655389 DWU655389:DWW655389 EGQ655389:EGS655389 EQM655389:EQO655389 FAI655389:FAK655389 FKE655389:FKG655389 FUA655389:FUC655389 GDW655389:GDY655389 GNS655389:GNU655389 GXO655389:GXQ655389 HHK655389:HHM655389 HRG655389:HRI655389 IBC655389:IBE655389 IKY655389:ILA655389 IUU655389:IUW655389 JEQ655389:JES655389 JOM655389:JOO655389 JYI655389:JYK655389 KIE655389:KIG655389 KSA655389:KSC655389 LBW655389:LBY655389 LLS655389:LLU655389 LVO655389:LVQ655389 MFK655389:MFM655389 MPG655389:MPI655389 MZC655389:MZE655389 NIY655389:NJA655389 NSU655389:NSW655389 OCQ655389:OCS655389 OMM655389:OMO655389 OWI655389:OWK655389 PGE655389:PGG655389 PQA655389:PQC655389 PZW655389:PZY655389 QJS655389:QJU655389 QTO655389:QTQ655389 RDK655389:RDM655389 RNG655389:RNI655389 RXC655389:RXE655389 SGY655389:SHA655389 SQU655389:SQW655389 TAQ655389:TAS655389 TKM655389:TKO655389 TUI655389:TUK655389 UEE655389:UEG655389 UOA655389:UOC655389 UXW655389:UXY655389 VHS655389:VHU655389 VRO655389:VRQ655389 WBK655389:WBM655389 WLG655389:WLI655389 WVC655389:WVE655389 IQ720925:IS720925 SM720925:SO720925 ACI720925:ACK720925 AME720925:AMG720925 AWA720925:AWC720925 BFW720925:BFY720925 BPS720925:BPU720925 BZO720925:BZQ720925 CJK720925:CJM720925 CTG720925:CTI720925 DDC720925:DDE720925 DMY720925:DNA720925 DWU720925:DWW720925 EGQ720925:EGS720925 EQM720925:EQO720925 FAI720925:FAK720925 FKE720925:FKG720925 FUA720925:FUC720925 GDW720925:GDY720925 GNS720925:GNU720925 GXO720925:GXQ720925 HHK720925:HHM720925 HRG720925:HRI720925 IBC720925:IBE720925 IKY720925:ILA720925 IUU720925:IUW720925 JEQ720925:JES720925 JOM720925:JOO720925 JYI720925:JYK720925 KIE720925:KIG720925 KSA720925:KSC720925 LBW720925:LBY720925 LLS720925:LLU720925 LVO720925:LVQ720925 MFK720925:MFM720925 MPG720925:MPI720925 MZC720925:MZE720925 NIY720925:NJA720925 NSU720925:NSW720925 OCQ720925:OCS720925 OMM720925:OMO720925 OWI720925:OWK720925 PGE720925:PGG720925 PQA720925:PQC720925 PZW720925:PZY720925 QJS720925:QJU720925 QTO720925:QTQ720925 RDK720925:RDM720925 RNG720925:RNI720925 RXC720925:RXE720925 SGY720925:SHA720925 SQU720925:SQW720925 TAQ720925:TAS720925 TKM720925:TKO720925 TUI720925:TUK720925 UEE720925:UEG720925 UOA720925:UOC720925 UXW720925:UXY720925 VHS720925:VHU720925 VRO720925:VRQ720925 WBK720925:WBM720925 WLG720925:WLI720925 WVC720925:WVE720925 IQ786461:IS786461 SM786461:SO786461 ACI786461:ACK786461 AME786461:AMG786461 AWA786461:AWC786461 BFW786461:BFY786461 BPS786461:BPU786461 BZO786461:BZQ786461 CJK786461:CJM786461 CTG786461:CTI786461 DDC786461:DDE786461 DMY786461:DNA786461 DWU786461:DWW786461 EGQ786461:EGS786461 EQM786461:EQO786461 FAI786461:FAK786461 FKE786461:FKG786461 FUA786461:FUC786461 GDW786461:GDY786461 GNS786461:GNU786461 GXO786461:GXQ786461 HHK786461:HHM786461 HRG786461:HRI786461 IBC786461:IBE786461 IKY786461:ILA786461 IUU786461:IUW786461 JEQ786461:JES786461 JOM786461:JOO786461 JYI786461:JYK786461 KIE786461:KIG786461 KSA786461:KSC786461 LBW786461:LBY786461 LLS786461:LLU786461 LVO786461:LVQ786461 MFK786461:MFM786461 MPG786461:MPI786461 MZC786461:MZE786461 NIY786461:NJA786461 NSU786461:NSW786461 OCQ786461:OCS786461 OMM786461:OMO786461 OWI786461:OWK786461 PGE786461:PGG786461 PQA786461:PQC786461 PZW786461:PZY786461 QJS786461:QJU786461 QTO786461:QTQ786461 RDK786461:RDM786461 RNG786461:RNI786461 RXC786461:RXE786461 SGY786461:SHA786461 SQU786461:SQW786461 TAQ786461:TAS786461 TKM786461:TKO786461 TUI786461:TUK786461 UEE786461:UEG786461 UOA786461:UOC786461 UXW786461:UXY786461 VHS786461:VHU786461 VRO786461:VRQ786461 WBK786461:WBM786461 WLG786461:WLI786461 WVC786461:WVE786461 IQ851997:IS851997 SM851997:SO851997 ACI851997:ACK851997 AME851997:AMG851997 AWA851997:AWC851997 BFW851997:BFY851997 BPS851997:BPU851997 BZO851997:BZQ851997 CJK851997:CJM851997 CTG851997:CTI851997 DDC851997:DDE851997 DMY851997:DNA851997 DWU851997:DWW851997 EGQ851997:EGS851997 EQM851997:EQO851997 FAI851997:FAK851997 FKE851997:FKG851997 FUA851997:FUC851997 GDW851997:GDY851997 GNS851997:GNU851997 GXO851997:GXQ851997 HHK851997:HHM851997 HRG851997:HRI851997 IBC851997:IBE851997 IKY851997:ILA851997 IUU851997:IUW851997 JEQ851997:JES851997 JOM851997:JOO851997 JYI851997:JYK851997 KIE851997:KIG851997 KSA851997:KSC851997 LBW851997:LBY851997 LLS851997:LLU851997 LVO851997:LVQ851997 MFK851997:MFM851997 MPG851997:MPI851997 MZC851997:MZE851997 NIY851997:NJA851997 NSU851997:NSW851997 OCQ851997:OCS851997 OMM851997:OMO851997 OWI851997:OWK851997 PGE851997:PGG851997 PQA851997:PQC851997 PZW851997:PZY851997 QJS851997:QJU851997 QTO851997:QTQ851997 RDK851997:RDM851997 RNG851997:RNI851997 RXC851997:RXE851997 SGY851997:SHA851997 SQU851997:SQW851997 TAQ851997:TAS851997 TKM851997:TKO851997 TUI851997:TUK851997 UEE851997:UEG851997 UOA851997:UOC851997 UXW851997:UXY851997 VHS851997:VHU851997 VRO851997:VRQ851997 WBK851997:WBM851997 WLG851997:WLI851997 WVC851997:WVE851997 IQ917533:IS917533 SM917533:SO917533 ACI917533:ACK917533 AME917533:AMG917533 AWA917533:AWC917533 BFW917533:BFY917533 BPS917533:BPU917533 BZO917533:BZQ917533 CJK917533:CJM917533 CTG917533:CTI917533 DDC917533:DDE917533 DMY917533:DNA917533 DWU917533:DWW917533 EGQ917533:EGS917533 EQM917533:EQO917533 FAI917533:FAK917533 FKE917533:FKG917533 FUA917533:FUC917533 GDW917533:GDY917533 GNS917533:GNU917533 GXO917533:GXQ917533 HHK917533:HHM917533 HRG917533:HRI917533 IBC917533:IBE917533 IKY917533:ILA917533 IUU917533:IUW917533 JEQ917533:JES917533 JOM917533:JOO917533 JYI917533:JYK917533 KIE917533:KIG917533 KSA917533:KSC917533 LBW917533:LBY917533 LLS917533:LLU917533 LVO917533:LVQ917533 MFK917533:MFM917533 MPG917533:MPI917533 MZC917533:MZE917533 NIY917533:NJA917533 NSU917533:NSW917533 OCQ917533:OCS917533 OMM917533:OMO917533 OWI917533:OWK917533 PGE917533:PGG917533 PQA917533:PQC917533 PZW917533:PZY917533 QJS917533:QJU917533 QTO917533:QTQ917533 RDK917533:RDM917533 RNG917533:RNI917533 RXC917533:RXE917533 SGY917533:SHA917533 SQU917533:SQW917533 TAQ917533:TAS917533 TKM917533:TKO917533 TUI917533:TUK917533 UEE917533:UEG917533 UOA917533:UOC917533 UXW917533:UXY917533 VHS917533:VHU917533 VRO917533:VRQ917533 WBK917533:WBM917533 WLG917533:WLI917533 WVC917533:WVE917533 IQ983069:IS983069 SM983069:SO983069 ACI983069:ACK983069 AME983069:AMG983069 AWA983069:AWC983069 BFW983069:BFY983069 BPS983069:BPU983069 BZO983069:BZQ983069 CJK983069:CJM983069 CTG983069:CTI983069 DDC983069:DDE983069 DMY983069:DNA983069 DWU983069:DWW983069 EGQ983069:EGS983069 EQM983069:EQO983069 FAI983069:FAK983069 FKE983069:FKG983069 FUA983069:FUC983069 GDW983069:GDY983069 GNS983069:GNU983069 GXO983069:GXQ983069 HHK983069:HHM983069 HRG983069:HRI983069 IBC983069:IBE983069 IKY983069:ILA983069 IUU983069:IUW983069 JEQ983069:JES983069 JOM983069:JOO983069 JYI983069:JYK983069 KIE983069:KIG983069 KSA983069:KSC983069 LBW983069:LBY983069 LLS983069:LLU983069 LVO983069:LVQ983069 MFK983069:MFM983069 MPG983069:MPI983069 MZC983069:MZE983069 NIY983069:NJA983069 NSU983069:NSW983069 OCQ983069:OCS983069 OMM983069:OMO983069 OWI983069:OWK983069 PGE983069:PGG983069 PQA983069:PQC983069 PZW983069:PZY983069 QJS983069:QJU983069 QTO983069:QTQ983069 RDK983069:RDM983069 RNG983069:RNI983069 RXC983069:RXE983069 SGY983069:SHA983069 SQU983069:SQW983069 TAQ983069:TAS983069 TKM983069:TKO983069 TUI983069:TUK983069 UEE983069:UEG983069 UOA983069:UOC983069 UXW983069:UXY983069 VHS983069:VHU983069 VRO983069:VRQ983069 WBK983069:WBM983069 WLG983069:WLI983069 WVC983069:WVE983069 IQ65559 SM65559 ACI65559 AME65559 AWA65559 BFW65559 BPS65559 BZO65559 CJK65559 CTG65559 DDC65559 DMY65559 DWU65559 EGQ65559 EQM65559 FAI65559 FKE65559 FUA65559 GDW65559 GNS65559 GXO65559 HHK65559 HRG65559 IBC65559 IKY65559 IUU65559 JEQ65559 JOM65559 JYI65559 KIE65559 KSA65559 LBW65559 LLS65559 LVO65559 MFK65559 MPG65559 MZC65559 NIY65559 NSU65559 OCQ65559 OMM65559 OWI65559 PGE65559 PQA65559 PZW65559 QJS65559 QTO65559 RDK65559 RNG65559 RXC65559 SGY65559 SQU65559 TAQ65559 TKM65559 TUI65559 UEE65559 UOA65559 UXW65559 VHS65559 VRO65559 WBK65559 WLG65559 WVC65559 IQ131095 SM131095 ACI131095 AME131095 AWA131095 BFW131095 BPS131095 BZO131095 CJK131095 CTG131095 DDC131095 DMY131095 DWU131095 EGQ131095 EQM131095 FAI131095 FKE131095 FUA131095 GDW131095 GNS131095 GXO131095 HHK131095 HRG131095 IBC131095 IKY131095 IUU131095 JEQ131095 JOM131095 JYI131095 KIE131095 KSA131095 LBW131095 LLS131095 LVO131095 MFK131095 MPG131095 MZC131095 NIY131095 NSU131095 OCQ131095 OMM131095 OWI131095 PGE131095 PQA131095 PZW131095 QJS131095 QTO131095 RDK131095 RNG131095 RXC131095 SGY131095 SQU131095 TAQ131095 TKM131095 TUI131095 UEE131095 UOA131095 UXW131095 VHS131095 VRO131095 WBK131095 WLG131095 WVC131095 IQ196631 SM196631 ACI196631 AME196631 AWA196631 BFW196631 BPS196631 BZO196631 CJK196631 CTG196631 DDC196631 DMY196631 DWU196631 EGQ196631 EQM196631 FAI196631 FKE196631 FUA196631 GDW196631 GNS196631 GXO196631 HHK196631 HRG196631 IBC196631 IKY196631 IUU196631 JEQ196631 JOM196631 JYI196631 KIE196631 KSA196631 LBW196631 LLS196631 LVO196631 MFK196631 MPG196631 MZC196631 NIY196631 NSU196631 OCQ196631 OMM196631 OWI196631 PGE196631 PQA196631 PZW196631 QJS196631 QTO196631 RDK196631 RNG196631 RXC196631 SGY196631 SQU196631 TAQ196631 TKM196631 TUI196631 UEE196631 UOA196631 UXW196631 VHS196631 VRO196631 WBK196631 WLG196631 WVC196631 IQ262167 SM262167 ACI262167 AME262167 AWA262167 BFW262167 BPS262167 BZO262167 CJK262167 CTG262167 DDC262167 DMY262167 DWU262167 EGQ262167 EQM262167 FAI262167 FKE262167 FUA262167 GDW262167 GNS262167 GXO262167 HHK262167 HRG262167 IBC262167 IKY262167 IUU262167 JEQ262167 JOM262167 JYI262167 KIE262167 KSA262167 LBW262167 LLS262167 LVO262167 MFK262167 MPG262167 MZC262167 NIY262167 NSU262167 OCQ262167 OMM262167 OWI262167 PGE262167 PQA262167 PZW262167 QJS262167 QTO262167 RDK262167 RNG262167 RXC262167 SGY262167 SQU262167 TAQ262167 TKM262167 TUI262167 UEE262167 UOA262167 UXW262167 VHS262167 VRO262167 WBK262167 WLG262167 WVC262167 IQ327703 SM327703 ACI327703 AME327703 AWA327703 BFW327703 BPS327703 BZO327703 CJK327703 CTG327703 DDC327703 DMY327703 DWU327703 EGQ327703 EQM327703 FAI327703 FKE327703 FUA327703 GDW327703 GNS327703 GXO327703 HHK327703 HRG327703 IBC327703 IKY327703 IUU327703 JEQ327703 JOM327703 JYI327703 KIE327703 KSA327703 LBW327703 LLS327703 LVO327703 MFK327703 MPG327703 MZC327703 NIY327703 NSU327703 OCQ327703 OMM327703 OWI327703 PGE327703 PQA327703 PZW327703 QJS327703 QTO327703 RDK327703 RNG327703 RXC327703 SGY327703 SQU327703 TAQ327703 TKM327703 TUI327703 UEE327703 UOA327703 UXW327703 VHS327703 VRO327703 WBK327703 WLG327703 WVC327703 IQ393239 SM393239 ACI393239 AME393239 AWA393239 BFW393239 BPS393239 BZO393239 CJK393239 CTG393239 DDC393239 DMY393239 DWU393239 EGQ393239 EQM393239 FAI393239 FKE393239 FUA393239 GDW393239 GNS393239 GXO393239 HHK393239 HRG393239 IBC393239 IKY393239 IUU393239 JEQ393239 JOM393239 JYI393239 KIE393239 KSA393239 LBW393239 LLS393239 LVO393239 MFK393239 MPG393239 MZC393239 NIY393239 NSU393239 OCQ393239 OMM393239 OWI393239 PGE393239 PQA393239 PZW393239 QJS393239 QTO393239 RDK393239 RNG393239 RXC393239 SGY393239 SQU393239 TAQ393239 TKM393239 TUI393239 UEE393239 UOA393239 UXW393239 VHS393239 VRO393239 WBK393239 WLG393239 WVC393239 IQ458775 SM458775 ACI458775 AME458775 AWA458775 BFW458775 BPS458775 BZO458775 CJK458775 CTG458775 DDC458775 DMY458775 DWU458775 EGQ458775 EQM458775 FAI458775 FKE458775 FUA458775 GDW458775 GNS458775 GXO458775 HHK458775 HRG458775 IBC458775 IKY458775 IUU458775 JEQ458775 JOM458775 JYI458775 KIE458775 KSA458775 LBW458775 LLS458775 LVO458775 MFK458775 MPG458775 MZC458775 NIY458775 NSU458775 OCQ458775 OMM458775 OWI458775 PGE458775 PQA458775 PZW458775 QJS458775 QTO458775 RDK458775 RNG458775 RXC458775 SGY458775 SQU458775 TAQ458775 TKM458775 TUI458775 UEE458775 UOA458775 UXW458775 VHS458775 VRO458775 WBK458775 WLG458775 WVC458775 IQ524311 SM524311 ACI524311 AME524311 AWA524311 BFW524311 BPS524311 BZO524311 CJK524311 CTG524311 DDC524311 DMY524311 DWU524311 EGQ524311 EQM524311 FAI524311 FKE524311 FUA524311 GDW524311 GNS524311 GXO524311 HHK524311 HRG524311 IBC524311 IKY524311 IUU524311 JEQ524311 JOM524311 JYI524311 KIE524311 KSA524311 LBW524311 LLS524311 LVO524311 MFK524311 MPG524311 MZC524311 NIY524311 NSU524311 OCQ524311 OMM524311 OWI524311 PGE524311 PQA524311 PZW524311 QJS524311 QTO524311 RDK524311 RNG524311 RXC524311 SGY524311 SQU524311 TAQ524311 TKM524311 TUI524311 UEE524311 UOA524311 UXW524311 VHS524311 VRO524311 WBK524311 WLG524311 WVC524311 IQ589847 SM589847 ACI589847 AME589847 AWA589847 BFW589847 BPS589847 BZO589847 CJK589847 CTG589847 DDC589847 DMY589847 DWU589847 EGQ589847 EQM589847 FAI589847 FKE589847 FUA589847 GDW589847 GNS589847 GXO589847 HHK589847 HRG589847 IBC589847 IKY589847 IUU589847 JEQ589847 JOM589847 JYI589847 KIE589847 KSA589847 LBW589847 LLS589847 LVO589847 MFK589847 MPG589847 MZC589847 NIY589847 NSU589847 OCQ589847 OMM589847 OWI589847 PGE589847 PQA589847 PZW589847 QJS589847 QTO589847 RDK589847 RNG589847 RXC589847 SGY589847 SQU589847 TAQ589847 TKM589847 TUI589847 UEE589847 UOA589847 UXW589847 VHS589847 VRO589847 WBK589847 WLG589847 WVC589847 IQ655383 SM655383 ACI655383 AME655383 AWA655383 BFW655383 BPS655383 BZO655383 CJK655383 CTG655383 DDC655383 DMY655383 DWU655383 EGQ655383 EQM655383 FAI655383 FKE655383 FUA655383 GDW655383 GNS655383 GXO655383 HHK655383 HRG655383 IBC655383 IKY655383 IUU655383 JEQ655383 JOM655383 JYI655383 KIE655383 KSA655383 LBW655383 LLS655383 LVO655383 MFK655383 MPG655383 MZC655383 NIY655383 NSU655383 OCQ655383 OMM655383 OWI655383 PGE655383 PQA655383 PZW655383 QJS655383 QTO655383 RDK655383 RNG655383 RXC655383 SGY655383 SQU655383 TAQ655383 TKM655383 TUI655383 UEE655383 UOA655383 UXW655383 VHS655383 VRO655383 WBK655383 WLG655383 WVC655383 IQ720919 SM720919 ACI720919 AME720919 AWA720919 BFW720919 BPS720919 BZO720919 CJK720919 CTG720919 DDC720919 DMY720919 DWU720919 EGQ720919 EQM720919 FAI720919 FKE720919 FUA720919 GDW720919 GNS720919 GXO720919 HHK720919 HRG720919 IBC720919 IKY720919 IUU720919 JEQ720919 JOM720919 JYI720919 KIE720919 KSA720919 LBW720919 LLS720919 LVO720919 MFK720919 MPG720919 MZC720919 NIY720919 NSU720919 OCQ720919 OMM720919 OWI720919 PGE720919 PQA720919 PZW720919 QJS720919 QTO720919 RDK720919 RNG720919 RXC720919 SGY720919 SQU720919 TAQ720919 TKM720919 TUI720919 UEE720919 UOA720919 UXW720919 VHS720919 VRO720919 WBK720919 WLG720919 WVC720919 IQ786455 SM786455 ACI786455 AME786455 AWA786455 BFW786455 BPS786455 BZO786455 CJK786455 CTG786455 DDC786455 DMY786455 DWU786455 EGQ786455 EQM786455 FAI786455 FKE786455 FUA786455 GDW786455 GNS786455 GXO786455 HHK786455 HRG786455 IBC786455 IKY786455 IUU786455 JEQ786455 JOM786455 JYI786455 KIE786455 KSA786455 LBW786455 LLS786455 LVO786455 MFK786455 MPG786455 MZC786455 NIY786455 NSU786455 OCQ786455 OMM786455 OWI786455 PGE786455 PQA786455 PZW786455 QJS786455 QTO786455 RDK786455 RNG786455 RXC786455 SGY786455 SQU786455 TAQ786455 TKM786455 TUI786455 UEE786455 UOA786455 UXW786455 VHS786455 VRO786455 WBK786455 WLG786455 WVC786455 IQ851991 SM851991 ACI851991 AME851991 AWA851991 BFW851991 BPS851991 BZO851991 CJK851991 CTG851991 DDC851991 DMY851991 DWU851991 EGQ851991 EQM851991 FAI851991 FKE851991 FUA851991 GDW851991 GNS851991 GXO851991 HHK851991 HRG851991 IBC851991 IKY851991 IUU851991 JEQ851991 JOM851991 JYI851991 KIE851991 KSA851991 LBW851991 LLS851991 LVO851991 MFK851991 MPG851991 MZC851991 NIY851991 NSU851991 OCQ851991 OMM851991 OWI851991 PGE851991 PQA851991 PZW851991 QJS851991 QTO851991 RDK851991 RNG851991 RXC851991 SGY851991 SQU851991 TAQ851991 TKM851991 TUI851991 UEE851991 UOA851991 UXW851991 VHS851991 VRO851991 WBK851991 WLG851991 WVC851991 IQ917527 SM917527 ACI917527 AME917527 AWA917527 BFW917527 BPS917527 BZO917527 CJK917527 CTG917527 DDC917527 DMY917527 DWU917527 EGQ917527 EQM917527 FAI917527 FKE917527 FUA917527 GDW917527 GNS917527 GXO917527 HHK917527 HRG917527 IBC917527 IKY917527 IUU917527 JEQ917527 JOM917527 JYI917527 KIE917527 KSA917527 LBW917527 LLS917527 LVO917527 MFK917527 MPG917527 MZC917527 NIY917527 NSU917527 OCQ917527 OMM917527 OWI917527 PGE917527 PQA917527 PZW917527 QJS917527 QTO917527 RDK917527 RNG917527 RXC917527 SGY917527 SQU917527 TAQ917527 TKM917527 TUI917527 UEE917527 UOA917527 UXW917527 VHS917527 VRO917527 WBK917527 WLG917527 WVC917527 IQ983063 SM983063 ACI983063 AME983063 AWA983063 BFW983063 BPS983063 BZO983063 CJK983063 CTG983063 DDC983063 DMY983063 DWU983063 EGQ983063 EQM983063 FAI983063 FKE983063 FUA983063 GDW983063 GNS983063 GXO983063 HHK983063 HRG983063 IBC983063 IKY983063 IUU983063 JEQ983063 JOM983063 JYI983063 KIE983063 KSA983063 LBW983063 LLS983063 LVO983063 MFK983063 MPG983063 MZC983063 NIY983063 NSU983063 OCQ983063 OMM983063 OWI983063 PGE983063 PQA983063 PZW983063 QJS983063 QTO983063 RDK983063 RNG983063 RXC983063 SGY983063 SQU983063 TAQ983063 TKM983063 TUI983063 UEE983063 UOA983063 UXW983063 VHS983063 VRO983063 WBK983063 WLG983063 WVC983063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IV65574 SR65574 ACN65574 AMJ65574 AWF65574 BGB65574 BPX65574 BZT65574 CJP65574 CTL65574 DDH65574 DND65574 DWZ65574 EGV65574 EQR65574 FAN65574 FKJ65574 FUF65574 GEB65574 GNX65574 GXT65574 HHP65574 HRL65574 IBH65574 ILD65574 IUZ65574 JEV65574 JOR65574 JYN65574 KIJ65574 KSF65574 LCB65574 LLX65574 LVT65574 MFP65574 MPL65574 MZH65574 NJD65574 NSZ65574 OCV65574 OMR65574 OWN65574 PGJ65574 PQF65574 QAB65574 QJX65574 QTT65574 RDP65574 RNL65574 RXH65574 SHD65574 SQZ65574 TAV65574 TKR65574 TUN65574 UEJ65574 UOF65574 UYB65574 VHX65574 VRT65574 WBP65574 WLL65574 WVH65574 IV131110 SR131110 ACN131110 AMJ131110 AWF131110 BGB131110 BPX131110 BZT131110 CJP131110 CTL131110 DDH131110 DND131110 DWZ131110 EGV131110 EQR131110 FAN131110 FKJ131110 FUF131110 GEB131110 GNX131110 GXT131110 HHP131110 HRL131110 IBH131110 ILD131110 IUZ131110 JEV131110 JOR131110 JYN131110 KIJ131110 KSF131110 LCB131110 LLX131110 LVT131110 MFP131110 MPL131110 MZH131110 NJD131110 NSZ131110 OCV131110 OMR131110 OWN131110 PGJ131110 PQF131110 QAB131110 QJX131110 QTT131110 RDP131110 RNL131110 RXH131110 SHD131110 SQZ131110 TAV131110 TKR131110 TUN131110 UEJ131110 UOF131110 UYB131110 VHX131110 VRT131110 WBP131110 WLL131110 WVH131110 IV196646 SR196646 ACN196646 AMJ196646 AWF196646 BGB196646 BPX196646 BZT196646 CJP196646 CTL196646 DDH196646 DND196646 DWZ196646 EGV196646 EQR196646 FAN196646 FKJ196646 FUF196646 GEB196646 GNX196646 GXT196646 HHP196646 HRL196646 IBH196646 ILD196646 IUZ196646 JEV196646 JOR196646 JYN196646 KIJ196646 KSF196646 LCB196646 LLX196646 LVT196646 MFP196646 MPL196646 MZH196646 NJD196646 NSZ196646 OCV196646 OMR196646 OWN196646 PGJ196646 PQF196646 QAB196646 QJX196646 QTT196646 RDP196646 RNL196646 RXH196646 SHD196646 SQZ196646 TAV196646 TKR196646 TUN196646 UEJ196646 UOF196646 UYB196646 VHX196646 VRT196646 WBP196646 WLL196646 WVH196646 IV262182 SR262182 ACN262182 AMJ262182 AWF262182 BGB262182 BPX262182 BZT262182 CJP262182 CTL262182 DDH262182 DND262182 DWZ262182 EGV262182 EQR262182 FAN262182 FKJ262182 FUF262182 GEB262182 GNX262182 GXT262182 HHP262182 HRL262182 IBH262182 ILD262182 IUZ262182 JEV262182 JOR262182 JYN262182 KIJ262182 KSF262182 LCB262182 LLX262182 LVT262182 MFP262182 MPL262182 MZH262182 NJD262182 NSZ262182 OCV262182 OMR262182 OWN262182 PGJ262182 PQF262182 QAB262182 QJX262182 QTT262182 RDP262182 RNL262182 RXH262182 SHD262182 SQZ262182 TAV262182 TKR262182 TUN262182 UEJ262182 UOF262182 UYB262182 VHX262182 VRT262182 WBP262182 WLL262182 WVH262182 IV327718 SR327718 ACN327718 AMJ327718 AWF327718 BGB327718 BPX327718 BZT327718 CJP327718 CTL327718 DDH327718 DND327718 DWZ327718 EGV327718 EQR327718 FAN327718 FKJ327718 FUF327718 GEB327718 GNX327718 GXT327718 HHP327718 HRL327718 IBH327718 ILD327718 IUZ327718 JEV327718 JOR327718 JYN327718 KIJ327718 KSF327718 LCB327718 LLX327718 LVT327718 MFP327718 MPL327718 MZH327718 NJD327718 NSZ327718 OCV327718 OMR327718 OWN327718 PGJ327718 PQF327718 QAB327718 QJX327718 QTT327718 RDP327718 RNL327718 RXH327718 SHD327718 SQZ327718 TAV327718 TKR327718 TUN327718 UEJ327718 UOF327718 UYB327718 VHX327718 VRT327718 WBP327718 WLL327718 WVH327718 IV393254 SR393254 ACN393254 AMJ393254 AWF393254 BGB393254 BPX393254 BZT393254 CJP393254 CTL393254 DDH393254 DND393254 DWZ393254 EGV393254 EQR393254 FAN393254 FKJ393254 FUF393254 GEB393254 GNX393254 GXT393254 HHP393254 HRL393254 IBH393254 ILD393254 IUZ393254 JEV393254 JOR393254 JYN393254 KIJ393254 KSF393254 LCB393254 LLX393254 LVT393254 MFP393254 MPL393254 MZH393254 NJD393254 NSZ393254 OCV393254 OMR393254 OWN393254 PGJ393254 PQF393254 QAB393254 QJX393254 QTT393254 RDP393254 RNL393254 RXH393254 SHD393254 SQZ393254 TAV393254 TKR393254 TUN393254 UEJ393254 UOF393254 UYB393254 VHX393254 VRT393254 WBP393254 WLL393254 WVH393254 IV458790 SR458790 ACN458790 AMJ458790 AWF458790 BGB458790 BPX458790 BZT458790 CJP458790 CTL458790 DDH458790 DND458790 DWZ458790 EGV458790 EQR458790 FAN458790 FKJ458790 FUF458790 GEB458790 GNX458790 GXT458790 HHP458790 HRL458790 IBH458790 ILD458790 IUZ458790 JEV458790 JOR458790 JYN458790 KIJ458790 KSF458790 LCB458790 LLX458790 LVT458790 MFP458790 MPL458790 MZH458790 NJD458790 NSZ458790 OCV458790 OMR458790 OWN458790 PGJ458790 PQF458790 QAB458790 QJX458790 QTT458790 RDP458790 RNL458790 RXH458790 SHD458790 SQZ458790 TAV458790 TKR458790 TUN458790 UEJ458790 UOF458790 UYB458790 VHX458790 VRT458790 WBP458790 WLL458790 WVH458790 IV524326 SR524326 ACN524326 AMJ524326 AWF524326 BGB524326 BPX524326 BZT524326 CJP524326 CTL524326 DDH524326 DND524326 DWZ524326 EGV524326 EQR524326 FAN524326 FKJ524326 FUF524326 GEB524326 GNX524326 GXT524326 HHP524326 HRL524326 IBH524326 ILD524326 IUZ524326 JEV524326 JOR524326 JYN524326 KIJ524326 KSF524326 LCB524326 LLX524326 LVT524326 MFP524326 MPL524326 MZH524326 NJD524326 NSZ524326 OCV524326 OMR524326 OWN524326 PGJ524326 PQF524326 QAB524326 QJX524326 QTT524326 RDP524326 RNL524326 RXH524326 SHD524326 SQZ524326 TAV524326 TKR524326 TUN524326 UEJ524326 UOF524326 UYB524326 VHX524326 VRT524326 WBP524326 WLL524326 WVH524326 IV589862 SR589862 ACN589862 AMJ589862 AWF589862 BGB589862 BPX589862 BZT589862 CJP589862 CTL589862 DDH589862 DND589862 DWZ589862 EGV589862 EQR589862 FAN589862 FKJ589862 FUF589862 GEB589862 GNX589862 GXT589862 HHP589862 HRL589862 IBH589862 ILD589862 IUZ589862 JEV589862 JOR589862 JYN589862 KIJ589862 KSF589862 LCB589862 LLX589862 LVT589862 MFP589862 MPL589862 MZH589862 NJD589862 NSZ589862 OCV589862 OMR589862 OWN589862 PGJ589862 PQF589862 QAB589862 QJX589862 QTT589862 RDP589862 RNL589862 RXH589862 SHD589862 SQZ589862 TAV589862 TKR589862 TUN589862 UEJ589862 UOF589862 UYB589862 VHX589862 VRT589862 WBP589862 WLL589862 WVH589862 IV655398 SR655398 ACN655398 AMJ655398 AWF655398 BGB655398 BPX655398 BZT655398 CJP655398 CTL655398 DDH655398 DND655398 DWZ655398 EGV655398 EQR655398 FAN655398 FKJ655398 FUF655398 GEB655398 GNX655398 GXT655398 HHP655398 HRL655398 IBH655398 ILD655398 IUZ655398 JEV655398 JOR655398 JYN655398 KIJ655398 KSF655398 LCB655398 LLX655398 LVT655398 MFP655398 MPL655398 MZH655398 NJD655398 NSZ655398 OCV655398 OMR655398 OWN655398 PGJ655398 PQF655398 QAB655398 QJX655398 QTT655398 RDP655398 RNL655398 RXH655398 SHD655398 SQZ655398 TAV655398 TKR655398 TUN655398 UEJ655398 UOF655398 UYB655398 VHX655398 VRT655398 WBP655398 WLL655398 WVH655398 IV720934 SR720934 ACN720934 AMJ720934 AWF720934 BGB720934 BPX720934 BZT720934 CJP720934 CTL720934 DDH720934 DND720934 DWZ720934 EGV720934 EQR720934 FAN720934 FKJ720934 FUF720934 GEB720934 GNX720934 GXT720934 HHP720934 HRL720934 IBH720934 ILD720934 IUZ720934 JEV720934 JOR720934 JYN720934 KIJ720934 KSF720934 LCB720934 LLX720934 LVT720934 MFP720934 MPL720934 MZH720934 NJD720934 NSZ720934 OCV720934 OMR720934 OWN720934 PGJ720934 PQF720934 QAB720934 QJX720934 QTT720934 RDP720934 RNL720934 RXH720934 SHD720934 SQZ720934 TAV720934 TKR720934 TUN720934 UEJ720934 UOF720934 UYB720934 VHX720934 VRT720934 WBP720934 WLL720934 WVH720934 IV786470 SR786470 ACN786470 AMJ786470 AWF786470 BGB786470 BPX786470 BZT786470 CJP786470 CTL786470 DDH786470 DND786470 DWZ786470 EGV786470 EQR786470 FAN786470 FKJ786470 FUF786470 GEB786470 GNX786470 GXT786470 HHP786470 HRL786470 IBH786470 ILD786470 IUZ786470 JEV786470 JOR786470 JYN786470 KIJ786470 KSF786470 LCB786470 LLX786470 LVT786470 MFP786470 MPL786470 MZH786470 NJD786470 NSZ786470 OCV786470 OMR786470 OWN786470 PGJ786470 PQF786470 QAB786470 QJX786470 QTT786470 RDP786470 RNL786470 RXH786470 SHD786470 SQZ786470 TAV786470 TKR786470 TUN786470 UEJ786470 UOF786470 UYB786470 VHX786470 VRT786470 WBP786470 WLL786470 WVH786470 IV852006 SR852006 ACN852006 AMJ852006 AWF852006 BGB852006 BPX852006 BZT852006 CJP852006 CTL852006 DDH852006 DND852006 DWZ852006 EGV852006 EQR852006 FAN852006 FKJ852006 FUF852006 GEB852006 GNX852006 GXT852006 HHP852006 HRL852006 IBH852006 ILD852006 IUZ852006 JEV852006 JOR852006 JYN852006 KIJ852006 KSF852006 LCB852006 LLX852006 LVT852006 MFP852006 MPL852006 MZH852006 NJD852006 NSZ852006 OCV852006 OMR852006 OWN852006 PGJ852006 PQF852006 QAB852006 QJX852006 QTT852006 RDP852006 RNL852006 RXH852006 SHD852006 SQZ852006 TAV852006 TKR852006 TUN852006 UEJ852006 UOF852006 UYB852006 VHX852006 VRT852006 WBP852006 WLL852006 WVH852006 IV917542 SR917542 ACN917542 AMJ917542 AWF917542 BGB917542 BPX917542 BZT917542 CJP917542 CTL917542 DDH917542 DND917542 DWZ917542 EGV917542 EQR917542 FAN917542 FKJ917542 FUF917542 GEB917542 GNX917542 GXT917542 HHP917542 HRL917542 IBH917542 ILD917542 IUZ917542 JEV917542 JOR917542 JYN917542 KIJ917542 KSF917542 LCB917542 LLX917542 LVT917542 MFP917542 MPL917542 MZH917542 NJD917542 NSZ917542 OCV917542 OMR917542 OWN917542 PGJ917542 PQF917542 QAB917542 QJX917542 QTT917542 RDP917542 RNL917542 RXH917542 SHD917542 SQZ917542 TAV917542 TKR917542 TUN917542 UEJ917542 UOF917542 UYB917542 VHX917542 VRT917542 WBP917542 WLL917542 WVH917542 IV983078 SR983078 ACN983078 AMJ983078 AWF983078 BGB983078 BPX983078 BZT983078 CJP983078 CTL983078 DDH983078 DND983078 DWZ983078 EGV983078 EQR983078 FAN983078 FKJ983078 FUF983078 GEB983078 GNX983078 GXT983078 HHP983078 HRL983078 IBH983078 ILD983078 IUZ983078 JEV983078 JOR983078 JYN983078 KIJ983078 KSF983078 LCB983078 LLX983078 LVT983078 MFP983078 MPL983078 MZH983078 NJD983078 NSZ983078 OCV983078 OMR983078 OWN983078 PGJ983078 PQF983078 QAB983078 QJX983078 QTT983078 RDP983078 RNL983078 RXH983078 SHD983078 SQZ983078 TAV983078 TKR983078 TUN983078 UEJ983078 UOF983078 UYB983078 VHX983078 VRT983078 WBP983078 WLL983078 WVH983078 IP65538 SL65538 ACH65538 AMD65538 AVZ65538 BFV65538 BPR65538 BZN65538 CJJ65538 CTF65538 DDB65538 DMX65538 DWT65538 EGP65538 EQL65538 FAH65538 FKD65538 FTZ65538 GDV65538 GNR65538 GXN65538 HHJ65538 HRF65538 IBB65538 IKX65538 IUT65538 JEP65538 JOL65538 JYH65538 KID65538 KRZ65538 LBV65538 LLR65538 LVN65538 MFJ65538 MPF65538 MZB65538 NIX65538 NST65538 OCP65538 OML65538 OWH65538 PGD65538 PPZ65538 PZV65538 QJR65538 QTN65538 RDJ65538 RNF65538 RXB65538 SGX65538 SQT65538 TAP65538 TKL65538 TUH65538 UED65538 UNZ65538 UXV65538 VHR65538 VRN65538 WBJ65538 WLF65538 WVB65538 IP131074 SL131074 ACH131074 AMD131074 AVZ131074 BFV131074 BPR131074 BZN131074 CJJ131074 CTF131074 DDB131074 DMX131074 DWT131074 EGP131074 EQL131074 FAH131074 FKD131074 FTZ131074 GDV131074 GNR131074 GXN131074 HHJ131074 HRF131074 IBB131074 IKX131074 IUT131074 JEP131074 JOL131074 JYH131074 KID131074 KRZ131074 LBV131074 LLR131074 LVN131074 MFJ131074 MPF131074 MZB131074 NIX131074 NST131074 OCP131074 OML131074 OWH131074 PGD131074 PPZ131074 PZV131074 QJR131074 QTN131074 RDJ131074 RNF131074 RXB131074 SGX131074 SQT131074 TAP131074 TKL131074 TUH131074 UED131074 UNZ131074 UXV131074 VHR131074 VRN131074 WBJ131074 WLF131074 WVB131074 IP196610 SL196610 ACH196610 AMD196610 AVZ196610 BFV196610 BPR196610 BZN196610 CJJ196610 CTF196610 DDB196610 DMX196610 DWT196610 EGP196610 EQL196610 FAH196610 FKD196610 FTZ196610 GDV196610 GNR196610 GXN196610 HHJ196610 HRF196610 IBB196610 IKX196610 IUT196610 JEP196610 JOL196610 JYH196610 KID196610 KRZ196610 LBV196610 LLR196610 LVN196610 MFJ196610 MPF196610 MZB196610 NIX196610 NST196610 OCP196610 OML196610 OWH196610 PGD196610 PPZ196610 PZV196610 QJR196610 QTN196610 RDJ196610 RNF196610 RXB196610 SGX196610 SQT196610 TAP196610 TKL196610 TUH196610 UED196610 UNZ196610 UXV196610 VHR196610 VRN196610 WBJ196610 WLF196610 WVB196610 IP262146 SL262146 ACH262146 AMD262146 AVZ262146 BFV262146 BPR262146 BZN262146 CJJ262146 CTF262146 DDB262146 DMX262146 DWT262146 EGP262146 EQL262146 FAH262146 FKD262146 FTZ262146 GDV262146 GNR262146 GXN262146 HHJ262146 HRF262146 IBB262146 IKX262146 IUT262146 JEP262146 JOL262146 JYH262146 KID262146 KRZ262146 LBV262146 LLR262146 LVN262146 MFJ262146 MPF262146 MZB262146 NIX262146 NST262146 OCP262146 OML262146 OWH262146 PGD262146 PPZ262146 PZV262146 QJR262146 QTN262146 RDJ262146 RNF262146 RXB262146 SGX262146 SQT262146 TAP262146 TKL262146 TUH262146 UED262146 UNZ262146 UXV262146 VHR262146 VRN262146 WBJ262146 WLF262146 WVB262146 IP327682 SL327682 ACH327682 AMD327682 AVZ327682 BFV327682 BPR327682 BZN327682 CJJ327682 CTF327682 DDB327682 DMX327682 DWT327682 EGP327682 EQL327682 FAH327682 FKD327682 FTZ327682 GDV327682 GNR327682 GXN327682 HHJ327682 HRF327682 IBB327682 IKX327682 IUT327682 JEP327682 JOL327682 JYH327682 KID327682 KRZ327682 LBV327682 LLR327682 LVN327682 MFJ327682 MPF327682 MZB327682 NIX327682 NST327682 OCP327682 OML327682 OWH327682 PGD327682 PPZ327682 PZV327682 QJR327682 QTN327682 RDJ327682 RNF327682 RXB327682 SGX327682 SQT327682 TAP327682 TKL327682 TUH327682 UED327682 UNZ327682 UXV327682 VHR327682 VRN327682 WBJ327682 WLF327682 WVB327682 IP393218 SL393218 ACH393218 AMD393218 AVZ393218 BFV393218 BPR393218 BZN393218 CJJ393218 CTF393218 DDB393218 DMX393218 DWT393218 EGP393218 EQL393218 FAH393218 FKD393218 FTZ393218 GDV393218 GNR393218 GXN393218 HHJ393218 HRF393218 IBB393218 IKX393218 IUT393218 JEP393218 JOL393218 JYH393218 KID393218 KRZ393218 LBV393218 LLR393218 LVN393218 MFJ393218 MPF393218 MZB393218 NIX393218 NST393218 OCP393218 OML393218 OWH393218 PGD393218 PPZ393218 PZV393218 QJR393218 QTN393218 RDJ393218 RNF393218 RXB393218 SGX393218 SQT393218 TAP393218 TKL393218 TUH393218 UED393218 UNZ393218 UXV393218 VHR393218 VRN393218 WBJ393218 WLF393218 WVB393218 IP458754 SL458754 ACH458754 AMD458754 AVZ458754 BFV458754 BPR458754 BZN458754 CJJ458754 CTF458754 DDB458754 DMX458754 DWT458754 EGP458754 EQL458754 FAH458754 FKD458754 FTZ458754 GDV458754 GNR458754 GXN458754 HHJ458754 HRF458754 IBB458754 IKX458754 IUT458754 JEP458754 JOL458754 JYH458754 KID458754 KRZ458754 LBV458754 LLR458754 LVN458754 MFJ458754 MPF458754 MZB458754 NIX458754 NST458754 OCP458754 OML458754 OWH458754 PGD458754 PPZ458754 PZV458754 QJR458754 QTN458754 RDJ458754 RNF458754 RXB458754 SGX458754 SQT458754 TAP458754 TKL458754 TUH458754 UED458754 UNZ458754 UXV458754 VHR458754 VRN458754 WBJ458754 WLF458754 WVB458754 IP524290 SL524290 ACH524290 AMD524290 AVZ524290 BFV524290 BPR524290 BZN524290 CJJ524290 CTF524290 DDB524290 DMX524290 DWT524290 EGP524290 EQL524290 FAH524290 FKD524290 FTZ524290 GDV524290 GNR524290 GXN524290 HHJ524290 HRF524290 IBB524290 IKX524290 IUT524290 JEP524290 JOL524290 JYH524290 KID524290 KRZ524290 LBV524290 LLR524290 LVN524290 MFJ524290 MPF524290 MZB524290 NIX524290 NST524290 OCP524290 OML524290 OWH524290 PGD524290 PPZ524290 PZV524290 QJR524290 QTN524290 RDJ524290 RNF524290 RXB524290 SGX524290 SQT524290 TAP524290 TKL524290 TUH524290 UED524290 UNZ524290 UXV524290 VHR524290 VRN524290 WBJ524290 WLF524290 WVB524290 IP589826 SL589826 ACH589826 AMD589826 AVZ589826 BFV589826 BPR589826 BZN589826 CJJ589826 CTF589826 DDB589826 DMX589826 DWT589826 EGP589826 EQL589826 FAH589826 FKD589826 FTZ589826 GDV589826 GNR589826 GXN589826 HHJ589826 HRF589826 IBB589826 IKX589826 IUT589826 JEP589826 JOL589826 JYH589826 KID589826 KRZ589826 LBV589826 LLR589826 LVN589826 MFJ589826 MPF589826 MZB589826 NIX589826 NST589826 OCP589826 OML589826 OWH589826 PGD589826 PPZ589826 PZV589826 QJR589826 QTN589826 RDJ589826 RNF589826 RXB589826 SGX589826 SQT589826 TAP589826 TKL589826 TUH589826 UED589826 UNZ589826 UXV589826 VHR589826 VRN589826 WBJ589826 WLF589826 WVB589826 IP655362 SL655362 ACH655362 AMD655362 AVZ655362 BFV655362 BPR655362 BZN655362 CJJ655362 CTF655362 DDB655362 DMX655362 DWT655362 EGP655362 EQL655362 FAH655362 FKD655362 FTZ655362 GDV655362 GNR655362 GXN655362 HHJ655362 HRF655362 IBB655362 IKX655362 IUT655362 JEP655362 JOL655362 JYH655362 KID655362 KRZ655362 LBV655362 LLR655362 LVN655362 MFJ655362 MPF655362 MZB655362 NIX655362 NST655362 OCP655362 OML655362 OWH655362 PGD655362 PPZ655362 PZV655362 QJR655362 QTN655362 RDJ655362 RNF655362 RXB655362 SGX655362 SQT655362 TAP655362 TKL655362 TUH655362 UED655362 UNZ655362 UXV655362 VHR655362 VRN655362 WBJ655362 WLF655362 WVB655362 IP720898 SL720898 ACH720898 AMD720898 AVZ720898 BFV720898 BPR720898 BZN720898 CJJ720898 CTF720898 DDB720898 DMX720898 DWT720898 EGP720898 EQL720898 FAH720898 FKD720898 FTZ720898 GDV720898 GNR720898 GXN720898 HHJ720898 HRF720898 IBB720898 IKX720898 IUT720898 JEP720898 JOL720898 JYH720898 KID720898 KRZ720898 LBV720898 LLR720898 LVN720898 MFJ720898 MPF720898 MZB720898 NIX720898 NST720898 OCP720898 OML720898 OWH720898 PGD720898 PPZ720898 PZV720898 QJR720898 QTN720898 RDJ720898 RNF720898 RXB720898 SGX720898 SQT720898 TAP720898 TKL720898 TUH720898 UED720898 UNZ720898 UXV720898 VHR720898 VRN720898 WBJ720898 WLF720898 WVB720898 IP786434 SL786434 ACH786434 AMD786434 AVZ786434 BFV786434 BPR786434 BZN786434 CJJ786434 CTF786434 DDB786434 DMX786434 DWT786434 EGP786434 EQL786434 FAH786434 FKD786434 FTZ786434 GDV786434 GNR786434 GXN786434 HHJ786434 HRF786434 IBB786434 IKX786434 IUT786434 JEP786434 JOL786434 JYH786434 KID786434 KRZ786434 LBV786434 LLR786434 LVN786434 MFJ786434 MPF786434 MZB786434 NIX786434 NST786434 OCP786434 OML786434 OWH786434 PGD786434 PPZ786434 PZV786434 QJR786434 QTN786434 RDJ786434 RNF786434 RXB786434 SGX786434 SQT786434 TAP786434 TKL786434 TUH786434 UED786434 UNZ786434 UXV786434 VHR786434 VRN786434 WBJ786434 WLF786434 WVB786434 IP851970 SL851970 ACH851970 AMD851970 AVZ851970 BFV851970 BPR851970 BZN851970 CJJ851970 CTF851970 DDB851970 DMX851970 DWT851970 EGP851970 EQL851970 FAH851970 FKD851970 FTZ851970 GDV851970 GNR851970 GXN851970 HHJ851970 HRF851970 IBB851970 IKX851970 IUT851970 JEP851970 JOL851970 JYH851970 KID851970 KRZ851970 LBV851970 LLR851970 LVN851970 MFJ851970 MPF851970 MZB851970 NIX851970 NST851970 OCP851970 OML851970 OWH851970 PGD851970 PPZ851970 PZV851970 QJR851970 QTN851970 RDJ851970 RNF851970 RXB851970 SGX851970 SQT851970 TAP851970 TKL851970 TUH851970 UED851970 UNZ851970 UXV851970 VHR851970 VRN851970 WBJ851970 WLF851970 WVB851970 IP917506 SL917506 ACH917506 AMD917506 AVZ917506 BFV917506 BPR917506 BZN917506 CJJ917506 CTF917506 DDB917506 DMX917506 DWT917506 EGP917506 EQL917506 FAH917506 FKD917506 FTZ917506 GDV917506 GNR917506 GXN917506 HHJ917506 HRF917506 IBB917506 IKX917506 IUT917506 JEP917506 JOL917506 JYH917506 KID917506 KRZ917506 LBV917506 LLR917506 LVN917506 MFJ917506 MPF917506 MZB917506 NIX917506 NST917506 OCP917506 OML917506 OWH917506 PGD917506 PPZ917506 PZV917506 QJR917506 QTN917506 RDJ917506 RNF917506 RXB917506 SGX917506 SQT917506 TAP917506 TKL917506 TUH917506 UED917506 UNZ917506 UXV917506 VHR917506 VRN917506 WBJ917506 WLF917506 WVB917506 IP983042 SL983042 ACH983042 AMD983042 AVZ983042 BFV983042 BPR983042 BZN983042 CJJ983042 CTF983042 DDB983042 DMX983042 DWT983042 EGP983042 EQL983042 FAH983042 FKD983042 FTZ983042 GDV983042 GNR983042 GXN983042 HHJ983042 HRF983042 IBB983042 IKX983042 IUT983042 JEP983042 JOL983042 JYH983042 KID983042 KRZ983042 LBV983042 LLR983042 LVN983042 MFJ983042 MPF983042 MZB983042 NIX983042 NST983042 OCP983042 OML983042 OWH983042 PGD983042 PPZ983042 PZV983042 QJR983042 QTN983042 RDJ983042 RNF983042 RXB983042 SGX983042 SQT983042 TAP983042 TKL983042 TUH983042 UED983042 UNZ983042 UXV983042 VHR983042 VRN983042 WBJ983042 WLF983042 WVB983042 IL65532 SH65532 ACD65532 ALZ65532 AVV65532 BFR65532 BPN65532 BZJ65532 CJF65532 CTB65532 DCX65532 DMT65532 DWP65532 EGL65532 EQH65532 FAD65532 FJZ65532 FTV65532 GDR65532 GNN65532 GXJ65532 HHF65532 HRB65532 IAX65532 IKT65532 IUP65532 JEL65532 JOH65532 JYD65532 KHZ65532 KRV65532 LBR65532 LLN65532 LVJ65532 MFF65532 MPB65532 MYX65532 NIT65532 NSP65532 OCL65532 OMH65532 OWD65532 PFZ65532 PPV65532 PZR65532 QJN65532 QTJ65532 RDF65532 RNB65532 RWX65532 SGT65532 SQP65532 TAL65532 TKH65532 TUD65532 UDZ65532 UNV65532 UXR65532 VHN65532 VRJ65532 WBF65532 WLB65532 WUX65532 IL131068 SH131068 ACD131068 ALZ131068 AVV131068 BFR131068 BPN131068 BZJ131068 CJF131068 CTB131068 DCX131068 DMT131068 DWP131068 EGL131068 EQH131068 FAD131068 FJZ131068 FTV131068 GDR131068 GNN131068 GXJ131068 HHF131068 HRB131068 IAX131068 IKT131068 IUP131068 JEL131068 JOH131068 JYD131068 KHZ131068 KRV131068 LBR131068 LLN131068 LVJ131068 MFF131068 MPB131068 MYX131068 NIT131068 NSP131068 OCL131068 OMH131068 OWD131068 PFZ131068 PPV131068 PZR131068 QJN131068 QTJ131068 RDF131068 RNB131068 RWX131068 SGT131068 SQP131068 TAL131068 TKH131068 TUD131068 UDZ131068 UNV131068 UXR131068 VHN131068 VRJ131068 WBF131068 WLB131068 WUX131068 IL196604 SH196604 ACD196604 ALZ196604 AVV196604 BFR196604 BPN196604 BZJ196604 CJF196604 CTB196604 DCX196604 DMT196604 DWP196604 EGL196604 EQH196604 FAD196604 FJZ196604 FTV196604 GDR196604 GNN196604 GXJ196604 HHF196604 HRB196604 IAX196604 IKT196604 IUP196604 JEL196604 JOH196604 JYD196604 KHZ196604 KRV196604 LBR196604 LLN196604 LVJ196604 MFF196604 MPB196604 MYX196604 NIT196604 NSP196604 OCL196604 OMH196604 OWD196604 PFZ196604 PPV196604 PZR196604 QJN196604 QTJ196604 RDF196604 RNB196604 RWX196604 SGT196604 SQP196604 TAL196604 TKH196604 TUD196604 UDZ196604 UNV196604 UXR196604 VHN196604 VRJ196604 WBF196604 WLB196604 WUX196604 IL262140 SH262140 ACD262140 ALZ262140 AVV262140 BFR262140 BPN262140 BZJ262140 CJF262140 CTB262140 DCX262140 DMT262140 DWP262140 EGL262140 EQH262140 FAD262140 FJZ262140 FTV262140 GDR262140 GNN262140 GXJ262140 HHF262140 HRB262140 IAX262140 IKT262140 IUP262140 JEL262140 JOH262140 JYD262140 KHZ262140 KRV262140 LBR262140 LLN262140 LVJ262140 MFF262140 MPB262140 MYX262140 NIT262140 NSP262140 OCL262140 OMH262140 OWD262140 PFZ262140 PPV262140 PZR262140 QJN262140 QTJ262140 RDF262140 RNB262140 RWX262140 SGT262140 SQP262140 TAL262140 TKH262140 TUD262140 UDZ262140 UNV262140 UXR262140 VHN262140 VRJ262140 WBF262140 WLB262140 WUX262140 IL327676 SH327676 ACD327676 ALZ327676 AVV327676 BFR327676 BPN327676 BZJ327676 CJF327676 CTB327676 DCX327676 DMT327676 DWP327676 EGL327676 EQH327676 FAD327676 FJZ327676 FTV327676 GDR327676 GNN327676 GXJ327676 HHF327676 HRB327676 IAX327676 IKT327676 IUP327676 JEL327676 JOH327676 JYD327676 KHZ327676 KRV327676 LBR327676 LLN327676 LVJ327676 MFF327676 MPB327676 MYX327676 NIT327676 NSP327676 OCL327676 OMH327676 OWD327676 PFZ327676 PPV327676 PZR327676 QJN327676 QTJ327676 RDF327676 RNB327676 RWX327676 SGT327676 SQP327676 TAL327676 TKH327676 TUD327676 UDZ327676 UNV327676 UXR327676 VHN327676 VRJ327676 WBF327676 WLB327676 WUX327676 IL393212 SH393212 ACD393212 ALZ393212 AVV393212 BFR393212 BPN393212 BZJ393212 CJF393212 CTB393212 DCX393212 DMT393212 DWP393212 EGL393212 EQH393212 FAD393212 FJZ393212 FTV393212 GDR393212 GNN393212 GXJ393212 HHF393212 HRB393212 IAX393212 IKT393212 IUP393212 JEL393212 JOH393212 JYD393212 KHZ393212 KRV393212 LBR393212 LLN393212 LVJ393212 MFF393212 MPB393212 MYX393212 NIT393212 NSP393212 OCL393212 OMH393212 OWD393212 PFZ393212 PPV393212 PZR393212 QJN393212 QTJ393212 RDF393212 RNB393212 RWX393212 SGT393212 SQP393212 TAL393212 TKH393212 TUD393212 UDZ393212 UNV393212 UXR393212 VHN393212 VRJ393212 WBF393212 WLB393212 WUX393212 IL458748 SH458748 ACD458748 ALZ458748 AVV458748 BFR458748 BPN458748 BZJ458748 CJF458748 CTB458748 DCX458748 DMT458748 DWP458748 EGL458748 EQH458748 FAD458748 FJZ458748 FTV458748 GDR458748 GNN458748 GXJ458748 HHF458748 HRB458748 IAX458748 IKT458748 IUP458748 JEL458748 JOH458748 JYD458748 KHZ458748 KRV458748 LBR458748 LLN458748 LVJ458748 MFF458748 MPB458748 MYX458748 NIT458748 NSP458748 OCL458748 OMH458748 OWD458748 PFZ458748 PPV458748 PZR458748 QJN458748 QTJ458748 RDF458748 RNB458748 RWX458748 SGT458748 SQP458748 TAL458748 TKH458748 TUD458748 UDZ458748 UNV458748 UXR458748 VHN458748 VRJ458748 WBF458748 WLB458748 WUX458748 IL524284 SH524284 ACD524284 ALZ524284 AVV524284 BFR524284 BPN524284 BZJ524284 CJF524284 CTB524284 DCX524284 DMT524284 DWP524284 EGL524284 EQH524284 FAD524284 FJZ524284 FTV524284 GDR524284 GNN524284 GXJ524284 HHF524284 HRB524284 IAX524284 IKT524284 IUP524284 JEL524284 JOH524284 JYD524284 KHZ524284 KRV524284 LBR524284 LLN524284 LVJ524284 MFF524284 MPB524284 MYX524284 NIT524284 NSP524284 OCL524284 OMH524284 OWD524284 PFZ524284 PPV524284 PZR524284 QJN524284 QTJ524284 RDF524284 RNB524284 RWX524284 SGT524284 SQP524284 TAL524284 TKH524284 TUD524284 UDZ524284 UNV524284 UXR524284 VHN524284 VRJ524284 WBF524284 WLB524284 WUX524284 IL589820 SH589820 ACD589820 ALZ589820 AVV589820 BFR589820 BPN589820 BZJ589820 CJF589820 CTB589820 DCX589820 DMT589820 DWP589820 EGL589820 EQH589820 FAD589820 FJZ589820 FTV589820 GDR589820 GNN589820 GXJ589820 HHF589820 HRB589820 IAX589820 IKT589820 IUP589820 JEL589820 JOH589820 JYD589820 KHZ589820 KRV589820 LBR589820 LLN589820 LVJ589820 MFF589820 MPB589820 MYX589820 NIT589820 NSP589820 OCL589820 OMH589820 OWD589820 PFZ589820 PPV589820 PZR589820 QJN589820 QTJ589820 RDF589820 RNB589820 RWX589820 SGT589820 SQP589820 TAL589820 TKH589820 TUD589820 UDZ589820 UNV589820 UXR589820 VHN589820 VRJ589820 WBF589820 WLB589820 WUX589820 IL655356 SH655356 ACD655356 ALZ655356 AVV655356 BFR655356 BPN655356 BZJ655356 CJF655356 CTB655356 DCX655356 DMT655356 DWP655356 EGL655356 EQH655356 FAD655356 FJZ655356 FTV655356 GDR655356 GNN655356 GXJ655356 HHF655356 HRB655356 IAX655356 IKT655356 IUP655356 JEL655356 JOH655356 JYD655356 KHZ655356 KRV655356 LBR655356 LLN655356 LVJ655356 MFF655356 MPB655356 MYX655356 NIT655356 NSP655356 OCL655356 OMH655356 OWD655356 PFZ655356 PPV655356 PZR655356 QJN655356 QTJ655356 RDF655356 RNB655356 RWX655356 SGT655356 SQP655356 TAL655356 TKH655356 TUD655356 UDZ655356 UNV655356 UXR655356 VHN655356 VRJ655356 WBF655356 WLB655356 WUX655356 IL720892 SH720892 ACD720892 ALZ720892 AVV720892 BFR720892 BPN720892 BZJ720892 CJF720892 CTB720892 DCX720892 DMT720892 DWP720892 EGL720892 EQH720892 FAD720892 FJZ720892 FTV720892 GDR720892 GNN720892 GXJ720892 HHF720892 HRB720892 IAX720892 IKT720892 IUP720892 JEL720892 JOH720892 JYD720892 KHZ720892 KRV720892 LBR720892 LLN720892 LVJ720892 MFF720892 MPB720892 MYX720892 NIT720892 NSP720892 OCL720892 OMH720892 OWD720892 PFZ720892 PPV720892 PZR720892 QJN720892 QTJ720892 RDF720892 RNB720892 RWX720892 SGT720892 SQP720892 TAL720892 TKH720892 TUD720892 UDZ720892 UNV720892 UXR720892 VHN720892 VRJ720892 WBF720892 WLB720892 WUX720892 IL786428 SH786428 ACD786428 ALZ786428 AVV786428 BFR786428 BPN786428 BZJ786428 CJF786428 CTB786428 DCX786428 DMT786428 DWP786428 EGL786428 EQH786428 FAD786428 FJZ786428 FTV786428 GDR786428 GNN786428 GXJ786428 HHF786428 HRB786428 IAX786428 IKT786428 IUP786428 JEL786428 JOH786428 JYD786428 KHZ786428 KRV786428 LBR786428 LLN786428 LVJ786428 MFF786428 MPB786428 MYX786428 NIT786428 NSP786428 OCL786428 OMH786428 OWD786428 PFZ786428 PPV786428 PZR786428 QJN786428 QTJ786428 RDF786428 RNB786428 RWX786428 SGT786428 SQP786428 TAL786428 TKH786428 TUD786428 UDZ786428 UNV786428 UXR786428 VHN786428 VRJ786428 WBF786428 WLB786428 WUX786428 IL851964 SH851964 ACD851964 ALZ851964 AVV851964 BFR851964 BPN851964 BZJ851964 CJF851964 CTB851964 DCX851964 DMT851964 DWP851964 EGL851964 EQH851964 FAD851964 FJZ851964 FTV851964 GDR851964 GNN851964 GXJ851964 HHF851964 HRB851964 IAX851964 IKT851964 IUP851964 JEL851964 JOH851964 JYD851964 KHZ851964 KRV851964 LBR851964 LLN851964 LVJ851964 MFF851964 MPB851964 MYX851964 NIT851964 NSP851964 OCL851964 OMH851964 OWD851964 PFZ851964 PPV851964 PZR851964 QJN851964 QTJ851964 RDF851964 RNB851964 RWX851964 SGT851964 SQP851964 TAL851964 TKH851964 TUD851964 UDZ851964 UNV851964 UXR851964 VHN851964 VRJ851964 WBF851964 WLB851964 WUX851964 IL917500 SH917500 ACD917500 ALZ917500 AVV917500 BFR917500 BPN917500 BZJ917500 CJF917500 CTB917500 DCX917500 DMT917500 DWP917500 EGL917500 EQH917500 FAD917500 FJZ917500 FTV917500 GDR917500 GNN917500 GXJ917500 HHF917500 HRB917500 IAX917500 IKT917500 IUP917500 JEL917500 JOH917500 JYD917500 KHZ917500 KRV917500 LBR917500 LLN917500 LVJ917500 MFF917500 MPB917500 MYX917500 NIT917500 NSP917500 OCL917500 OMH917500 OWD917500 PFZ917500 PPV917500 PZR917500 QJN917500 QTJ917500 RDF917500 RNB917500 RWX917500 SGT917500 SQP917500 TAL917500 TKH917500 TUD917500 UDZ917500 UNV917500 UXR917500 VHN917500 VRJ917500 WBF917500 WLB917500 WUX917500 IL983036 SH983036 ACD983036 ALZ983036 AVV983036 BFR983036 BPN983036 BZJ983036 CJF983036 CTB983036 DCX983036 DMT983036 DWP983036 EGL983036 EQH983036 FAD983036 FJZ983036 FTV983036 GDR983036 GNN983036 GXJ983036 HHF983036 HRB983036 IAX983036 IKT983036 IUP983036 JEL983036 JOH983036 JYD983036 KHZ983036 KRV983036 LBR983036 LLN983036 LVJ983036 MFF983036 MPB983036 MYX983036 NIT983036 NSP983036 OCL983036 OMH983036 OWD983036 PFZ983036 PPV983036 PZR983036 QJN983036 QTJ983036 RDF983036 RNB983036 RWX983036 SGT983036 SQP983036 TAL983036 TKH983036 TUD983036 UDZ983036 UNV983036 UXR983036 VHN983036 VRJ983036 WBF983036 WLB983036 WUX983036</xm:sqref>
        </x14:dataValidation>
        <x14:dataValidation imeMode="hiragana" allowBlank="1" showInputMessage="1" showErrorMessage="1" xr:uid="{815BB7FF-B035-4504-BDD2-4429EBDC7E0D}">
          <xm:sqref>L65552:AA65553 HS65550:IK65551 RO65550:SG65551 ABK65550:ACC65551 ALG65550:ALY65551 AVC65550:AVU65551 BEY65550:BFQ65551 BOU65550:BPM65551 BYQ65550:BZI65551 CIM65550:CJE65551 CSI65550:CTA65551 DCE65550:DCW65551 DMA65550:DMS65551 DVW65550:DWO65551 EFS65550:EGK65551 EPO65550:EQG65551 EZK65550:FAC65551 FJG65550:FJY65551 FTC65550:FTU65551 GCY65550:GDQ65551 GMU65550:GNM65551 GWQ65550:GXI65551 HGM65550:HHE65551 HQI65550:HRA65551 IAE65550:IAW65551 IKA65550:IKS65551 ITW65550:IUO65551 JDS65550:JEK65551 JNO65550:JOG65551 JXK65550:JYC65551 KHG65550:KHY65551 KRC65550:KRU65551 LAY65550:LBQ65551 LKU65550:LLM65551 LUQ65550:LVI65551 MEM65550:MFE65551 MOI65550:MPA65551 MYE65550:MYW65551 NIA65550:NIS65551 NRW65550:NSO65551 OBS65550:OCK65551 OLO65550:OMG65551 OVK65550:OWC65551 PFG65550:PFY65551 PPC65550:PPU65551 PYY65550:PZQ65551 QIU65550:QJM65551 QSQ65550:QTI65551 RCM65550:RDE65551 RMI65550:RNA65551 RWE65550:RWW65551 SGA65550:SGS65551 SPW65550:SQO65551 SZS65550:TAK65551 TJO65550:TKG65551 TTK65550:TUC65551 UDG65550:UDY65551 UNC65550:UNU65551 UWY65550:UXQ65551 VGU65550:VHM65551 VQQ65550:VRI65551 WAM65550:WBE65551 WKI65550:WLA65551 WUE65550:WUW65551 L131088:AA131089 HS131086:IK131087 RO131086:SG131087 ABK131086:ACC131087 ALG131086:ALY131087 AVC131086:AVU131087 BEY131086:BFQ131087 BOU131086:BPM131087 BYQ131086:BZI131087 CIM131086:CJE131087 CSI131086:CTA131087 DCE131086:DCW131087 DMA131086:DMS131087 DVW131086:DWO131087 EFS131086:EGK131087 EPO131086:EQG131087 EZK131086:FAC131087 FJG131086:FJY131087 FTC131086:FTU131087 GCY131086:GDQ131087 GMU131086:GNM131087 GWQ131086:GXI131087 HGM131086:HHE131087 HQI131086:HRA131087 IAE131086:IAW131087 IKA131086:IKS131087 ITW131086:IUO131087 JDS131086:JEK131087 JNO131086:JOG131087 JXK131086:JYC131087 KHG131086:KHY131087 KRC131086:KRU131087 LAY131086:LBQ131087 LKU131086:LLM131087 LUQ131086:LVI131087 MEM131086:MFE131087 MOI131086:MPA131087 MYE131086:MYW131087 NIA131086:NIS131087 NRW131086:NSO131087 OBS131086:OCK131087 OLO131086:OMG131087 OVK131086:OWC131087 PFG131086:PFY131087 PPC131086:PPU131087 PYY131086:PZQ131087 QIU131086:QJM131087 QSQ131086:QTI131087 RCM131086:RDE131087 RMI131086:RNA131087 RWE131086:RWW131087 SGA131086:SGS131087 SPW131086:SQO131087 SZS131086:TAK131087 TJO131086:TKG131087 TTK131086:TUC131087 UDG131086:UDY131087 UNC131086:UNU131087 UWY131086:UXQ131087 VGU131086:VHM131087 VQQ131086:VRI131087 WAM131086:WBE131087 WKI131086:WLA131087 WUE131086:WUW131087 L196624:AA196625 HS196622:IK196623 RO196622:SG196623 ABK196622:ACC196623 ALG196622:ALY196623 AVC196622:AVU196623 BEY196622:BFQ196623 BOU196622:BPM196623 BYQ196622:BZI196623 CIM196622:CJE196623 CSI196622:CTA196623 DCE196622:DCW196623 DMA196622:DMS196623 DVW196622:DWO196623 EFS196622:EGK196623 EPO196622:EQG196623 EZK196622:FAC196623 FJG196622:FJY196623 FTC196622:FTU196623 GCY196622:GDQ196623 GMU196622:GNM196623 GWQ196622:GXI196623 HGM196622:HHE196623 HQI196622:HRA196623 IAE196622:IAW196623 IKA196622:IKS196623 ITW196622:IUO196623 JDS196622:JEK196623 JNO196622:JOG196623 JXK196622:JYC196623 KHG196622:KHY196623 KRC196622:KRU196623 LAY196622:LBQ196623 LKU196622:LLM196623 LUQ196622:LVI196623 MEM196622:MFE196623 MOI196622:MPA196623 MYE196622:MYW196623 NIA196622:NIS196623 NRW196622:NSO196623 OBS196622:OCK196623 OLO196622:OMG196623 OVK196622:OWC196623 PFG196622:PFY196623 PPC196622:PPU196623 PYY196622:PZQ196623 QIU196622:QJM196623 QSQ196622:QTI196623 RCM196622:RDE196623 RMI196622:RNA196623 RWE196622:RWW196623 SGA196622:SGS196623 SPW196622:SQO196623 SZS196622:TAK196623 TJO196622:TKG196623 TTK196622:TUC196623 UDG196622:UDY196623 UNC196622:UNU196623 UWY196622:UXQ196623 VGU196622:VHM196623 VQQ196622:VRI196623 WAM196622:WBE196623 WKI196622:WLA196623 WUE196622:WUW196623 L262160:AA262161 HS262158:IK262159 RO262158:SG262159 ABK262158:ACC262159 ALG262158:ALY262159 AVC262158:AVU262159 BEY262158:BFQ262159 BOU262158:BPM262159 BYQ262158:BZI262159 CIM262158:CJE262159 CSI262158:CTA262159 DCE262158:DCW262159 DMA262158:DMS262159 DVW262158:DWO262159 EFS262158:EGK262159 EPO262158:EQG262159 EZK262158:FAC262159 FJG262158:FJY262159 FTC262158:FTU262159 GCY262158:GDQ262159 GMU262158:GNM262159 GWQ262158:GXI262159 HGM262158:HHE262159 HQI262158:HRA262159 IAE262158:IAW262159 IKA262158:IKS262159 ITW262158:IUO262159 JDS262158:JEK262159 JNO262158:JOG262159 JXK262158:JYC262159 KHG262158:KHY262159 KRC262158:KRU262159 LAY262158:LBQ262159 LKU262158:LLM262159 LUQ262158:LVI262159 MEM262158:MFE262159 MOI262158:MPA262159 MYE262158:MYW262159 NIA262158:NIS262159 NRW262158:NSO262159 OBS262158:OCK262159 OLO262158:OMG262159 OVK262158:OWC262159 PFG262158:PFY262159 PPC262158:PPU262159 PYY262158:PZQ262159 QIU262158:QJM262159 QSQ262158:QTI262159 RCM262158:RDE262159 RMI262158:RNA262159 RWE262158:RWW262159 SGA262158:SGS262159 SPW262158:SQO262159 SZS262158:TAK262159 TJO262158:TKG262159 TTK262158:TUC262159 UDG262158:UDY262159 UNC262158:UNU262159 UWY262158:UXQ262159 VGU262158:VHM262159 VQQ262158:VRI262159 WAM262158:WBE262159 WKI262158:WLA262159 WUE262158:WUW262159 L327696:AA327697 HS327694:IK327695 RO327694:SG327695 ABK327694:ACC327695 ALG327694:ALY327695 AVC327694:AVU327695 BEY327694:BFQ327695 BOU327694:BPM327695 BYQ327694:BZI327695 CIM327694:CJE327695 CSI327694:CTA327695 DCE327694:DCW327695 DMA327694:DMS327695 DVW327694:DWO327695 EFS327694:EGK327695 EPO327694:EQG327695 EZK327694:FAC327695 FJG327694:FJY327695 FTC327694:FTU327695 GCY327694:GDQ327695 GMU327694:GNM327695 GWQ327694:GXI327695 HGM327694:HHE327695 HQI327694:HRA327695 IAE327694:IAW327695 IKA327694:IKS327695 ITW327694:IUO327695 JDS327694:JEK327695 JNO327694:JOG327695 JXK327694:JYC327695 KHG327694:KHY327695 KRC327694:KRU327695 LAY327694:LBQ327695 LKU327694:LLM327695 LUQ327694:LVI327695 MEM327694:MFE327695 MOI327694:MPA327695 MYE327694:MYW327695 NIA327694:NIS327695 NRW327694:NSO327695 OBS327694:OCK327695 OLO327694:OMG327695 OVK327694:OWC327695 PFG327694:PFY327695 PPC327694:PPU327695 PYY327694:PZQ327695 QIU327694:QJM327695 QSQ327694:QTI327695 RCM327694:RDE327695 RMI327694:RNA327695 RWE327694:RWW327695 SGA327694:SGS327695 SPW327694:SQO327695 SZS327694:TAK327695 TJO327694:TKG327695 TTK327694:TUC327695 UDG327694:UDY327695 UNC327694:UNU327695 UWY327694:UXQ327695 VGU327694:VHM327695 VQQ327694:VRI327695 WAM327694:WBE327695 WKI327694:WLA327695 WUE327694:WUW327695 L393232:AA393233 HS393230:IK393231 RO393230:SG393231 ABK393230:ACC393231 ALG393230:ALY393231 AVC393230:AVU393231 BEY393230:BFQ393231 BOU393230:BPM393231 BYQ393230:BZI393231 CIM393230:CJE393231 CSI393230:CTA393231 DCE393230:DCW393231 DMA393230:DMS393231 DVW393230:DWO393231 EFS393230:EGK393231 EPO393230:EQG393231 EZK393230:FAC393231 FJG393230:FJY393231 FTC393230:FTU393231 GCY393230:GDQ393231 GMU393230:GNM393231 GWQ393230:GXI393231 HGM393230:HHE393231 HQI393230:HRA393231 IAE393230:IAW393231 IKA393230:IKS393231 ITW393230:IUO393231 JDS393230:JEK393231 JNO393230:JOG393231 JXK393230:JYC393231 KHG393230:KHY393231 KRC393230:KRU393231 LAY393230:LBQ393231 LKU393230:LLM393231 LUQ393230:LVI393231 MEM393230:MFE393231 MOI393230:MPA393231 MYE393230:MYW393231 NIA393230:NIS393231 NRW393230:NSO393231 OBS393230:OCK393231 OLO393230:OMG393231 OVK393230:OWC393231 PFG393230:PFY393231 PPC393230:PPU393231 PYY393230:PZQ393231 QIU393230:QJM393231 QSQ393230:QTI393231 RCM393230:RDE393231 RMI393230:RNA393231 RWE393230:RWW393231 SGA393230:SGS393231 SPW393230:SQO393231 SZS393230:TAK393231 TJO393230:TKG393231 TTK393230:TUC393231 UDG393230:UDY393231 UNC393230:UNU393231 UWY393230:UXQ393231 VGU393230:VHM393231 VQQ393230:VRI393231 WAM393230:WBE393231 WKI393230:WLA393231 WUE393230:WUW393231 L458768:AA458769 HS458766:IK458767 RO458766:SG458767 ABK458766:ACC458767 ALG458766:ALY458767 AVC458766:AVU458767 BEY458766:BFQ458767 BOU458766:BPM458767 BYQ458766:BZI458767 CIM458766:CJE458767 CSI458766:CTA458767 DCE458766:DCW458767 DMA458766:DMS458767 DVW458766:DWO458767 EFS458766:EGK458767 EPO458766:EQG458767 EZK458766:FAC458767 FJG458766:FJY458767 FTC458766:FTU458767 GCY458766:GDQ458767 GMU458766:GNM458767 GWQ458766:GXI458767 HGM458766:HHE458767 HQI458766:HRA458767 IAE458766:IAW458767 IKA458766:IKS458767 ITW458766:IUO458767 JDS458766:JEK458767 JNO458766:JOG458767 JXK458766:JYC458767 KHG458766:KHY458767 KRC458766:KRU458767 LAY458766:LBQ458767 LKU458766:LLM458767 LUQ458766:LVI458767 MEM458766:MFE458767 MOI458766:MPA458767 MYE458766:MYW458767 NIA458766:NIS458767 NRW458766:NSO458767 OBS458766:OCK458767 OLO458766:OMG458767 OVK458766:OWC458767 PFG458766:PFY458767 PPC458766:PPU458767 PYY458766:PZQ458767 QIU458766:QJM458767 QSQ458766:QTI458767 RCM458766:RDE458767 RMI458766:RNA458767 RWE458766:RWW458767 SGA458766:SGS458767 SPW458766:SQO458767 SZS458766:TAK458767 TJO458766:TKG458767 TTK458766:TUC458767 UDG458766:UDY458767 UNC458766:UNU458767 UWY458766:UXQ458767 VGU458766:VHM458767 VQQ458766:VRI458767 WAM458766:WBE458767 WKI458766:WLA458767 WUE458766:WUW458767 L524304:AA524305 HS524302:IK524303 RO524302:SG524303 ABK524302:ACC524303 ALG524302:ALY524303 AVC524302:AVU524303 BEY524302:BFQ524303 BOU524302:BPM524303 BYQ524302:BZI524303 CIM524302:CJE524303 CSI524302:CTA524303 DCE524302:DCW524303 DMA524302:DMS524303 DVW524302:DWO524303 EFS524302:EGK524303 EPO524302:EQG524303 EZK524302:FAC524303 FJG524302:FJY524303 FTC524302:FTU524303 GCY524302:GDQ524303 GMU524302:GNM524303 GWQ524302:GXI524303 HGM524302:HHE524303 HQI524302:HRA524303 IAE524302:IAW524303 IKA524302:IKS524303 ITW524302:IUO524303 JDS524302:JEK524303 JNO524302:JOG524303 JXK524302:JYC524303 KHG524302:KHY524303 KRC524302:KRU524303 LAY524302:LBQ524303 LKU524302:LLM524303 LUQ524302:LVI524303 MEM524302:MFE524303 MOI524302:MPA524303 MYE524302:MYW524303 NIA524302:NIS524303 NRW524302:NSO524303 OBS524302:OCK524303 OLO524302:OMG524303 OVK524302:OWC524303 PFG524302:PFY524303 PPC524302:PPU524303 PYY524302:PZQ524303 QIU524302:QJM524303 QSQ524302:QTI524303 RCM524302:RDE524303 RMI524302:RNA524303 RWE524302:RWW524303 SGA524302:SGS524303 SPW524302:SQO524303 SZS524302:TAK524303 TJO524302:TKG524303 TTK524302:TUC524303 UDG524302:UDY524303 UNC524302:UNU524303 UWY524302:UXQ524303 VGU524302:VHM524303 VQQ524302:VRI524303 WAM524302:WBE524303 WKI524302:WLA524303 WUE524302:WUW524303 L589840:AA589841 HS589838:IK589839 RO589838:SG589839 ABK589838:ACC589839 ALG589838:ALY589839 AVC589838:AVU589839 BEY589838:BFQ589839 BOU589838:BPM589839 BYQ589838:BZI589839 CIM589838:CJE589839 CSI589838:CTA589839 DCE589838:DCW589839 DMA589838:DMS589839 DVW589838:DWO589839 EFS589838:EGK589839 EPO589838:EQG589839 EZK589838:FAC589839 FJG589838:FJY589839 FTC589838:FTU589839 GCY589838:GDQ589839 GMU589838:GNM589839 GWQ589838:GXI589839 HGM589838:HHE589839 HQI589838:HRA589839 IAE589838:IAW589839 IKA589838:IKS589839 ITW589838:IUO589839 JDS589838:JEK589839 JNO589838:JOG589839 JXK589838:JYC589839 KHG589838:KHY589839 KRC589838:KRU589839 LAY589838:LBQ589839 LKU589838:LLM589839 LUQ589838:LVI589839 MEM589838:MFE589839 MOI589838:MPA589839 MYE589838:MYW589839 NIA589838:NIS589839 NRW589838:NSO589839 OBS589838:OCK589839 OLO589838:OMG589839 OVK589838:OWC589839 PFG589838:PFY589839 PPC589838:PPU589839 PYY589838:PZQ589839 QIU589838:QJM589839 QSQ589838:QTI589839 RCM589838:RDE589839 RMI589838:RNA589839 RWE589838:RWW589839 SGA589838:SGS589839 SPW589838:SQO589839 SZS589838:TAK589839 TJO589838:TKG589839 TTK589838:TUC589839 UDG589838:UDY589839 UNC589838:UNU589839 UWY589838:UXQ589839 VGU589838:VHM589839 VQQ589838:VRI589839 WAM589838:WBE589839 WKI589838:WLA589839 WUE589838:WUW589839 L655376:AA655377 HS655374:IK655375 RO655374:SG655375 ABK655374:ACC655375 ALG655374:ALY655375 AVC655374:AVU655375 BEY655374:BFQ655375 BOU655374:BPM655375 BYQ655374:BZI655375 CIM655374:CJE655375 CSI655374:CTA655375 DCE655374:DCW655375 DMA655374:DMS655375 DVW655374:DWO655375 EFS655374:EGK655375 EPO655374:EQG655375 EZK655374:FAC655375 FJG655374:FJY655375 FTC655374:FTU655375 GCY655374:GDQ655375 GMU655374:GNM655375 GWQ655374:GXI655375 HGM655374:HHE655375 HQI655374:HRA655375 IAE655374:IAW655375 IKA655374:IKS655375 ITW655374:IUO655375 JDS655374:JEK655375 JNO655374:JOG655375 JXK655374:JYC655375 KHG655374:KHY655375 KRC655374:KRU655375 LAY655374:LBQ655375 LKU655374:LLM655375 LUQ655374:LVI655375 MEM655374:MFE655375 MOI655374:MPA655375 MYE655374:MYW655375 NIA655374:NIS655375 NRW655374:NSO655375 OBS655374:OCK655375 OLO655374:OMG655375 OVK655374:OWC655375 PFG655374:PFY655375 PPC655374:PPU655375 PYY655374:PZQ655375 QIU655374:QJM655375 QSQ655374:QTI655375 RCM655374:RDE655375 RMI655374:RNA655375 RWE655374:RWW655375 SGA655374:SGS655375 SPW655374:SQO655375 SZS655374:TAK655375 TJO655374:TKG655375 TTK655374:TUC655375 UDG655374:UDY655375 UNC655374:UNU655375 UWY655374:UXQ655375 VGU655374:VHM655375 VQQ655374:VRI655375 WAM655374:WBE655375 WKI655374:WLA655375 WUE655374:WUW655375 L720912:AA720913 HS720910:IK720911 RO720910:SG720911 ABK720910:ACC720911 ALG720910:ALY720911 AVC720910:AVU720911 BEY720910:BFQ720911 BOU720910:BPM720911 BYQ720910:BZI720911 CIM720910:CJE720911 CSI720910:CTA720911 DCE720910:DCW720911 DMA720910:DMS720911 DVW720910:DWO720911 EFS720910:EGK720911 EPO720910:EQG720911 EZK720910:FAC720911 FJG720910:FJY720911 FTC720910:FTU720911 GCY720910:GDQ720911 GMU720910:GNM720911 GWQ720910:GXI720911 HGM720910:HHE720911 HQI720910:HRA720911 IAE720910:IAW720911 IKA720910:IKS720911 ITW720910:IUO720911 JDS720910:JEK720911 JNO720910:JOG720911 JXK720910:JYC720911 KHG720910:KHY720911 KRC720910:KRU720911 LAY720910:LBQ720911 LKU720910:LLM720911 LUQ720910:LVI720911 MEM720910:MFE720911 MOI720910:MPA720911 MYE720910:MYW720911 NIA720910:NIS720911 NRW720910:NSO720911 OBS720910:OCK720911 OLO720910:OMG720911 OVK720910:OWC720911 PFG720910:PFY720911 PPC720910:PPU720911 PYY720910:PZQ720911 QIU720910:QJM720911 QSQ720910:QTI720911 RCM720910:RDE720911 RMI720910:RNA720911 RWE720910:RWW720911 SGA720910:SGS720911 SPW720910:SQO720911 SZS720910:TAK720911 TJO720910:TKG720911 TTK720910:TUC720911 UDG720910:UDY720911 UNC720910:UNU720911 UWY720910:UXQ720911 VGU720910:VHM720911 VQQ720910:VRI720911 WAM720910:WBE720911 WKI720910:WLA720911 WUE720910:WUW720911 L786448:AA786449 HS786446:IK786447 RO786446:SG786447 ABK786446:ACC786447 ALG786446:ALY786447 AVC786446:AVU786447 BEY786446:BFQ786447 BOU786446:BPM786447 BYQ786446:BZI786447 CIM786446:CJE786447 CSI786446:CTA786447 DCE786446:DCW786447 DMA786446:DMS786447 DVW786446:DWO786447 EFS786446:EGK786447 EPO786446:EQG786447 EZK786446:FAC786447 FJG786446:FJY786447 FTC786446:FTU786447 GCY786446:GDQ786447 GMU786446:GNM786447 GWQ786446:GXI786447 HGM786446:HHE786447 HQI786446:HRA786447 IAE786446:IAW786447 IKA786446:IKS786447 ITW786446:IUO786447 JDS786446:JEK786447 JNO786446:JOG786447 JXK786446:JYC786447 KHG786446:KHY786447 KRC786446:KRU786447 LAY786446:LBQ786447 LKU786446:LLM786447 LUQ786446:LVI786447 MEM786446:MFE786447 MOI786446:MPA786447 MYE786446:MYW786447 NIA786446:NIS786447 NRW786446:NSO786447 OBS786446:OCK786447 OLO786446:OMG786447 OVK786446:OWC786447 PFG786446:PFY786447 PPC786446:PPU786447 PYY786446:PZQ786447 QIU786446:QJM786447 QSQ786446:QTI786447 RCM786446:RDE786447 RMI786446:RNA786447 RWE786446:RWW786447 SGA786446:SGS786447 SPW786446:SQO786447 SZS786446:TAK786447 TJO786446:TKG786447 TTK786446:TUC786447 UDG786446:UDY786447 UNC786446:UNU786447 UWY786446:UXQ786447 VGU786446:VHM786447 VQQ786446:VRI786447 WAM786446:WBE786447 WKI786446:WLA786447 WUE786446:WUW786447 L851984:AA851985 HS851982:IK851983 RO851982:SG851983 ABK851982:ACC851983 ALG851982:ALY851983 AVC851982:AVU851983 BEY851982:BFQ851983 BOU851982:BPM851983 BYQ851982:BZI851983 CIM851982:CJE851983 CSI851982:CTA851983 DCE851982:DCW851983 DMA851982:DMS851983 DVW851982:DWO851983 EFS851982:EGK851983 EPO851982:EQG851983 EZK851982:FAC851983 FJG851982:FJY851983 FTC851982:FTU851983 GCY851982:GDQ851983 GMU851982:GNM851983 GWQ851982:GXI851983 HGM851982:HHE851983 HQI851982:HRA851983 IAE851982:IAW851983 IKA851982:IKS851983 ITW851982:IUO851983 JDS851982:JEK851983 JNO851982:JOG851983 JXK851982:JYC851983 KHG851982:KHY851983 KRC851982:KRU851983 LAY851982:LBQ851983 LKU851982:LLM851983 LUQ851982:LVI851983 MEM851982:MFE851983 MOI851982:MPA851983 MYE851982:MYW851983 NIA851982:NIS851983 NRW851982:NSO851983 OBS851982:OCK851983 OLO851982:OMG851983 OVK851982:OWC851983 PFG851982:PFY851983 PPC851982:PPU851983 PYY851982:PZQ851983 QIU851982:QJM851983 QSQ851982:QTI851983 RCM851982:RDE851983 RMI851982:RNA851983 RWE851982:RWW851983 SGA851982:SGS851983 SPW851982:SQO851983 SZS851982:TAK851983 TJO851982:TKG851983 TTK851982:TUC851983 UDG851982:UDY851983 UNC851982:UNU851983 UWY851982:UXQ851983 VGU851982:VHM851983 VQQ851982:VRI851983 WAM851982:WBE851983 WKI851982:WLA851983 WUE851982:WUW851983 L917520:AA917521 HS917518:IK917519 RO917518:SG917519 ABK917518:ACC917519 ALG917518:ALY917519 AVC917518:AVU917519 BEY917518:BFQ917519 BOU917518:BPM917519 BYQ917518:BZI917519 CIM917518:CJE917519 CSI917518:CTA917519 DCE917518:DCW917519 DMA917518:DMS917519 DVW917518:DWO917519 EFS917518:EGK917519 EPO917518:EQG917519 EZK917518:FAC917519 FJG917518:FJY917519 FTC917518:FTU917519 GCY917518:GDQ917519 GMU917518:GNM917519 GWQ917518:GXI917519 HGM917518:HHE917519 HQI917518:HRA917519 IAE917518:IAW917519 IKA917518:IKS917519 ITW917518:IUO917519 JDS917518:JEK917519 JNO917518:JOG917519 JXK917518:JYC917519 KHG917518:KHY917519 KRC917518:KRU917519 LAY917518:LBQ917519 LKU917518:LLM917519 LUQ917518:LVI917519 MEM917518:MFE917519 MOI917518:MPA917519 MYE917518:MYW917519 NIA917518:NIS917519 NRW917518:NSO917519 OBS917518:OCK917519 OLO917518:OMG917519 OVK917518:OWC917519 PFG917518:PFY917519 PPC917518:PPU917519 PYY917518:PZQ917519 QIU917518:QJM917519 QSQ917518:QTI917519 RCM917518:RDE917519 RMI917518:RNA917519 RWE917518:RWW917519 SGA917518:SGS917519 SPW917518:SQO917519 SZS917518:TAK917519 TJO917518:TKG917519 TTK917518:TUC917519 UDG917518:UDY917519 UNC917518:UNU917519 UWY917518:UXQ917519 VGU917518:VHM917519 VQQ917518:VRI917519 WAM917518:WBE917519 WKI917518:WLA917519 WUE917518:WUW917519 L983056:AA983057 HS983054:IK983055 RO983054:SG983055 ABK983054:ACC983055 ALG983054:ALY983055 AVC983054:AVU983055 BEY983054:BFQ983055 BOU983054:BPM983055 BYQ983054:BZI983055 CIM983054:CJE983055 CSI983054:CTA983055 DCE983054:DCW983055 DMA983054:DMS983055 DVW983054:DWO983055 EFS983054:EGK983055 EPO983054:EQG983055 EZK983054:FAC983055 FJG983054:FJY983055 FTC983054:FTU983055 GCY983054:GDQ983055 GMU983054:GNM983055 GWQ983054:GXI983055 HGM983054:HHE983055 HQI983054:HRA983055 IAE983054:IAW983055 IKA983054:IKS983055 ITW983054:IUO983055 JDS983054:JEK983055 JNO983054:JOG983055 JXK983054:JYC983055 KHG983054:KHY983055 KRC983054:KRU983055 LAY983054:LBQ983055 LKU983054:LLM983055 LUQ983054:LVI983055 MEM983054:MFE983055 MOI983054:MPA983055 MYE983054:MYW983055 NIA983054:NIS983055 NRW983054:NSO983055 OBS983054:OCK983055 OLO983054:OMG983055 OVK983054:OWC983055 PFG983054:PFY983055 PPC983054:PPU983055 PYY983054:PZQ983055 QIU983054:QJM983055 QSQ983054:QTI983055 RCM983054:RDE983055 RMI983054:RNA983055 RWE983054:RWW983055 SGA983054:SGS983055 SPW983054:SQO983055 SZS983054:TAK983055 TJO983054:TKG983055 TTK983054:TUC983055 UDG983054:UDY983055 UNC983054:UNU983055 UWY983054:UXQ983055 VGU983054:VHM983055 VQQ983054:VRI983055 WAM983054:WBE983055 WKI983054:WLA983055 WUE983054:WUW983055 H65567:AA65567 HO65565:IK65565 RK65565:SG65565 ABG65565:ACC65565 ALC65565:ALY65565 AUY65565:AVU65565 BEU65565:BFQ65565 BOQ65565:BPM65565 BYM65565:BZI65565 CII65565:CJE65565 CSE65565:CTA65565 DCA65565:DCW65565 DLW65565:DMS65565 DVS65565:DWO65565 EFO65565:EGK65565 EPK65565:EQG65565 EZG65565:FAC65565 FJC65565:FJY65565 FSY65565:FTU65565 GCU65565:GDQ65565 GMQ65565:GNM65565 GWM65565:GXI65565 HGI65565:HHE65565 HQE65565:HRA65565 IAA65565:IAW65565 IJW65565:IKS65565 ITS65565:IUO65565 JDO65565:JEK65565 JNK65565:JOG65565 JXG65565:JYC65565 KHC65565:KHY65565 KQY65565:KRU65565 LAU65565:LBQ65565 LKQ65565:LLM65565 LUM65565:LVI65565 MEI65565:MFE65565 MOE65565:MPA65565 MYA65565:MYW65565 NHW65565:NIS65565 NRS65565:NSO65565 OBO65565:OCK65565 OLK65565:OMG65565 OVG65565:OWC65565 PFC65565:PFY65565 POY65565:PPU65565 PYU65565:PZQ65565 QIQ65565:QJM65565 QSM65565:QTI65565 RCI65565:RDE65565 RME65565:RNA65565 RWA65565:RWW65565 SFW65565:SGS65565 SPS65565:SQO65565 SZO65565:TAK65565 TJK65565:TKG65565 TTG65565:TUC65565 UDC65565:UDY65565 UMY65565:UNU65565 UWU65565:UXQ65565 VGQ65565:VHM65565 VQM65565:VRI65565 WAI65565:WBE65565 WKE65565:WLA65565 WUA65565:WUW65565 H131103:AA131103 HO131101:IK131101 RK131101:SG131101 ABG131101:ACC131101 ALC131101:ALY131101 AUY131101:AVU131101 BEU131101:BFQ131101 BOQ131101:BPM131101 BYM131101:BZI131101 CII131101:CJE131101 CSE131101:CTA131101 DCA131101:DCW131101 DLW131101:DMS131101 DVS131101:DWO131101 EFO131101:EGK131101 EPK131101:EQG131101 EZG131101:FAC131101 FJC131101:FJY131101 FSY131101:FTU131101 GCU131101:GDQ131101 GMQ131101:GNM131101 GWM131101:GXI131101 HGI131101:HHE131101 HQE131101:HRA131101 IAA131101:IAW131101 IJW131101:IKS131101 ITS131101:IUO131101 JDO131101:JEK131101 JNK131101:JOG131101 JXG131101:JYC131101 KHC131101:KHY131101 KQY131101:KRU131101 LAU131101:LBQ131101 LKQ131101:LLM131101 LUM131101:LVI131101 MEI131101:MFE131101 MOE131101:MPA131101 MYA131101:MYW131101 NHW131101:NIS131101 NRS131101:NSO131101 OBO131101:OCK131101 OLK131101:OMG131101 OVG131101:OWC131101 PFC131101:PFY131101 POY131101:PPU131101 PYU131101:PZQ131101 QIQ131101:QJM131101 QSM131101:QTI131101 RCI131101:RDE131101 RME131101:RNA131101 RWA131101:RWW131101 SFW131101:SGS131101 SPS131101:SQO131101 SZO131101:TAK131101 TJK131101:TKG131101 TTG131101:TUC131101 UDC131101:UDY131101 UMY131101:UNU131101 UWU131101:UXQ131101 VGQ131101:VHM131101 VQM131101:VRI131101 WAI131101:WBE131101 WKE131101:WLA131101 WUA131101:WUW131101 H196639:AA196639 HO196637:IK196637 RK196637:SG196637 ABG196637:ACC196637 ALC196637:ALY196637 AUY196637:AVU196637 BEU196637:BFQ196637 BOQ196637:BPM196637 BYM196637:BZI196637 CII196637:CJE196637 CSE196637:CTA196637 DCA196637:DCW196637 DLW196637:DMS196637 DVS196637:DWO196637 EFO196637:EGK196637 EPK196637:EQG196637 EZG196637:FAC196637 FJC196637:FJY196637 FSY196637:FTU196637 GCU196637:GDQ196637 GMQ196637:GNM196637 GWM196637:GXI196637 HGI196637:HHE196637 HQE196637:HRA196637 IAA196637:IAW196637 IJW196637:IKS196637 ITS196637:IUO196637 JDO196637:JEK196637 JNK196637:JOG196637 JXG196637:JYC196637 KHC196637:KHY196637 KQY196637:KRU196637 LAU196637:LBQ196637 LKQ196637:LLM196637 LUM196637:LVI196637 MEI196637:MFE196637 MOE196637:MPA196637 MYA196637:MYW196637 NHW196637:NIS196637 NRS196637:NSO196637 OBO196637:OCK196637 OLK196637:OMG196637 OVG196637:OWC196637 PFC196637:PFY196637 POY196637:PPU196637 PYU196637:PZQ196637 QIQ196637:QJM196637 QSM196637:QTI196637 RCI196637:RDE196637 RME196637:RNA196637 RWA196637:RWW196637 SFW196637:SGS196637 SPS196637:SQO196637 SZO196637:TAK196637 TJK196637:TKG196637 TTG196637:TUC196637 UDC196637:UDY196637 UMY196637:UNU196637 UWU196637:UXQ196637 VGQ196637:VHM196637 VQM196637:VRI196637 WAI196637:WBE196637 WKE196637:WLA196637 WUA196637:WUW196637 H262175:AA262175 HO262173:IK262173 RK262173:SG262173 ABG262173:ACC262173 ALC262173:ALY262173 AUY262173:AVU262173 BEU262173:BFQ262173 BOQ262173:BPM262173 BYM262173:BZI262173 CII262173:CJE262173 CSE262173:CTA262173 DCA262173:DCW262173 DLW262173:DMS262173 DVS262173:DWO262173 EFO262173:EGK262173 EPK262173:EQG262173 EZG262173:FAC262173 FJC262173:FJY262173 FSY262173:FTU262173 GCU262173:GDQ262173 GMQ262173:GNM262173 GWM262173:GXI262173 HGI262173:HHE262173 HQE262173:HRA262173 IAA262173:IAW262173 IJW262173:IKS262173 ITS262173:IUO262173 JDO262173:JEK262173 JNK262173:JOG262173 JXG262173:JYC262173 KHC262173:KHY262173 KQY262173:KRU262173 LAU262173:LBQ262173 LKQ262173:LLM262173 LUM262173:LVI262173 MEI262173:MFE262173 MOE262173:MPA262173 MYA262173:MYW262173 NHW262173:NIS262173 NRS262173:NSO262173 OBO262173:OCK262173 OLK262173:OMG262173 OVG262173:OWC262173 PFC262173:PFY262173 POY262173:PPU262173 PYU262173:PZQ262173 QIQ262173:QJM262173 QSM262173:QTI262173 RCI262173:RDE262173 RME262173:RNA262173 RWA262173:RWW262173 SFW262173:SGS262173 SPS262173:SQO262173 SZO262173:TAK262173 TJK262173:TKG262173 TTG262173:TUC262173 UDC262173:UDY262173 UMY262173:UNU262173 UWU262173:UXQ262173 VGQ262173:VHM262173 VQM262173:VRI262173 WAI262173:WBE262173 WKE262173:WLA262173 WUA262173:WUW262173 H327711:AA327711 HO327709:IK327709 RK327709:SG327709 ABG327709:ACC327709 ALC327709:ALY327709 AUY327709:AVU327709 BEU327709:BFQ327709 BOQ327709:BPM327709 BYM327709:BZI327709 CII327709:CJE327709 CSE327709:CTA327709 DCA327709:DCW327709 DLW327709:DMS327709 DVS327709:DWO327709 EFO327709:EGK327709 EPK327709:EQG327709 EZG327709:FAC327709 FJC327709:FJY327709 FSY327709:FTU327709 GCU327709:GDQ327709 GMQ327709:GNM327709 GWM327709:GXI327709 HGI327709:HHE327709 HQE327709:HRA327709 IAA327709:IAW327709 IJW327709:IKS327709 ITS327709:IUO327709 JDO327709:JEK327709 JNK327709:JOG327709 JXG327709:JYC327709 KHC327709:KHY327709 KQY327709:KRU327709 LAU327709:LBQ327709 LKQ327709:LLM327709 LUM327709:LVI327709 MEI327709:MFE327709 MOE327709:MPA327709 MYA327709:MYW327709 NHW327709:NIS327709 NRS327709:NSO327709 OBO327709:OCK327709 OLK327709:OMG327709 OVG327709:OWC327709 PFC327709:PFY327709 POY327709:PPU327709 PYU327709:PZQ327709 QIQ327709:QJM327709 QSM327709:QTI327709 RCI327709:RDE327709 RME327709:RNA327709 RWA327709:RWW327709 SFW327709:SGS327709 SPS327709:SQO327709 SZO327709:TAK327709 TJK327709:TKG327709 TTG327709:TUC327709 UDC327709:UDY327709 UMY327709:UNU327709 UWU327709:UXQ327709 VGQ327709:VHM327709 VQM327709:VRI327709 WAI327709:WBE327709 WKE327709:WLA327709 WUA327709:WUW327709 H393247:AA393247 HO393245:IK393245 RK393245:SG393245 ABG393245:ACC393245 ALC393245:ALY393245 AUY393245:AVU393245 BEU393245:BFQ393245 BOQ393245:BPM393245 BYM393245:BZI393245 CII393245:CJE393245 CSE393245:CTA393245 DCA393245:DCW393245 DLW393245:DMS393245 DVS393245:DWO393245 EFO393245:EGK393245 EPK393245:EQG393245 EZG393245:FAC393245 FJC393245:FJY393245 FSY393245:FTU393245 GCU393245:GDQ393245 GMQ393245:GNM393245 GWM393245:GXI393245 HGI393245:HHE393245 HQE393245:HRA393245 IAA393245:IAW393245 IJW393245:IKS393245 ITS393245:IUO393245 JDO393245:JEK393245 JNK393245:JOG393245 JXG393245:JYC393245 KHC393245:KHY393245 KQY393245:KRU393245 LAU393245:LBQ393245 LKQ393245:LLM393245 LUM393245:LVI393245 MEI393245:MFE393245 MOE393245:MPA393245 MYA393245:MYW393245 NHW393245:NIS393245 NRS393245:NSO393245 OBO393245:OCK393245 OLK393245:OMG393245 OVG393245:OWC393245 PFC393245:PFY393245 POY393245:PPU393245 PYU393245:PZQ393245 QIQ393245:QJM393245 QSM393245:QTI393245 RCI393245:RDE393245 RME393245:RNA393245 RWA393245:RWW393245 SFW393245:SGS393245 SPS393245:SQO393245 SZO393245:TAK393245 TJK393245:TKG393245 TTG393245:TUC393245 UDC393245:UDY393245 UMY393245:UNU393245 UWU393245:UXQ393245 VGQ393245:VHM393245 VQM393245:VRI393245 WAI393245:WBE393245 WKE393245:WLA393245 WUA393245:WUW393245 H458783:AA458783 HO458781:IK458781 RK458781:SG458781 ABG458781:ACC458781 ALC458781:ALY458781 AUY458781:AVU458781 BEU458781:BFQ458781 BOQ458781:BPM458781 BYM458781:BZI458781 CII458781:CJE458781 CSE458781:CTA458781 DCA458781:DCW458781 DLW458781:DMS458781 DVS458781:DWO458781 EFO458781:EGK458781 EPK458781:EQG458781 EZG458781:FAC458781 FJC458781:FJY458781 FSY458781:FTU458781 GCU458781:GDQ458781 GMQ458781:GNM458781 GWM458781:GXI458781 HGI458781:HHE458781 HQE458781:HRA458781 IAA458781:IAW458781 IJW458781:IKS458781 ITS458781:IUO458781 JDO458781:JEK458781 JNK458781:JOG458781 JXG458781:JYC458781 KHC458781:KHY458781 KQY458781:KRU458781 LAU458781:LBQ458781 LKQ458781:LLM458781 LUM458781:LVI458781 MEI458781:MFE458781 MOE458781:MPA458781 MYA458781:MYW458781 NHW458781:NIS458781 NRS458781:NSO458781 OBO458781:OCK458781 OLK458781:OMG458781 OVG458781:OWC458781 PFC458781:PFY458781 POY458781:PPU458781 PYU458781:PZQ458781 QIQ458781:QJM458781 QSM458781:QTI458781 RCI458781:RDE458781 RME458781:RNA458781 RWA458781:RWW458781 SFW458781:SGS458781 SPS458781:SQO458781 SZO458781:TAK458781 TJK458781:TKG458781 TTG458781:TUC458781 UDC458781:UDY458781 UMY458781:UNU458781 UWU458781:UXQ458781 VGQ458781:VHM458781 VQM458781:VRI458781 WAI458781:WBE458781 WKE458781:WLA458781 WUA458781:WUW458781 H524319:AA524319 HO524317:IK524317 RK524317:SG524317 ABG524317:ACC524317 ALC524317:ALY524317 AUY524317:AVU524317 BEU524317:BFQ524317 BOQ524317:BPM524317 BYM524317:BZI524317 CII524317:CJE524317 CSE524317:CTA524317 DCA524317:DCW524317 DLW524317:DMS524317 DVS524317:DWO524317 EFO524317:EGK524317 EPK524317:EQG524317 EZG524317:FAC524317 FJC524317:FJY524317 FSY524317:FTU524317 GCU524317:GDQ524317 GMQ524317:GNM524317 GWM524317:GXI524317 HGI524317:HHE524317 HQE524317:HRA524317 IAA524317:IAW524317 IJW524317:IKS524317 ITS524317:IUO524317 JDO524317:JEK524317 JNK524317:JOG524317 JXG524317:JYC524317 KHC524317:KHY524317 KQY524317:KRU524317 LAU524317:LBQ524317 LKQ524317:LLM524317 LUM524317:LVI524317 MEI524317:MFE524317 MOE524317:MPA524317 MYA524317:MYW524317 NHW524317:NIS524317 NRS524317:NSO524317 OBO524317:OCK524317 OLK524317:OMG524317 OVG524317:OWC524317 PFC524317:PFY524317 POY524317:PPU524317 PYU524317:PZQ524317 QIQ524317:QJM524317 QSM524317:QTI524317 RCI524317:RDE524317 RME524317:RNA524317 RWA524317:RWW524317 SFW524317:SGS524317 SPS524317:SQO524317 SZO524317:TAK524317 TJK524317:TKG524317 TTG524317:TUC524317 UDC524317:UDY524317 UMY524317:UNU524317 UWU524317:UXQ524317 VGQ524317:VHM524317 VQM524317:VRI524317 WAI524317:WBE524317 WKE524317:WLA524317 WUA524317:WUW524317 H589855:AA589855 HO589853:IK589853 RK589853:SG589853 ABG589853:ACC589853 ALC589853:ALY589853 AUY589853:AVU589853 BEU589853:BFQ589853 BOQ589853:BPM589853 BYM589853:BZI589853 CII589853:CJE589853 CSE589853:CTA589853 DCA589853:DCW589853 DLW589853:DMS589853 DVS589853:DWO589853 EFO589853:EGK589853 EPK589853:EQG589853 EZG589853:FAC589853 FJC589853:FJY589853 FSY589853:FTU589853 GCU589853:GDQ589853 GMQ589853:GNM589853 GWM589853:GXI589853 HGI589853:HHE589853 HQE589853:HRA589853 IAA589853:IAW589853 IJW589853:IKS589853 ITS589853:IUO589853 JDO589853:JEK589853 JNK589853:JOG589853 JXG589853:JYC589853 KHC589853:KHY589853 KQY589853:KRU589853 LAU589853:LBQ589853 LKQ589853:LLM589853 LUM589853:LVI589853 MEI589853:MFE589853 MOE589853:MPA589853 MYA589853:MYW589853 NHW589853:NIS589853 NRS589853:NSO589853 OBO589853:OCK589853 OLK589853:OMG589853 OVG589853:OWC589853 PFC589853:PFY589853 POY589853:PPU589853 PYU589853:PZQ589853 QIQ589853:QJM589853 QSM589853:QTI589853 RCI589853:RDE589853 RME589853:RNA589853 RWA589853:RWW589853 SFW589853:SGS589853 SPS589853:SQO589853 SZO589853:TAK589853 TJK589853:TKG589853 TTG589853:TUC589853 UDC589853:UDY589853 UMY589853:UNU589853 UWU589853:UXQ589853 VGQ589853:VHM589853 VQM589853:VRI589853 WAI589853:WBE589853 WKE589853:WLA589853 WUA589853:WUW589853 H655391:AA655391 HO655389:IK655389 RK655389:SG655389 ABG655389:ACC655389 ALC655389:ALY655389 AUY655389:AVU655389 BEU655389:BFQ655389 BOQ655389:BPM655389 BYM655389:BZI655389 CII655389:CJE655389 CSE655389:CTA655389 DCA655389:DCW655389 DLW655389:DMS655389 DVS655389:DWO655389 EFO655389:EGK655389 EPK655389:EQG655389 EZG655389:FAC655389 FJC655389:FJY655389 FSY655389:FTU655389 GCU655389:GDQ655389 GMQ655389:GNM655389 GWM655389:GXI655389 HGI655389:HHE655389 HQE655389:HRA655389 IAA655389:IAW655389 IJW655389:IKS655389 ITS655389:IUO655389 JDO655389:JEK655389 JNK655389:JOG655389 JXG655389:JYC655389 KHC655389:KHY655389 KQY655389:KRU655389 LAU655389:LBQ655389 LKQ655389:LLM655389 LUM655389:LVI655389 MEI655389:MFE655389 MOE655389:MPA655389 MYA655389:MYW655389 NHW655389:NIS655389 NRS655389:NSO655389 OBO655389:OCK655389 OLK655389:OMG655389 OVG655389:OWC655389 PFC655389:PFY655389 POY655389:PPU655389 PYU655389:PZQ655389 QIQ655389:QJM655389 QSM655389:QTI655389 RCI655389:RDE655389 RME655389:RNA655389 RWA655389:RWW655389 SFW655389:SGS655389 SPS655389:SQO655389 SZO655389:TAK655389 TJK655389:TKG655389 TTG655389:TUC655389 UDC655389:UDY655389 UMY655389:UNU655389 UWU655389:UXQ655389 VGQ655389:VHM655389 VQM655389:VRI655389 WAI655389:WBE655389 WKE655389:WLA655389 WUA655389:WUW655389 H720927:AA720927 HO720925:IK720925 RK720925:SG720925 ABG720925:ACC720925 ALC720925:ALY720925 AUY720925:AVU720925 BEU720925:BFQ720925 BOQ720925:BPM720925 BYM720925:BZI720925 CII720925:CJE720925 CSE720925:CTA720925 DCA720925:DCW720925 DLW720925:DMS720925 DVS720925:DWO720925 EFO720925:EGK720925 EPK720925:EQG720925 EZG720925:FAC720925 FJC720925:FJY720925 FSY720925:FTU720925 GCU720925:GDQ720925 GMQ720925:GNM720925 GWM720925:GXI720925 HGI720925:HHE720925 HQE720925:HRA720925 IAA720925:IAW720925 IJW720925:IKS720925 ITS720925:IUO720925 JDO720925:JEK720925 JNK720925:JOG720925 JXG720925:JYC720925 KHC720925:KHY720925 KQY720925:KRU720925 LAU720925:LBQ720925 LKQ720925:LLM720925 LUM720925:LVI720925 MEI720925:MFE720925 MOE720925:MPA720925 MYA720925:MYW720925 NHW720925:NIS720925 NRS720925:NSO720925 OBO720925:OCK720925 OLK720925:OMG720925 OVG720925:OWC720925 PFC720925:PFY720925 POY720925:PPU720925 PYU720925:PZQ720925 QIQ720925:QJM720925 QSM720925:QTI720925 RCI720925:RDE720925 RME720925:RNA720925 RWA720925:RWW720925 SFW720925:SGS720925 SPS720925:SQO720925 SZO720925:TAK720925 TJK720925:TKG720925 TTG720925:TUC720925 UDC720925:UDY720925 UMY720925:UNU720925 UWU720925:UXQ720925 VGQ720925:VHM720925 VQM720925:VRI720925 WAI720925:WBE720925 WKE720925:WLA720925 WUA720925:WUW720925 H786463:AA786463 HO786461:IK786461 RK786461:SG786461 ABG786461:ACC786461 ALC786461:ALY786461 AUY786461:AVU786461 BEU786461:BFQ786461 BOQ786461:BPM786461 BYM786461:BZI786461 CII786461:CJE786461 CSE786461:CTA786461 DCA786461:DCW786461 DLW786461:DMS786461 DVS786461:DWO786461 EFO786461:EGK786461 EPK786461:EQG786461 EZG786461:FAC786461 FJC786461:FJY786461 FSY786461:FTU786461 GCU786461:GDQ786461 GMQ786461:GNM786461 GWM786461:GXI786461 HGI786461:HHE786461 HQE786461:HRA786461 IAA786461:IAW786461 IJW786461:IKS786461 ITS786461:IUO786461 JDO786461:JEK786461 JNK786461:JOG786461 JXG786461:JYC786461 KHC786461:KHY786461 KQY786461:KRU786461 LAU786461:LBQ786461 LKQ786461:LLM786461 LUM786461:LVI786461 MEI786461:MFE786461 MOE786461:MPA786461 MYA786461:MYW786461 NHW786461:NIS786461 NRS786461:NSO786461 OBO786461:OCK786461 OLK786461:OMG786461 OVG786461:OWC786461 PFC786461:PFY786461 POY786461:PPU786461 PYU786461:PZQ786461 QIQ786461:QJM786461 QSM786461:QTI786461 RCI786461:RDE786461 RME786461:RNA786461 RWA786461:RWW786461 SFW786461:SGS786461 SPS786461:SQO786461 SZO786461:TAK786461 TJK786461:TKG786461 TTG786461:TUC786461 UDC786461:UDY786461 UMY786461:UNU786461 UWU786461:UXQ786461 VGQ786461:VHM786461 VQM786461:VRI786461 WAI786461:WBE786461 WKE786461:WLA786461 WUA786461:WUW786461 H851999:AA851999 HO851997:IK851997 RK851997:SG851997 ABG851997:ACC851997 ALC851997:ALY851997 AUY851997:AVU851997 BEU851997:BFQ851997 BOQ851997:BPM851997 BYM851997:BZI851997 CII851997:CJE851997 CSE851997:CTA851997 DCA851997:DCW851997 DLW851997:DMS851997 DVS851997:DWO851997 EFO851997:EGK851997 EPK851997:EQG851997 EZG851997:FAC851997 FJC851997:FJY851997 FSY851997:FTU851997 GCU851997:GDQ851997 GMQ851997:GNM851997 GWM851997:GXI851997 HGI851997:HHE851997 HQE851997:HRA851997 IAA851997:IAW851997 IJW851997:IKS851997 ITS851997:IUO851997 JDO851997:JEK851997 JNK851997:JOG851997 JXG851997:JYC851997 KHC851997:KHY851997 KQY851997:KRU851997 LAU851997:LBQ851997 LKQ851997:LLM851997 LUM851997:LVI851997 MEI851997:MFE851997 MOE851997:MPA851997 MYA851997:MYW851997 NHW851997:NIS851997 NRS851997:NSO851997 OBO851997:OCK851997 OLK851997:OMG851997 OVG851997:OWC851997 PFC851997:PFY851997 POY851997:PPU851997 PYU851997:PZQ851997 QIQ851997:QJM851997 QSM851997:QTI851997 RCI851997:RDE851997 RME851997:RNA851997 RWA851997:RWW851997 SFW851997:SGS851997 SPS851997:SQO851997 SZO851997:TAK851997 TJK851997:TKG851997 TTG851997:TUC851997 UDC851997:UDY851997 UMY851997:UNU851997 UWU851997:UXQ851997 VGQ851997:VHM851997 VQM851997:VRI851997 WAI851997:WBE851997 WKE851997:WLA851997 WUA851997:WUW851997 H917535:AA917535 HO917533:IK917533 RK917533:SG917533 ABG917533:ACC917533 ALC917533:ALY917533 AUY917533:AVU917533 BEU917533:BFQ917533 BOQ917533:BPM917533 BYM917533:BZI917533 CII917533:CJE917533 CSE917533:CTA917533 DCA917533:DCW917533 DLW917533:DMS917533 DVS917533:DWO917533 EFO917533:EGK917533 EPK917533:EQG917533 EZG917533:FAC917533 FJC917533:FJY917533 FSY917533:FTU917533 GCU917533:GDQ917533 GMQ917533:GNM917533 GWM917533:GXI917533 HGI917533:HHE917533 HQE917533:HRA917533 IAA917533:IAW917533 IJW917533:IKS917533 ITS917533:IUO917533 JDO917533:JEK917533 JNK917533:JOG917533 JXG917533:JYC917533 KHC917533:KHY917533 KQY917533:KRU917533 LAU917533:LBQ917533 LKQ917533:LLM917533 LUM917533:LVI917533 MEI917533:MFE917533 MOE917533:MPA917533 MYA917533:MYW917533 NHW917533:NIS917533 NRS917533:NSO917533 OBO917533:OCK917533 OLK917533:OMG917533 OVG917533:OWC917533 PFC917533:PFY917533 POY917533:PPU917533 PYU917533:PZQ917533 QIQ917533:QJM917533 QSM917533:QTI917533 RCI917533:RDE917533 RME917533:RNA917533 RWA917533:RWW917533 SFW917533:SGS917533 SPS917533:SQO917533 SZO917533:TAK917533 TJK917533:TKG917533 TTG917533:TUC917533 UDC917533:UDY917533 UMY917533:UNU917533 UWU917533:UXQ917533 VGQ917533:VHM917533 VQM917533:VRI917533 WAI917533:WBE917533 WKE917533:WLA917533 WUA917533:WUW917533 H983071:AA983071 HO983069:IK983069 RK983069:SG983069 ABG983069:ACC983069 ALC983069:ALY983069 AUY983069:AVU983069 BEU983069:BFQ983069 BOQ983069:BPM983069 BYM983069:BZI983069 CII983069:CJE983069 CSE983069:CTA983069 DCA983069:DCW983069 DLW983069:DMS983069 DVS983069:DWO983069 EFO983069:EGK983069 EPK983069:EQG983069 EZG983069:FAC983069 FJC983069:FJY983069 FSY983069:FTU983069 GCU983069:GDQ983069 GMQ983069:GNM983069 GWM983069:GXI983069 HGI983069:HHE983069 HQE983069:HRA983069 IAA983069:IAW983069 IJW983069:IKS983069 ITS983069:IUO983069 JDO983069:JEK983069 JNK983069:JOG983069 JXG983069:JYC983069 KHC983069:KHY983069 KQY983069:KRU983069 LAU983069:LBQ983069 LKQ983069:LLM983069 LUM983069:LVI983069 MEI983069:MFE983069 MOE983069:MPA983069 MYA983069:MYW983069 NHW983069:NIS983069 NRS983069:NSO983069 OBO983069:OCK983069 OLK983069:OMG983069 OVG983069:OWC983069 PFC983069:PFY983069 POY983069:PPU983069 PYU983069:PZQ983069 QIQ983069:QJM983069 QSM983069:QTI983069 RCI983069:RDE983069 RME983069:RNA983069 RWA983069:RWW983069 SFW983069:SGS983069 SPS983069:SQO983069 SZO983069:TAK983069 TJK983069:TKG983069 TTG983069:TUC983069 UDC983069:UDY983069 UMY983069:UNU983069 UWU983069:UXQ983069 VGQ983069:VHM983069 VQM983069:VRI983069 WAI983069:WBE983069 WKE983069:WLA983069 WUA983069:WUW983069 L65562:AA65563 HS65560:IK65561 RO65560:SG65561 ABK65560:ACC65561 ALG65560:ALY65561 AVC65560:AVU65561 BEY65560:BFQ65561 BOU65560:BPM65561 BYQ65560:BZI65561 CIM65560:CJE65561 CSI65560:CTA65561 DCE65560:DCW65561 DMA65560:DMS65561 DVW65560:DWO65561 EFS65560:EGK65561 EPO65560:EQG65561 EZK65560:FAC65561 FJG65560:FJY65561 FTC65560:FTU65561 GCY65560:GDQ65561 GMU65560:GNM65561 GWQ65560:GXI65561 HGM65560:HHE65561 HQI65560:HRA65561 IAE65560:IAW65561 IKA65560:IKS65561 ITW65560:IUO65561 JDS65560:JEK65561 JNO65560:JOG65561 JXK65560:JYC65561 KHG65560:KHY65561 KRC65560:KRU65561 LAY65560:LBQ65561 LKU65560:LLM65561 LUQ65560:LVI65561 MEM65560:MFE65561 MOI65560:MPA65561 MYE65560:MYW65561 NIA65560:NIS65561 NRW65560:NSO65561 OBS65560:OCK65561 OLO65560:OMG65561 OVK65560:OWC65561 PFG65560:PFY65561 PPC65560:PPU65561 PYY65560:PZQ65561 QIU65560:QJM65561 QSQ65560:QTI65561 RCM65560:RDE65561 RMI65560:RNA65561 RWE65560:RWW65561 SGA65560:SGS65561 SPW65560:SQO65561 SZS65560:TAK65561 TJO65560:TKG65561 TTK65560:TUC65561 UDG65560:UDY65561 UNC65560:UNU65561 UWY65560:UXQ65561 VGU65560:VHM65561 VQQ65560:VRI65561 WAM65560:WBE65561 WKI65560:WLA65561 WUE65560:WUW65561 L131098:AA131099 HS131096:IK131097 RO131096:SG131097 ABK131096:ACC131097 ALG131096:ALY131097 AVC131096:AVU131097 BEY131096:BFQ131097 BOU131096:BPM131097 BYQ131096:BZI131097 CIM131096:CJE131097 CSI131096:CTA131097 DCE131096:DCW131097 DMA131096:DMS131097 DVW131096:DWO131097 EFS131096:EGK131097 EPO131096:EQG131097 EZK131096:FAC131097 FJG131096:FJY131097 FTC131096:FTU131097 GCY131096:GDQ131097 GMU131096:GNM131097 GWQ131096:GXI131097 HGM131096:HHE131097 HQI131096:HRA131097 IAE131096:IAW131097 IKA131096:IKS131097 ITW131096:IUO131097 JDS131096:JEK131097 JNO131096:JOG131097 JXK131096:JYC131097 KHG131096:KHY131097 KRC131096:KRU131097 LAY131096:LBQ131097 LKU131096:LLM131097 LUQ131096:LVI131097 MEM131096:MFE131097 MOI131096:MPA131097 MYE131096:MYW131097 NIA131096:NIS131097 NRW131096:NSO131097 OBS131096:OCK131097 OLO131096:OMG131097 OVK131096:OWC131097 PFG131096:PFY131097 PPC131096:PPU131097 PYY131096:PZQ131097 QIU131096:QJM131097 QSQ131096:QTI131097 RCM131096:RDE131097 RMI131096:RNA131097 RWE131096:RWW131097 SGA131096:SGS131097 SPW131096:SQO131097 SZS131096:TAK131097 TJO131096:TKG131097 TTK131096:TUC131097 UDG131096:UDY131097 UNC131096:UNU131097 UWY131096:UXQ131097 VGU131096:VHM131097 VQQ131096:VRI131097 WAM131096:WBE131097 WKI131096:WLA131097 WUE131096:WUW131097 L196634:AA196635 HS196632:IK196633 RO196632:SG196633 ABK196632:ACC196633 ALG196632:ALY196633 AVC196632:AVU196633 BEY196632:BFQ196633 BOU196632:BPM196633 BYQ196632:BZI196633 CIM196632:CJE196633 CSI196632:CTA196633 DCE196632:DCW196633 DMA196632:DMS196633 DVW196632:DWO196633 EFS196632:EGK196633 EPO196632:EQG196633 EZK196632:FAC196633 FJG196632:FJY196633 FTC196632:FTU196633 GCY196632:GDQ196633 GMU196632:GNM196633 GWQ196632:GXI196633 HGM196632:HHE196633 HQI196632:HRA196633 IAE196632:IAW196633 IKA196632:IKS196633 ITW196632:IUO196633 JDS196632:JEK196633 JNO196632:JOG196633 JXK196632:JYC196633 KHG196632:KHY196633 KRC196632:KRU196633 LAY196632:LBQ196633 LKU196632:LLM196633 LUQ196632:LVI196633 MEM196632:MFE196633 MOI196632:MPA196633 MYE196632:MYW196633 NIA196632:NIS196633 NRW196632:NSO196633 OBS196632:OCK196633 OLO196632:OMG196633 OVK196632:OWC196633 PFG196632:PFY196633 PPC196632:PPU196633 PYY196632:PZQ196633 QIU196632:QJM196633 QSQ196632:QTI196633 RCM196632:RDE196633 RMI196632:RNA196633 RWE196632:RWW196633 SGA196632:SGS196633 SPW196632:SQO196633 SZS196632:TAK196633 TJO196632:TKG196633 TTK196632:TUC196633 UDG196632:UDY196633 UNC196632:UNU196633 UWY196632:UXQ196633 VGU196632:VHM196633 VQQ196632:VRI196633 WAM196632:WBE196633 WKI196632:WLA196633 WUE196632:WUW196633 L262170:AA262171 HS262168:IK262169 RO262168:SG262169 ABK262168:ACC262169 ALG262168:ALY262169 AVC262168:AVU262169 BEY262168:BFQ262169 BOU262168:BPM262169 BYQ262168:BZI262169 CIM262168:CJE262169 CSI262168:CTA262169 DCE262168:DCW262169 DMA262168:DMS262169 DVW262168:DWO262169 EFS262168:EGK262169 EPO262168:EQG262169 EZK262168:FAC262169 FJG262168:FJY262169 FTC262168:FTU262169 GCY262168:GDQ262169 GMU262168:GNM262169 GWQ262168:GXI262169 HGM262168:HHE262169 HQI262168:HRA262169 IAE262168:IAW262169 IKA262168:IKS262169 ITW262168:IUO262169 JDS262168:JEK262169 JNO262168:JOG262169 JXK262168:JYC262169 KHG262168:KHY262169 KRC262168:KRU262169 LAY262168:LBQ262169 LKU262168:LLM262169 LUQ262168:LVI262169 MEM262168:MFE262169 MOI262168:MPA262169 MYE262168:MYW262169 NIA262168:NIS262169 NRW262168:NSO262169 OBS262168:OCK262169 OLO262168:OMG262169 OVK262168:OWC262169 PFG262168:PFY262169 PPC262168:PPU262169 PYY262168:PZQ262169 QIU262168:QJM262169 QSQ262168:QTI262169 RCM262168:RDE262169 RMI262168:RNA262169 RWE262168:RWW262169 SGA262168:SGS262169 SPW262168:SQO262169 SZS262168:TAK262169 TJO262168:TKG262169 TTK262168:TUC262169 UDG262168:UDY262169 UNC262168:UNU262169 UWY262168:UXQ262169 VGU262168:VHM262169 VQQ262168:VRI262169 WAM262168:WBE262169 WKI262168:WLA262169 WUE262168:WUW262169 L327706:AA327707 HS327704:IK327705 RO327704:SG327705 ABK327704:ACC327705 ALG327704:ALY327705 AVC327704:AVU327705 BEY327704:BFQ327705 BOU327704:BPM327705 BYQ327704:BZI327705 CIM327704:CJE327705 CSI327704:CTA327705 DCE327704:DCW327705 DMA327704:DMS327705 DVW327704:DWO327705 EFS327704:EGK327705 EPO327704:EQG327705 EZK327704:FAC327705 FJG327704:FJY327705 FTC327704:FTU327705 GCY327704:GDQ327705 GMU327704:GNM327705 GWQ327704:GXI327705 HGM327704:HHE327705 HQI327704:HRA327705 IAE327704:IAW327705 IKA327704:IKS327705 ITW327704:IUO327705 JDS327704:JEK327705 JNO327704:JOG327705 JXK327704:JYC327705 KHG327704:KHY327705 KRC327704:KRU327705 LAY327704:LBQ327705 LKU327704:LLM327705 LUQ327704:LVI327705 MEM327704:MFE327705 MOI327704:MPA327705 MYE327704:MYW327705 NIA327704:NIS327705 NRW327704:NSO327705 OBS327704:OCK327705 OLO327704:OMG327705 OVK327704:OWC327705 PFG327704:PFY327705 PPC327704:PPU327705 PYY327704:PZQ327705 QIU327704:QJM327705 QSQ327704:QTI327705 RCM327704:RDE327705 RMI327704:RNA327705 RWE327704:RWW327705 SGA327704:SGS327705 SPW327704:SQO327705 SZS327704:TAK327705 TJO327704:TKG327705 TTK327704:TUC327705 UDG327704:UDY327705 UNC327704:UNU327705 UWY327704:UXQ327705 VGU327704:VHM327705 VQQ327704:VRI327705 WAM327704:WBE327705 WKI327704:WLA327705 WUE327704:WUW327705 L393242:AA393243 HS393240:IK393241 RO393240:SG393241 ABK393240:ACC393241 ALG393240:ALY393241 AVC393240:AVU393241 BEY393240:BFQ393241 BOU393240:BPM393241 BYQ393240:BZI393241 CIM393240:CJE393241 CSI393240:CTA393241 DCE393240:DCW393241 DMA393240:DMS393241 DVW393240:DWO393241 EFS393240:EGK393241 EPO393240:EQG393241 EZK393240:FAC393241 FJG393240:FJY393241 FTC393240:FTU393241 GCY393240:GDQ393241 GMU393240:GNM393241 GWQ393240:GXI393241 HGM393240:HHE393241 HQI393240:HRA393241 IAE393240:IAW393241 IKA393240:IKS393241 ITW393240:IUO393241 JDS393240:JEK393241 JNO393240:JOG393241 JXK393240:JYC393241 KHG393240:KHY393241 KRC393240:KRU393241 LAY393240:LBQ393241 LKU393240:LLM393241 LUQ393240:LVI393241 MEM393240:MFE393241 MOI393240:MPA393241 MYE393240:MYW393241 NIA393240:NIS393241 NRW393240:NSO393241 OBS393240:OCK393241 OLO393240:OMG393241 OVK393240:OWC393241 PFG393240:PFY393241 PPC393240:PPU393241 PYY393240:PZQ393241 QIU393240:QJM393241 QSQ393240:QTI393241 RCM393240:RDE393241 RMI393240:RNA393241 RWE393240:RWW393241 SGA393240:SGS393241 SPW393240:SQO393241 SZS393240:TAK393241 TJO393240:TKG393241 TTK393240:TUC393241 UDG393240:UDY393241 UNC393240:UNU393241 UWY393240:UXQ393241 VGU393240:VHM393241 VQQ393240:VRI393241 WAM393240:WBE393241 WKI393240:WLA393241 WUE393240:WUW393241 L458778:AA458779 HS458776:IK458777 RO458776:SG458777 ABK458776:ACC458777 ALG458776:ALY458777 AVC458776:AVU458777 BEY458776:BFQ458777 BOU458776:BPM458777 BYQ458776:BZI458777 CIM458776:CJE458777 CSI458776:CTA458777 DCE458776:DCW458777 DMA458776:DMS458777 DVW458776:DWO458777 EFS458776:EGK458777 EPO458776:EQG458777 EZK458776:FAC458777 FJG458776:FJY458777 FTC458776:FTU458777 GCY458776:GDQ458777 GMU458776:GNM458777 GWQ458776:GXI458777 HGM458776:HHE458777 HQI458776:HRA458777 IAE458776:IAW458777 IKA458776:IKS458777 ITW458776:IUO458777 JDS458776:JEK458777 JNO458776:JOG458777 JXK458776:JYC458777 KHG458776:KHY458777 KRC458776:KRU458777 LAY458776:LBQ458777 LKU458776:LLM458777 LUQ458776:LVI458777 MEM458776:MFE458777 MOI458776:MPA458777 MYE458776:MYW458777 NIA458776:NIS458777 NRW458776:NSO458777 OBS458776:OCK458777 OLO458776:OMG458777 OVK458776:OWC458777 PFG458776:PFY458777 PPC458776:PPU458777 PYY458776:PZQ458777 QIU458776:QJM458777 QSQ458776:QTI458777 RCM458776:RDE458777 RMI458776:RNA458777 RWE458776:RWW458777 SGA458776:SGS458777 SPW458776:SQO458777 SZS458776:TAK458777 TJO458776:TKG458777 TTK458776:TUC458777 UDG458776:UDY458777 UNC458776:UNU458777 UWY458776:UXQ458777 VGU458776:VHM458777 VQQ458776:VRI458777 WAM458776:WBE458777 WKI458776:WLA458777 WUE458776:WUW458777 L524314:AA524315 HS524312:IK524313 RO524312:SG524313 ABK524312:ACC524313 ALG524312:ALY524313 AVC524312:AVU524313 BEY524312:BFQ524313 BOU524312:BPM524313 BYQ524312:BZI524313 CIM524312:CJE524313 CSI524312:CTA524313 DCE524312:DCW524313 DMA524312:DMS524313 DVW524312:DWO524313 EFS524312:EGK524313 EPO524312:EQG524313 EZK524312:FAC524313 FJG524312:FJY524313 FTC524312:FTU524313 GCY524312:GDQ524313 GMU524312:GNM524313 GWQ524312:GXI524313 HGM524312:HHE524313 HQI524312:HRA524313 IAE524312:IAW524313 IKA524312:IKS524313 ITW524312:IUO524313 JDS524312:JEK524313 JNO524312:JOG524313 JXK524312:JYC524313 KHG524312:KHY524313 KRC524312:KRU524313 LAY524312:LBQ524313 LKU524312:LLM524313 LUQ524312:LVI524313 MEM524312:MFE524313 MOI524312:MPA524313 MYE524312:MYW524313 NIA524312:NIS524313 NRW524312:NSO524313 OBS524312:OCK524313 OLO524312:OMG524313 OVK524312:OWC524313 PFG524312:PFY524313 PPC524312:PPU524313 PYY524312:PZQ524313 QIU524312:QJM524313 QSQ524312:QTI524313 RCM524312:RDE524313 RMI524312:RNA524313 RWE524312:RWW524313 SGA524312:SGS524313 SPW524312:SQO524313 SZS524312:TAK524313 TJO524312:TKG524313 TTK524312:TUC524313 UDG524312:UDY524313 UNC524312:UNU524313 UWY524312:UXQ524313 VGU524312:VHM524313 VQQ524312:VRI524313 WAM524312:WBE524313 WKI524312:WLA524313 WUE524312:WUW524313 L589850:AA589851 HS589848:IK589849 RO589848:SG589849 ABK589848:ACC589849 ALG589848:ALY589849 AVC589848:AVU589849 BEY589848:BFQ589849 BOU589848:BPM589849 BYQ589848:BZI589849 CIM589848:CJE589849 CSI589848:CTA589849 DCE589848:DCW589849 DMA589848:DMS589849 DVW589848:DWO589849 EFS589848:EGK589849 EPO589848:EQG589849 EZK589848:FAC589849 FJG589848:FJY589849 FTC589848:FTU589849 GCY589848:GDQ589849 GMU589848:GNM589849 GWQ589848:GXI589849 HGM589848:HHE589849 HQI589848:HRA589849 IAE589848:IAW589849 IKA589848:IKS589849 ITW589848:IUO589849 JDS589848:JEK589849 JNO589848:JOG589849 JXK589848:JYC589849 KHG589848:KHY589849 KRC589848:KRU589849 LAY589848:LBQ589849 LKU589848:LLM589849 LUQ589848:LVI589849 MEM589848:MFE589849 MOI589848:MPA589849 MYE589848:MYW589849 NIA589848:NIS589849 NRW589848:NSO589849 OBS589848:OCK589849 OLO589848:OMG589849 OVK589848:OWC589849 PFG589848:PFY589849 PPC589848:PPU589849 PYY589848:PZQ589849 QIU589848:QJM589849 QSQ589848:QTI589849 RCM589848:RDE589849 RMI589848:RNA589849 RWE589848:RWW589849 SGA589848:SGS589849 SPW589848:SQO589849 SZS589848:TAK589849 TJO589848:TKG589849 TTK589848:TUC589849 UDG589848:UDY589849 UNC589848:UNU589849 UWY589848:UXQ589849 VGU589848:VHM589849 VQQ589848:VRI589849 WAM589848:WBE589849 WKI589848:WLA589849 WUE589848:WUW589849 L655386:AA655387 HS655384:IK655385 RO655384:SG655385 ABK655384:ACC655385 ALG655384:ALY655385 AVC655384:AVU655385 BEY655384:BFQ655385 BOU655384:BPM655385 BYQ655384:BZI655385 CIM655384:CJE655385 CSI655384:CTA655385 DCE655384:DCW655385 DMA655384:DMS655385 DVW655384:DWO655385 EFS655384:EGK655385 EPO655384:EQG655385 EZK655384:FAC655385 FJG655384:FJY655385 FTC655384:FTU655385 GCY655384:GDQ655385 GMU655384:GNM655385 GWQ655384:GXI655385 HGM655384:HHE655385 HQI655384:HRA655385 IAE655384:IAW655385 IKA655384:IKS655385 ITW655384:IUO655385 JDS655384:JEK655385 JNO655384:JOG655385 JXK655384:JYC655385 KHG655384:KHY655385 KRC655384:KRU655385 LAY655384:LBQ655385 LKU655384:LLM655385 LUQ655384:LVI655385 MEM655384:MFE655385 MOI655384:MPA655385 MYE655384:MYW655385 NIA655384:NIS655385 NRW655384:NSO655385 OBS655384:OCK655385 OLO655384:OMG655385 OVK655384:OWC655385 PFG655384:PFY655385 PPC655384:PPU655385 PYY655384:PZQ655385 QIU655384:QJM655385 QSQ655384:QTI655385 RCM655384:RDE655385 RMI655384:RNA655385 RWE655384:RWW655385 SGA655384:SGS655385 SPW655384:SQO655385 SZS655384:TAK655385 TJO655384:TKG655385 TTK655384:TUC655385 UDG655384:UDY655385 UNC655384:UNU655385 UWY655384:UXQ655385 VGU655384:VHM655385 VQQ655384:VRI655385 WAM655384:WBE655385 WKI655384:WLA655385 WUE655384:WUW655385 L720922:AA720923 HS720920:IK720921 RO720920:SG720921 ABK720920:ACC720921 ALG720920:ALY720921 AVC720920:AVU720921 BEY720920:BFQ720921 BOU720920:BPM720921 BYQ720920:BZI720921 CIM720920:CJE720921 CSI720920:CTA720921 DCE720920:DCW720921 DMA720920:DMS720921 DVW720920:DWO720921 EFS720920:EGK720921 EPO720920:EQG720921 EZK720920:FAC720921 FJG720920:FJY720921 FTC720920:FTU720921 GCY720920:GDQ720921 GMU720920:GNM720921 GWQ720920:GXI720921 HGM720920:HHE720921 HQI720920:HRA720921 IAE720920:IAW720921 IKA720920:IKS720921 ITW720920:IUO720921 JDS720920:JEK720921 JNO720920:JOG720921 JXK720920:JYC720921 KHG720920:KHY720921 KRC720920:KRU720921 LAY720920:LBQ720921 LKU720920:LLM720921 LUQ720920:LVI720921 MEM720920:MFE720921 MOI720920:MPA720921 MYE720920:MYW720921 NIA720920:NIS720921 NRW720920:NSO720921 OBS720920:OCK720921 OLO720920:OMG720921 OVK720920:OWC720921 PFG720920:PFY720921 PPC720920:PPU720921 PYY720920:PZQ720921 QIU720920:QJM720921 QSQ720920:QTI720921 RCM720920:RDE720921 RMI720920:RNA720921 RWE720920:RWW720921 SGA720920:SGS720921 SPW720920:SQO720921 SZS720920:TAK720921 TJO720920:TKG720921 TTK720920:TUC720921 UDG720920:UDY720921 UNC720920:UNU720921 UWY720920:UXQ720921 VGU720920:VHM720921 VQQ720920:VRI720921 WAM720920:WBE720921 WKI720920:WLA720921 WUE720920:WUW720921 L786458:AA786459 HS786456:IK786457 RO786456:SG786457 ABK786456:ACC786457 ALG786456:ALY786457 AVC786456:AVU786457 BEY786456:BFQ786457 BOU786456:BPM786457 BYQ786456:BZI786457 CIM786456:CJE786457 CSI786456:CTA786457 DCE786456:DCW786457 DMA786456:DMS786457 DVW786456:DWO786457 EFS786456:EGK786457 EPO786456:EQG786457 EZK786456:FAC786457 FJG786456:FJY786457 FTC786456:FTU786457 GCY786456:GDQ786457 GMU786456:GNM786457 GWQ786456:GXI786457 HGM786456:HHE786457 HQI786456:HRA786457 IAE786456:IAW786457 IKA786456:IKS786457 ITW786456:IUO786457 JDS786456:JEK786457 JNO786456:JOG786457 JXK786456:JYC786457 KHG786456:KHY786457 KRC786456:KRU786457 LAY786456:LBQ786457 LKU786456:LLM786457 LUQ786456:LVI786457 MEM786456:MFE786457 MOI786456:MPA786457 MYE786456:MYW786457 NIA786456:NIS786457 NRW786456:NSO786457 OBS786456:OCK786457 OLO786456:OMG786457 OVK786456:OWC786457 PFG786456:PFY786457 PPC786456:PPU786457 PYY786456:PZQ786457 QIU786456:QJM786457 QSQ786456:QTI786457 RCM786456:RDE786457 RMI786456:RNA786457 RWE786456:RWW786457 SGA786456:SGS786457 SPW786456:SQO786457 SZS786456:TAK786457 TJO786456:TKG786457 TTK786456:TUC786457 UDG786456:UDY786457 UNC786456:UNU786457 UWY786456:UXQ786457 VGU786456:VHM786457 VQQ786456:VRI786457 WAM786456:WBE786457 WKI786456:WLA786457 WUE786456:WUW786457 L851994:AA851995 HS851992:IK851993 RO851992:SG851993 ABK851992:ACC851993 ALG851992:ALY851993 AVC851992:AVU851993 BEY851992:BFQ851993 BOU851992:BPM851993 BYQ851992:BZI851993 CIM851992:CJE851993 CSI851992:CTA851993 DCE851992:DCW851993 DMA851992:DMS851993 DVW851992:DWO851993 EFS851992:EGK851993 EPO851992:EQG851993 EZK851992:FAC851993 FJG851992:FJY851993 FTC851992:FTU851993 GCY851992:GDQ851993 GMU851992:GNM851993 GWQ851992:GXI851993 HGM851992:HHE851993 HQI851992:HRA851993 IAE851992:IAW851993 IKA851992:IKS851993 ITW851992:IUO851993 JDS851992:JEK851993 JNO851992:JOG851993 JXK851992:JYC851993 KHG851992:KHY851993 KRC851992:KRU851993 LAY851992:LBQ851993 LKU851992:LLM851993 LUQ851992:LVI851993 MEM851992:MFE851993 MOI851992:MPA851993 MYE851992:MYW851993 NIA851992:NIS851993 NRW851992:NSO851993 OBS851992:OCK851993 OLO851992:OMG851993 OVK851992:OWC851993 PFG851992:PFY851993 PPC851992:PPU851993 PYY851992:PZQ851993 QIU851992:QJM851993 QSQ851992:QTI851993 RCM851992:RDE851993 RMI851992:RNA851993 RWE851992:RWW851993 SGA851992:SGS851993 SPW851992:SQO851993 SZS851992:TAK851993 TJO851992:TKG851993 TTK851992:TUC851993 UDG851992:UDY851993 UNC851992:UNU851993 UWY851992:UXQ851993 VGU851992:VHM851993 VQQ851992:VRI851993 WAM851992:WBE851993 WKI851992:WLA851993 WUE851992:WUW851993 L917530:AA917531 HS917528:IK917529 RO917528:SG917529 ABK917528:ACC917529 ALG917528:ALY917529 AVC917528:AVU917529 BEY917528:BFQ917529 BOU917528:BPM917529 BYQ917528:BZI917529 CIM917528:CJE917529 CSI917528:CTA917529 DCE917528:DCW917529 DMA917528:DMS917529 DVW917528:DWO917529 EFS917528:EGK917529 EPO917528:EQG917529 EZK917528:FAC917529 FJG917528:FJY917529 FTC917528:FTU917529 GCY917528:GDQ917529 GMU917528:GNM917529 GWQ917528:GXI917529 HGM917528:HHE917529 HQI917528:HRA917529 IAE917528:IAW917529 IKA917528:IKS917529 ITW917528:IUO917529 JDS917528:JEK917529 JNO917528:JOG917529 JXK917528:JYC917529 KHG917528:KHY917529 KRC917528:KRU917529 LAY917528:LBQ917529 LKU917528:LLM917529 LUQ917528:LVI917529 MEM917528:MFE917529 MOI917528:MPA917529 MYE917528:MYW917529 NIA917528:NIS917529 NRW917528:NSO917529 OBS917528:OCK917529 OLO917528:OMG917529 OVK917528:OWC917529 PFG917528:PFY917529 PPC917528:PPU917529 PYY917528:PZQ917529 QIU917528:QJM917529 QSQ917528:QTI917529 RCM917528:RDE917529 RMI917528:RNA917529 RWE917528:RWW917529 SGA917528:SGS917529 SPW917528:SQO917529 SZS917528:TAK917529 TJO917528:TKG917529 TTK917528:TUC917529 UDG917528:UDY917529 UNC917528:UNU917529 UWY917528:UXQ917529 VGU917528:VHM917529 VQQ917528:VRI917529 WAM917528:WBE917529 WKI917528:WLA917529 WUE917528:WUW917529 L983066:AA983067 HS983064:IK983065 RO983064:SG983065 ABK983064:ACC983065 ALG983064:ALY983065 AVC983064:AVU983065 BEY983064:BFQ983065 BOU983064:BPM983065 BYQ983064:BZI983065 CIM983064:CJE983065 CSI983064:CTA983065 DCE983064:DCW983065 DMA983064:DMS983065 DVW983064:DWO983065 EFS983064:EGK983065 EPO983064:EQG983065 EZK983064:FAC983065 FJG983064:FJY983065 FTC983064:FTU983065 GCY983064:GDQ983065 GMU983064:GNM983065 GWQ983064:GXI983065 HGM983064:HHE983065 HQI983064:HRA983065 IAE983064:IAW983065 IKA983064:IKS983065 ITW983064:IUO983065 JDS983064:JEK983065 JNO983064:JOG983065 JXK983064:JYC983065 KHG983064:KHY983065 KRC983064:KRU983065 LAY983064:LBQ983065 LKU983064:LLM983065 LUQ983064:LVI983065 MEM983064:MFE983065 MOI983064:MPA983065 MYE983064:MYW983065 NIA983064:NIS983065 NRW983064:NSO983065 OBS983064:OCK983065 OLO983064:OMG983065 OVK983064:OWC983065 PFG983064:PFY983065 PPC983064:PPU983065 PYY983064:PZQ983065 QIU983064:QJM983065 QSQ983064:QTI983065 RCM983064:RDE983065 RMI983064:RNA983065 RWE983064:RWW983065 SGA983064:SGS983065 SPW983064:SQO983065 SZS983064:TAK983065 TJO983064:TKG983065 TTK983064:TUC983065 UDG983064:UDY983065 UNC983064:UNU983065 UWY983064:UXQ983065 VGU983064:VHM983065 VQQ983064:VRI983065 WAM983064:WBE983065 WKI983064:WLA983065 WUE983064:WUW983065 O65557:O65560 HV65555:HV65558 RR65555:RR65558 ABN65555:ABN65558 ALJ65555:ALJ65558 AVF65555:AVF65558 BFB65555:BFB65558 BOX65555:BOX65558 BYT65555:BYT65558 CIP65555:CIP65558 CSL65555:CSL65558 DCH65555:DCH65558 DMD65555:DMD65558 DVZ65555:DVZ65558 EFV65555:EFV65558 EPR65555:EPR65558 EZN65555:EZN65558 FJJ65555:FJJ65558 FTF65555:FTF65558 GDB65555:GDB65558 GMX65555:GMX65558 GWT65555:GWT65558 HGP65555:HGP65558 HQL65555:HQL65558 IAH65555:IAH65558 IKD65555:IKD65558 ITZ65555:ITZ65558 JDV65555:JDV65558 JNR65555:JNR65558 JXN65555:JXN65558 KHJ65555:KHJ65558 KRF65555:KRF65558 LBB65555:LBB65558 LKX65555:LKX65558 LUT65555:LUT65558 MEP65555:MEP65558 MOL65555:MOL65558 MYH65555:MYH65558 NID65555:NID65558 NRZ65555:NRZ65558 OBV65555:OBV65558 OLR65555:OLR65558 OVN65555:OVN65558 PFJ65555:PFJ65558 PPF65555:PPF65558 PZB65555:PZB65558 QIX65555:QIX65558 QST65555:QST65558 RCP65555:RCP65558 RML65555:RML65558 RWH65555:RWH65558 SGD65555:SGD65558 SPZ65555:SPZ65558 SZV65555:SZV65558 TJR65555:TJR65558 TTN65555:TTN65558 UDJ65555:UDJ65558 UNF65555:UNF65558 UXB65555:UXB65558 VGX65555:VGX65558 VQT65555:VQT65558 WAP65555:WAP65558 WKL65555:WKL65558 WUH65555:WUH65558 O131093:O131096 HV131091:HV131094 RR131091:RR131094 ABN131091:ABN131094 ALJ131091:ALJ131094 AVF131091:AVF131094 BFB131091:BFB131094 BOX131091:BOX131094 BYT131091:BYT131094 CIP131091:CIP131094 CSL131091:CSL131094 DCH131091:DCH131094 DMD131091:DMD131094 DVZ131091:DVZ131094 EFV131091:EFV131094 EPR131091:EPR131094 EZN131091:EZN131094 FJJ131091:FJJ131094 FTF131091:FTF131094 GDB131091:GDB131094 GMX131091:GMX131094 GWT131091:GWT131094 HGP131091:HGP131094 HQL131091:HQL131094 IAH131091:IAH131094 IKD131091:IKD131094 ITZ131091:ITZ131094 JDV131091:JDV131094 JNR131091:JNR131094 JXN131091:JXN131094 KHJ131091:KHJ131094 KRF131091:KRF131094 LBB131091:LBB131094 LKX131091:LKX131094 LUT131091:LUT131094 MEP131091:MEP131094 MOL131091:MOL131094 MYH131091:MYH131094 NID131091:NID131094 NRZ131091:NRZ131094 OBV131091:OBV131094 OLR131091:OLR131094 OVN131091:OVN131094 PFJ131091:PFJ131094 PPF131091:PPF131094 PZB131091:PZB131094 QIX131091:QIX131094 QST131091:QST131094 RCP131091:RCP131094 RML131091:RML131094 RWH131091:RWH131094 SGD131091:SGD131094 SPZ131091:SPZ131094 SZV131091:SZV131094 TJR131091:TJR131094 TTN131091:TTN131094 UDJ131091:UDJ131094 UNF131091:UNF131094 UXB131091:UXB131094 VGX131091:VGX131094 VQT131091:VQT131094 WAP131091:WAP131094 WKL131091:WKL131094 WUH131091:WUH131094 O196629:O196632 HV196627:HV196630 RR196627:RR196630 ABN196627:ABN196630 ALJ196627:ALJ196630 AVF196627:AVF196630 BFB196627:BFB196630 BOX196627:BOX196630 BYT196627:BYT196630 CIP196627:CIP196630 CSL196627:CSL196630 DCH196627:DCH196630 DMD196627:DMD196630 DVZ196627:DVZ196630 EFV196627:EFV196630 EPR196627:EPR196630 EZN196627:EZN196630 FJJ196627:FJJ196630 FTF196627:FTF196630 GDB196627:GDB196630 GMX196627:GMX196630 GWT196627:GWT196630 HGP196627:HGP196630 HQL196627:HQL196630 IAH196627:IAH196630 IKD196627:IKD196630 ITZ196627:ITZ196630 JDV196627:JDV196630 JNR196627:JNR196630 JXN196627:JXN196630 KHJ196627:KHJ196630 KRF196627:KRF196630 LBB196627:LBB196630 LKX196627:LKX196630 LUT196627:LUT196630 MEP196627:MEP196630 MOL196627:MOL196630 MYH196627:MYH196630 NID196627:NID196630 NRZ196627:NRZ196630 OBV196627:OBV196630 OLR196627:OLR196630 OVN196627:OVN196630 PFJ196627:PFJ196630 PPF196627:PPF196630 PZB196627:PZB196630 QIX196627:QIX196630 QST196627:QST196630 RCP196627:RCP196630 RML196627:RML196630 RWH196627:RWH196630 SGD196627:SGD196630 SPZ196627:SPZ196630 SZV196627:SZV196630 TJR196627:TJR196630 TTN196627:TTN196630 UDJ196627:UDJ196630 UNF196627:UNF196630 UXB196627:UXB196630 VGX196627:VGX196630 VQT196627:VQT196630 WAP196627:WAP196630 WKL196627:WKL196630 WUH196627:WUH196630 O262165:O262168 HV262163:HV262166 RR262163:RR262166 ABN262163:ABN262166 ALJ262163:ALJ262166 AVF262163:AVF262166 BFB262163:BFB262166 BOX262163:BOX262166 BYT262163:BYT262166 CIP262163:CIP262166 CSL262163:CSL262166 DCH262163:DCH262166 DMD262163:DMD262166 DVZ262163:DVZ262166 EFV262163:EFV262166 EPR262163:EPR262166 EZN262163:EZN262166 FJJ262163:FJJ262166 FTF262163:FTF262166 GDB262163:GDB262166 GMX262163:GMX262166 GWT262163:GWT262166 HGP262163:HGP262166 HQL262163:HQL262166 IAH262163:IAH262166 IKD262163:IKD262166 ITZ262163:ITZ262166 JDV262163:JDV262166 JNR262163:JNR262166 JXN262163:JXN262166 KHJ262163:KHJ262166 KRF262163:KRF262166 LBB262163:LBB262166 LKX262163:LKX262166 LUT262163:LUT262166 MEP262163:MEP262166 MOL262163:MOL262166 MYH262163:MYH262166 NID262163:NID262166 NRZ262163:NRZ262166 OBV262163:OBV262166 OLR262163:OLR262166 OVN262163:OVN262166 PFJ262163:PFJ262166 PPF262163:PPF262166 PZB262163:PZB262166 QIX262163:QIX262166 QST262163:QST262166 RCP262163:RCP262166 RML262163:RML262166 RWH262163:RWH262166 SGD262163:SGD262166 SPZ262163:SPZ262166 SZV262163:SZV262166 TJR262163:TJR262166 TTN262163:TTN262166 UDJ262163:UDJ262166 UNF262163:UNF262166 UXB262163:UXB262166 VGX262163:VGX262166 VQT262163:VQT262166 WAP262163:WAP262166 WKL262163:WKL262166 WUH262163:WUH262166 O327701:O327704 HV327699:HV327702 RR327699:RR327702 ABN327699:ABN327702 ALJ327699:ALJ327702 AVF327699:AVF327702 BFB327699:BFB327702 BOX327699:BOX327702 BYT327699:BYT327702 CIP327699:CIP327702 CSL327699:CSL327702 DCH327699:DCH327702 DMD327699:DMD327702 DVZ327699:DVZ327702 EFV327699:EFV327702 EPR327699:EPR327702 EZN327699:EZN327702 FJJ327699:FJJ327702 FTF327699:FTF327702 GDB327699:GDB327702 GMX327699:GMX327702 GWT327699:GWT327702 HGP327699:HGP327702 HQL327699:HQL327702 IAH327699:IAH327702 IKD327699:IKD327702 ITZ327699:ITZ327702 JDV327699:JDV327702 JNR327699:JNR327702 JXN327699:JXN327702 KHJ327699:KHJ327702 KRF327699:KRF327702 LBB327699:LBB327702 LKX327699:LKX327702 LUT327699:LUT327702 MEP327699:MEP327702 MOL327699:MOL327702 MYH327699:MYH327702 NID327699:NID327702 NRZ327699:NRZ327702 OBV327699:OBV327702 OLR327699:OLR327702 OVN327699:OVN327702 PFJ327699:PFJ327702 PPF327699:PPF327702 PZB327699:PZB327702 QIX327699:QIX327702 QST327699:QST327702 RCP327699:RCP327702 RML327699:RML327702 RWH327699:RWH327702 SGD327699:SGD327702 SPZ327699:SPZ327702 SZV327699:SZV327702 TJR327699:TJR327702 TTN327699:TTN327702 UDJ327699:UDJ327702 UNF327699:UNF327702 UXB327699:UXB327702 VGX327699:VGX327702 VQT327699:VQT327702 WAP327699:WAP327702 WKL327699:WKL327702 WUH327699:WUH327702 O393237:O393240 HV393235:HV393238 RR393235:RR393238 ABN393235:ABN393238 ALJ393235:ALJ393238 AVF393235:AVF393238 BFB393235:BFB393238 BOX393235:BOX393238 BYT393235:BYT393238 CIP393235:CIP393238 CSL393235:CSL393238 DCH393235:DCH393238 DMD393235:DMD393238 DVZ393235:DVZ393238 EFV393235:EFV393238 EPR393235:EPR393238 EZN393235:EZN393238 FJJ393235:FJJ393238 FTF393235:FTF393238 GDB393235:GDB393238 GMX393235:GMX393238 GWT393235:GWT393238 HGP393235:HGP393238 HQL393235:HQL393238 IAH393235:IAH393238 IKD393235:IKD393238 ITZ393235:ITZ393238 JDV393235:JDV393238 JNR393235:JNR393238 JXN393235:JXN393238 KHJ393235:KHJ393238 KRF393235:KRF393238 LBB393235:LBB393238 LKX393235:LKX393238 LUT393235:LUT393238 MEP393235:MEP393238 MOL393235:MOL393238 MYH393235:MYH393238 NID393235:NID393238 NRZ393235:NRZ393238 OBV393235:OBV393238 OLR393235:OLR393238 OVN393235:OVN393238 PFJ393235:PFJ393238 PPF393235:PPF393238 PZB393235:PZB393238 QIX393235:QIX393238 QST393235:QST393238 RCP393235:RCP393238 RML393235:RML393238 RWH393235:RWH393238 SGD393235:SGD393238 SPZ393235:SPZ393238 SZV393235:SZV393238 TJR393235:TJR393238 TTN393235:TTN393238 UDJ393235:UDJ393238 UNF393235:UNF393238 UXB393235:UXB393238 VGX393235:VGX393238 VQT393235:VQT393238 WAP393235:WAP393238 WKL393235:WKL393238 WUH393235:WUH393238 O458773:O458776 HV458771:HV458774 RR458771:RR458774 ABN458771:ABN458774 ALJ458771:ALJ458774 AVF458771:AVF458774 BFB458771:BFB458774 BOX458771:BOX458774 BYT458771:BYT458774 CIP458771:CIP458774 CSL458771:CSL458774 DCH458771:DCH458774 DMD458771:DMD458774 DVZ458771:DVZ458774 EFV458771:EFV458774 EPR458771:EPR458774 EZN458771:EZN458774 FJJ458771:FJJ458774 FTF458771:FTF458774 GDB458771:GDB458774 GMX458771:GMX458774 GWT458771:GWT458774 HGP458771:HGP458774 HQL458771:HQL458774 IAH458771:IAH458774 IKD458771:IKD458774 ITZ458771:ITZ458774 JDV458771:JDV458774 JNR458771:JNR458774 JXN458771:JXN458774 KHJ458771:KHJ458774 KRF458771:KRF458774 LBB458771:LBB458774 LKX458771:LKX458774 LUT458771:LUT458774 MEP458771:MEP458774 MOL458771:MOL458774 MYH458771:MYH458774 NID458771:NID458774 NRZ458771:NRZ458774 OBV458771:OBV458774 OLR458771:OLR458774 OVN458771:OVN458774 PFJ458771:PFJ458774 PPF458771:PPF458774 PZB458771:PZB458774 QIX458771:QIX458774 QST458771:QST458774 RCP458771:RCP458774 RML458771:RML458774 RWH458771:RWH458774 SGD458771:SGD458774 SPZ458771:SPZ458774 SZV458771:SZV458774 TJR458771:TJR458774 TTN458771:TTN458774 UDJ458771:UDJ458774 UNF458771:UNF458774 UXB458771:UXB458774 VGX458771:VGX458774 VQT458771:VQT458774 WAP458771:WAP458774 WKL458771:WKL458774 WUH458771:WUH458774 O524309:O524312 HV524307:HV524310 RR524307:RR524310 ABN524307:ABN524310 ALJ524307:ALJ524310 AVF524307:AVF524310 BFB524307:BFB524310 BOX524307:BOX524310 BYT524307:BYT524310 CIP524307:CIP524310 CSL524307:CSL524310 DCH524307:DCH524310 DMD524307:DMD524310 DVZ524307:DVZ524310 EFV524307:EFV524310 EPR524307:EPR524310 EZN524307:EZN524310 FJJ524307:FJJ524310 FTF524307:FTF524310 GDB524307:GDB524310 GMX524307:GMX524310 GWT524307:GWT524310 HGP524307:HGP524310 HQL524307:HQL524310 IAH524307:IAH524310 IKD524307:IKD524310 ITZ524307:ITZ524310 JDV524307:JDV524310 JNR524307:JNR524310 JXN524307:JXN524310 KHJ524307:KHJ524310 KRF524307:KRF524310 LBB524307:LBB524310 LKX524307:LKX524310 LUT524307:LUT524310 MEP524307:MEP524310 MOL524307:MOL524310 MYH524307:MYH524310 NID524307:NID524310 NRZ524307:NRZ524310 OBV524307:OBV524310 OLR524307:OLR524310 OVN524307:OVN524310 PFJ524307:PFJ524310 PPF524307:PPF524310 PZB524307:PZB524310 QIX524307:QIX524310 QST524307:QST524310 RCP524307:RCP524310 RML524307:RML524310 RWH524307:RWH524310 SGD524307:SGD524310 SPZ524307:SPZ524310 SZV524307:SZV524310 TJR524307:TJR524310 TTN524307:TTN524310 UDJ524307:UDJ524310 UNF524307:UNF524310 UXB524307:UXB524310 VGX524307:VGX524310 VQT524307:VQT524310 WAP524307:WAP524310 WKL524307:WKL524310 WUH524307:WUH524310 O589845:O589848 HV589843:HV589846 RR589843:RR589846 ABN589843:ABN589846 ALJ589843:ALJ589846 AVF589843:AVF589846 BFB589843:BFB589846 BOX589843:BOX589846 BYT589843:BYT589846 CIP589843:CIP589846 CSL589843:CSL589846 DCH589843:DCH589846 DMD589843:DMD589846 DVZ589843:DVZ589846 EFV589843:EFV589846 EPR589843:EPR589846 EZN589843:EZN589846 FJJ589843:FJJ589846 FTF589843:FTF589846 GDB589843:GDB589846 GMX589843:GMX589846 GWT589843:GWT589846 HGP589843:HGP589846 HQL589843:HQL589846 IAH589843:IAH589846 IKD589843:IKD589846 ITZ589843:ITZ589846 JDV589843:JDV589846 JNR589843:JNR589846 JXN589843:JXN589846 KHJ589843:KHJ589846 KRF589843:KRF589846 LBB589843:LBB589846 LKX589843:LKX589846 LUT589843:LUT589846 MEP589843:MEP589846 MOL589843:MOL589846 MYH589843:MYH589846 NID589843:NID589846 NRZ589843:NRZ589846 OBV589843:OBV589846 OLR589843:OLR589846 OVN589843:OVN589846 PFJ589843:PFJ589846 PPF589843:PPF589846 PZB589843:PZB589846 QIX589843:QIX589846 QST589843:QST589846 RCP589843:RCP589846 RML589843:RML589846 RWH589843:RWH589846 SGD589843:SGD589846 SPZ589843:SPZ589846 SZV589843:SZV589846 TJR589843:TJR589846 TTN589843:TTN589846 UDJ589843:UDJ589846 UNF589843:UNF589846 UXB589843:UXB589846 VGX589843:VGX589846 VQT589843:VQT589846 WAP589843:WAP589846 WKL589843:WKL589846 WUH589843:WUH589846 O655381:O655384 HV655379:HV655382 RR655379:RR655382 ABN655379:ABN655382 ALJ655379:ALJ655382 AVF655379:AVF655382 BFB655379:BFB655382 BOX655379:BOX655382 BYT655379:BYT655382 CIP655379:CIP655382 CSL655379:CSL655382 DCH655379:DCH655382 DMD655379:DMD655382 DVZ655379:DVZ655382 EFV655379:EFV655382 EPR655379:EPR655382 EZN655379:EZN655382 FJJ655379:FJJ655382 FTF655379:FTF655382 GDB655379:GDB655382 GMX655379:GMX655382 GWT655379:GWT655382 HGP655379:HGP655382 HQL655379:HQL655382 IAH655379:IAH655382 IKD655379:IKD655382 ITZ655379:ITZ655382 JDV655379:JDV655382 JNR655379:JNR655382 JXN655379:JXN655382 KHJ655379:KHJ655382 KRF655379:KRF655382 LBB655379:LBB655382 LKX655379:LKX655382 LUT655379:LUT655382 MEP655379:MEP655382 MOL655379:MOL655382 MYH655379:MYH655382 NID655379:NID655382 NRZ655379:NRZ655382 OBV655379:OBV655382 OLR655379:OLR655382 OVN655379:OVN655382 PFJ655379:PFJ655382 PPF655379:PPF655382 PZB655379:PZB655382 QIX655379:QIX655382 QST655379:QST655382 RCP655379:RCP655382 RML655379:RML655382 RWH655379:RWH655382 SGD655379:SGD655382 SPZ655379:SPZ655382 SZV655379:SZV655382 TJR655379:TJR655382 TTN655379:TTN655382 UDJ655379:UDJ655382 UNF655379:UNF655382 UXB655379:UXB655382 VGX655379:VGX655382 VQT655379:VQT655382 WAP655379:WAP655382 WKL655379:WKL655382 WUH655379:WUH655382 O720917:O720920 HV720915:HV720918 RR720915:RR720918 ABN720915:ABN720918 ALJ720915:ALJ720918 AVF720915:AVF720918 BFB720915:BFB720918 BOX720915:BOX720918 BYT720915:BYT720918 CIP720915:CIP720918 CSL720915:CSL720918 DCH720915:DCH720918 DMD720915:DMD720918 DVZ720915:DVZ720918 EFV720915:EFV720918 EPR720915:EPR720918 EZN720915:EZN720918 FJJ720915:FJJ720918 FTF720915:FTF720918 GDB720915:GDB720918 GMX720915:GMX720918 GWT720915:GWT720918 HGP720915:HGP720918 HQL720915:HQL720918 IAH720915:IAH720918 IKD720915:IKD720918 ITZ720915:ITZ720918 JDV720915:JDV720918 JNR720915:JNR720918 JXN720915:JXN720918 KHJ720915:KHJ720918 KRF720915:KRF720918 LBB720915:LBB720918 LKX720915:LKX720918 LUT720915:LUT720918 MEP720915:MEP720918 MOL720915:MOL720918 MYH720915:MYH720918 NID720915:NID720918 NRZ720915:NRZ720918 OBV720915:OBV720918 OLR720915:OLR720918 OVN720915:OVN720918 PFJ720915:PFJ720918 PPF720915:PPF720918 PZB720915:PZB720918 QIX720915:QIX720918 QST720915:QST720918 RCP720915:RCP720918 RML720915:RML720918 RWH720915:RWH720918 SGD720915:SGD720918 SPZ720915:SPZ720918 SZV720915:SZV720918 TJR720915:TJR720918 TTN720915:TTN720918 UDJ720915:UDJ720918 UNF720915:UNF720918 UXB720915:UXB720918 VGX720915:VGX720918 VQT720915:VQT720918 WAP720915:WAP720918 WKL720915:WKL720918 WUH720915:WUH720918 O786453:O786456 HV786451:HV786454 RR786451:RR786454 ABN786451:ABN786454 ALJ786451:ALJ786454 AVF786451:AVF786454 BFB786451:BFB786454 BOX786451:BOX786454 BYT786451:BYT786454 CIP786451:CIP786454 CSL786451:CSL786454 DCH786451:DCH786454 DMD786451:DMD786454 DVZ786451:DVZ786454 EFV786451:EFV786454 EPR786451:EPR786454 EZN786451:EZN786454 FJJ786451:FJJ786454 FTF786451:FTF786454 GDB786451:GDB786454 GMX786451:GMX786454 GWT786451:GWT786454 HGP786451:HGP786454 HQL786451:HQL786454 IAH786451:IAH786454 IKD786451:IKD786454 ITZ786451:ITZ786454 JDV786451:JDV786454 JNR786451:JNR786454 JXN786451:JXN786454 KHJ786451:KHJ786454 KRF786451:KRF786454 LBB786451:LBB786454 LKX786451:LKX786454 LUT786451:LUT786454 MEP786451:MEP786454 MOL786451:MOL786454 MYH786451:MYH786454 NID786451:NID786454 NRZ786451:NRZ786454 OBV786451:OBV786454 OLR786451:OLR786454 OVN786451:OVN786454 PFJ786451:PFJ786454 PPF786451:PPF786454 PZB786451:PZB786454 QIX786451:QIX786454 QST786451:QST786454 RCP786451:RCP786454 RML786451:RML786454 RWH786451:RWH786454 SGD786451:SGD786454 SPZ786451:SPZ786454 SZV786451:SZV786454 TJR786451:TJR786454 TTN786451:TTN786454 UDJ786451:UDJ786454 UNF786451:UNF786454 UXB786451:UXB786454 VGX786451:VGX786454 VQT786451:VQT786454 WAP786451:WAP786454 WKL786451:WKL786454 WUH786451:WUH786454 O851989:O851992 HV851987:HV851990 RR851987:RR851990 ABN851987:ABN851990 ALJ851987:ALJ851990 AVF851987:AVF851990 BFB851987:BFB851990 BOX851987:BOX851990 BYT851987:BYT851990 CIP851987:CIP851990 CSL851987:CSL851990 DCH851987:DCH851990 DMD851987:DMD851990 DVZ851987:DVZ851990 EFV851987:EFV851990 EPR851987:EPR851990 EZN851987:EZN851990 FJJ851987:FJJ851990 FTF851987:FTF851990 GDB851987:GDB851990 GMX851987:GMX851990 GWT851987:GWT851990 HGP851987:HGP851990 HQL851987:HQL851990 IAH851987:IAH851990 IKD851987:IKD851990 ITZ851987:ITZ851990 JDV851987:JDV851990 JNR851987:JNR851990 JXN851987:JXN851990 KHJ851987:KHJ851990 KRF851987:KRF851990 LBB851987:LBB851990 LKX851987:LKX851990 LUT851987:LUT851990 MEP851987:MEP851990 MOL851987:MOL851990 MYH851987:MYH851990 NID851987:NID851990 NRZ851987:NRZ851990 OBV851987:OBV851990 OLR851987:OLR851990 OVN851987:OVN851990 PFJ851987:PFJ851990 PPF851987:PPF851990 PZB851987:PZB851990 QIX851987:QIX851990 QST851987:QST851990 RCP851987:RCP851990 RML851987:RML851990 RWH851987:RWH851990 SGD851987:SGD851990 SPZ851987:SPZ851990 SZV851987:SZV851990 TJR851987:TJR851990 TTN851987:TTN851990 UDJ851987:UDJ851990 UNF851987:UNF851990 UXB851987:UXB851990 VGX851987:VGX851990 VQT851987:VQT851990 WAP851987:WAP851990 WKL851987:WKL851990 WUH851987:WUH851990 O917525:O917528 HV917523:HV917526 RR917523:RR917526 ABN917523:ABN917526 ALJ917523:ALJ917526 AVF917523:AVF917526 BFB917523:BFB917526 BOX917523:BOX917526 BYT917523:BYT917526 CIP917523:CIP917526 CSL917523:CSL917526 DCH917523:DCH917526 DMD917523:DMD917526 DVZ917523:DVZ917526 EFV917523:EFV917526 EPR917523:EPR917526 EZN917523:EZN917526 FJJ917523:FJJ917526 FTF917523:FTF917526 GDB917523:GDB917526 GMX917523:GMX917526 GWT917523:GWT917526 HGP917523:HGP917526 HQL917523:HQL917526 IAH917523:IAH917526 IKD917523:IKD917526 ITZ917523:ITZ917526 JDV917523:JDV917526 JNR917523:JNR917526 JXN917523:JXN917526 KHJ917523:KHJ917526 KRF917523:KRF917526 LBB917523:LBB917526 LKX917523:LKX917526 LUT917523:LUT917526 MEP917523:MEP917526 MOL917523:MOL917526 MYH917523:MYH917526 NID917523:NID917526 NRZ917523:NRZ917526 OBV917523:OBV917526 OLR917523:OLR917526 OVN917523:OVN917526 PFJ917523:PFJ917526 PPF917523:PPF917526 PZB917523:PZB917526 QIX917523:QIX917526 QST917523:QST917526 RCP917523:RCP917526 RML917523:RML917526 RWH917523:RWH917526 SGD917523:SGD917526 SPZ917523:SPZ917526 SZV917523:SZV917526 TJR917523:TJR917526 TTN917523:TTN917526 UDJ917523:UDJ917526 UNF917523:UNF917526 UXB917523:UXB917526 VGX917523:VGX917526 VQT917523:VQT917526 WAP917523:WAP917526 WKL917523:WKL917526 WUH917523:WUH917526 O983061:O983064 HV983059:HV983062 RR983059:RR983062 ABN983059:ABN983062 ALJ983059:ALJ983062 AVF983059:AVF983062 BFB983059:BFB983062 BOX983059:BOX983062 BYT983059:BYT983062 CIP983059:CIP983062 CSL983059:CSL983062 DCH983059:DCH983062 DMD983059:DMD983062 DVZ983059:DVZ983062 EFV983059:EFV983062 EPR983059:EPR983062 EZN983059:EZN983062 FJJ983059:FJJ983062 FTF983059:FTF983062 GDB983059:GDB983062 GMX983059:GMX983062 GWT983059:GWT983062 HGP983059:HGP983062 HQL983059:HQL983062 IAH983059:IAH983062 IKD983059:IKD983062 ITZ983059:ITZ983062 JDV983059:JDV983062 JNR983059:JNR983062 JXN983059:JXN983062 KHJ983059:KHJ983062 KRF983059:KRF983062 LBB983059:LBB983062 LKX983059:LKX983062 LUT983059:LUT983062 MEP983059:MEP983062 MOL983059:MOL983062 MYH983059:MYH983062 NID983059:NID983062 NRZ983059:NRZ983062 OBV983059:OBV983062 OLR983059:OLR983062 OVN983059:OVN983062 PFJ983059:PFJ983062 PPF983059:PPF983062 PZB983059:PZB983062 QIX983059:QIX983062 QST983059:QST983062 RCP983059:RCP983062 RML983059:RML983062 RWH983059:RWH983062 SGD983059:SGD983062 SPZ983059:SPZ983062 SZV983059:SZV983062 TJR983059:TJR983062 TTN983059:TTN983062 UDJ983059:UDJ983062 UNF983059:UNF983062 UXB983059:UXB983062 VGX983059:VGX983062 VQT983059:VQT983062 WAP983059:WAP983062 WKL983059:WKL983062 WUH983059:WUH983062 H65571:AA65573 HO65569:IK65571 RK65569:SG65571 ABG65569:ACC65571 ALC65569:ALY65571 AUY65569:AVU65571 BEU65569:BFQ65571 BOQ65569:BPM65571 BYM65569:BZI65571 CII65569:CJE65571 CSE65569:CTA65571 DCA65569:DCW65571 DLW65569:DMS65571 DVS65569:DWO65571 EFO65569:EGK65571 EPK65569:EQG65571 EZG65569:FAC65571 FJC65569:FJY65571 FSY65569:FTU65571 GCU65569:GDQ65571 GMQ65569:GNM65571 GWM65569:GXI65571 HGI65569:HHE65571 HQE65569:HRA65571 IAA65569:IAW65571 IJW65569:IKS65571 ITS65569:IUO65571 JDO65569:JEK65571 JNK65569:JOG65571 JXG65569:JYC65571 KHC65569:KHY65571 KQY65569:KRU65571 LAU65569:LBQ65571 LKQ65569:LLM65571 LUM65569:LVI65571 MEI65569:MFE65571 MOE65569:MPA65571 MYA65569:MYW65571 NHW65569:NIS65571 NRS65569:NSO65571 OBO65569:OCK65571 OLK65569:OMG65571 OVG65569:OWC65571 PFC65569:PFY65571 POY65569:PPU65571 PYU65569:PZQ65571 QIQ65569:QJM65571 QSM65569:QTI65571 RCI65569:RDE65571 RME65569:RNA65571 RWA65569:RWW65571 SFW65569:SGS65571 SPS65569:SQO65571 SZO65569:TAK65571 TJK65569:TKG65571 TTG65569:TUC65571 UDC65569:UDY65571 UMY65569:UNU65571 UWU65569:UXQ65571 VGQ65569:VHM65571 VQM65569:VRI65571 WAI65569:WBE65571 WKE65569:WLA65571 WUA65569:WUW65571 H131107:AA131109 HO131105:IK131107 RK131105:SG131107 ABG131105:ACC131107 ALC131105:ALY131107 AUY131105:AVU131107 BEU131105:BFQ131107 BOQ131105:BPM131107 BYM131105:BZI131107 CII131105:CJE131107 CSE131105:CTA131107 DCA131105:DCW131107 DLW131105:DMS131107 DVS131105:DWO131107 EFO131105:EGK131107 EPK131105:EQG131107 EZG131105:FAC131107 FJC131105:FJY131107 FSY131105:FTU131107 GCU131105:GDQ131107 GMQ131105:GNM131107 GWM131105:GXI131107 HGI131105:HHE131107 HQE131105:HRA131107 IAA131105:IAW131107 IJW131105:IKS131107 ITS131105:IUO131107 JDO131105:JEK131107 JNK131105:JOG131107 JXG131105:JYC131107 KHC131105:KHY131107 KQY131105:KRU131107 LAU131105:LBQ131107 LKQ131105:LLM131107 LUM131105:LVI131107 MEI131105:MFE131107 MOE131105:MPA131107 MYA131105:MYW131107 NHW131105:NIS131107 NRS131105:NSO131107 OBO131105:OCK131107 OLK131105:OMG131107 OVG131105:OWC131107 PFC131105:PFY131107 POY131105:PPU131107 PYU131105:PZQ131107 QIQ131105:QJM131107 QSM131105:QTI131107 RCI131105:RDE131107 RME131105:RNA131107 RWA131105:RWW131107 SFW131105:SGS131107 SPS131105:SQO131107 SZO131105:TAK131107 TJK131105:TKG131107 TTG131105:TUC131107 UDC131105:UDY131107 UMY131105:UNU131107 UWU131105:UXQ131107 VGQ131105:VHM131107 VQM131105:VRI131107 WAI131105:WBE131107 WKE131105:WLA131107 WUA131105:WUW131107 H196643:AA196645 HO196641:IK196643 RK196641:SG196643 ABG196641:ACC196643 ALC196641:ALY196643 AUY196641:AVU196643 BEU196641:BFQ196643 BOQ196641:BPM196643 BYM196641:BZI196643 CII196641:CJE196643 CSE196641:CTA196643 DCA196641:DCW196643 DLW196641:DMS196643 DVS196641:DWO196643 EFO196641:EGK196643 EPK196641:EQG196643 EZG196641:FAC196643 FJC196641:FJY196643 FSY196641:FTU196643 GCU196641:GDQ196643 GMQ196641:GNM196643 GWM196641:GXI196643 HGI196641:HHE196643 HQE196641:HRA196643 IAA196641:IAW196643 IJW196641:IKS196643 ITS196641:IUO196643 JDO196641:JEK196643 JNK196641:JOG196643 JXG196641:JYC196643 KHC196641:KHY196643 KQY196641:KRU196643 LAU196641:LBQ196643 LKQ196641:LLM196643 LUM196641:LVI196643 MEI196641:MFE196643 MOE196641:MPA196643 MYA196641:MYW196643 NHW196641:NIS196643 NRS196641:NSO196643 OBO196641:OCK196643 OLK196641:OMG196643 OVG196641:OWC196643 PFC196641:PFY196643 POY196641:PPU196643 PYU196641:PZQ196643 QIQ196641:QJM196643 QSM196641:QTI196643 RCI196641:RDE196643 RME196641:RNA196643 RWA196641:RWW196643 SFW196641:SGS196643 SPS196641:SQO196643 SZO196641:TAK196643 TJK196641:TKG196643 TTG196641:TUC196643 UDC196641:UDY196643 UMY196641:UNU196643 UWU196641:UXQ196643 VGQ196641:VHM196643 VQM196641:VRI196643 WAI196641:WBE196643 WKE196641:WLA196643 WUA196641:WUW196643 H262179:AA262181 HO262177:IK262179 RK262177:SG262179 ABG262177:ACC262179 ALC262177:ALY262179 AUY262177:AVU262179 BEU262177:BFQ262179 BOQ262177:BPM262179 BYM262177:BZI262179 CII262177:CJE262179 CSE262177:CTA262179 DCA262177:DCW262179 DLW262177:DMS262179 DVS262177:DWO262179 EFO262177:EGK262179 EPK262177:EQG262179 EZG262177:FAC262179 FJC262177:FJY262179 FSY262177:FTU262179 GCU262177:GDQ262179 GMQ262177:GNM262179 GWM262177:GXI262179 HGI262177:HHE262179 HQE262177:HRA262179 IAA262177:IAW262179 IJW262177:IKS262179 ITS262177:IUO262179 JDO262177:JEK262179 JNK262177:JOG262179 JXG262177:JYC262179 KHC262177:KHY262179 KQY262177:KRU262179 LAU262177:LBQ262179 LKQ262177:LLM262179 LUM262177:LVI262179 MEI262177:MFE262179 MOE262177:MPA262179 MYA262177:MYW262179 NHW262177:NIS262179 NRS262177:NSO262179 OBO262177:OCK262179 OLK262177:OMG262179 OVG262177:OWC262179 PFC262177:PFY262179 POY262177:PPU262179 PYU262177:PZQ262179 QIQ262177:QJM262179 QSM262177:QTI262179 RCI262177:RDE262179 RME262177:RNA262179 RWA262177:RWW262179 SFW262177:SGS262179 SPS262177:SQO262179 SZO262177:TAK262179 TJK262177:TKG262179 TTG262177:TUC262179 UDC262177:UDY262179 UMY262177:UNU262179 UWU262177:UXQ262179 VGQ262177:VHM262179 VQM262177:VRI262179 WAI262177:WBE262179 WKE262177:WLA262179 WUA262177:WUW262179 H327715:AA327717 HO327713:IK327715 RK327713:SG327715 ABG327713:ACC327715 ALC327713:ALY327715 AUY327713:AVU327715 BEU327713:BFQ327715 BOQ327713:BPM327715 BYM327713:BZI327715 CII327713:CJE327715 CSE327713:CTA327715 DCA327713:DCW327715 DLW327713:DMS327715 DVS327713:DWO327715 EFO327713:EGK327715 EPK327713:EQG327715 EZG327713:FAC327715 FJC327713:FJY327715 FSY327713:FTU327715 GCU327713:GDQ327715 GMQ327713:GNM327715 GWM327713:GXI327715 HGI327713:HHE327715 HQE327713:HRA327715 IAA327713:IAW327715 IJW327713:IKS327715 ITS327713:IUO327715 JDO327713:JEK327715 JNK327713:JOG327715 JXG327713:JYC327715 KHC327713:KHY327715 KQY327713:KRU327715 LAU327713:LBQ327715 LKQ327713:LLM327715 LUM327713:LVI327715 MEI327713:MFE327715 MOE327713:MPA327715 MYA327713:MYW327715 NHW327713:NIS327715 NRS327713:NSO327715 OBO327713:OCK327715 OLK327713:OMG327715 OVG327713:OWC327715 PFC327713:PFY327715 POY327713:PPU327715 PYU327713:PZQ327715 QIQ327713:QJM327715 QSM327713:QTI327715 RCI327713:RDE327715 RME327713:RNA327715 RWA327713:RWW327715 SFW327713:SGS327715 SPS327713:SQO327715 SZO327713:TAK327715 TJK327713:TKG327715 TTG327713:TUC327715 UDC327713:UDY327715 UMY327713:UNU327715 UWU327713:UXQ327715 VGQ327713:VHM327715 VQM327713:VRI327715 WAI327713:WBE327715 WKE327713:WLA327715 WUA327713:WUW327715 H393251:AA393253 HO393249:IK393251 RK393249:SG393251 ABG393249:ACC393251 ALC393249:ALY393251 AUY393249:AVU393251 BEU393249:BFQ393251 BOQ393249:BPM393251 BYM393249:BZI393251 CII393249:CJE393251 CSE393249:CTA393251 DCA393249:DCW393251 DLW393249:DMS393251 DVS393249:DWO393251 EFO393249:EGK393251 EPK393249:EQG393251 EZG393249:FAC393251 FJC393249:FJY393251 FSY393249:FTU393251 GCU393249:GDQ393251 GMQ393249:GNM393251 GWM393249:GXI393251 HGI393249:HHE393251 HQE393249:HRA393251 IAA393249:IAW393251 IJW393249:IKS393251 ITS393249:IUO393251 JDO393249:JEK393251 JNK393249:JOG393251 JXG393249:JYC393251 KHC393249:KHY393251 KQY393249:KRU393251 LAU393249:LBQ393251 LKQ393249:LLM393251 LUM393249:LVI393251 MEI393249:MFE393251 MOE393249:MPA393251 MYA393249:MYW393251 NHW393249:NIS393251 NRS393249:NSO393251 OBO393249:OCK393251 OLK393249:OMG393251 OVG393249:OWC393251 PFC393249:PFY393251 POY393249:PPU393251 PYU393249:PZQ393251 QIQ393249:QJM393251 QSM393249:QTI393251 RCI393249:RDE393251 RME393249:RNA393251 RWA393249:RWW393251 SFW393249:SGS393251 SPS393249:SQO393251 SZO393249:TAK393251 TJK393249:TKG393251 TTG393249:TUC393251 UDC393249:UDY393251 UMY393249:UNU393251 UWU393249:UXQ393251 VGQ393249:VHM393251 VQM393249:VRI393251 WAI393249:WBE393251 WKE393249:WLA393251 WUA393249:WUW393251 H458787:AA458789 HO458785:IK458787 RK458785:SG458787 ABG458785:ACC458787 ALC458785:ALY458787 AUY458785:AVU458787 BEU458785:BFQ458787 BOQ458785:BPM458787 BYM458785:BZI458787 CII458785:CJE458787 CSE458785:CTA458787 DCA458785:DCW458787 DLW458785:DMS458787 DVS458785:DWO458787 EFO458785:EGK458787 EPK458785:EQG458787 EZG458785:FAC458787 FJC458785:FJY458787 FSY458785:FTU458787 GCU458785:GDQ458787 GMQ458785:GNM458787 GWM458785:GXI458787 HGI458785:HHE458787 HQE458785:HRA458787 IAA458785:IAW458787 IJW458785:IKS458787 ITS458785:IUO458787 JDO458785:JEK458787 JNK458785:JOG458787 JXG458785:JYC458787 KHC458785:KHY458787 KQY458785:KRU458787 LAU458785:LBQ458787 LKQ458785:LLM458787 LUM458785:LVI458787 MEI458785:MFE458787 MOE458785:MPA458787 MYA458785:MYW458787 NHW458785:NIS458787 NRS458785:NSO458787 OBO458785:OCK458787 OLK458785:OMG458787 OVG458785:OWC458787 PFC458785:PFY458787 POY458785:PPU458787 PYU458785:PZQ458787 QIQ458785:QJM458787 QSM458785:QTI458787 RCI458785:RDE458787 RME458785:RNA458787 RWA458785:RWW458787 SFW458785:SGS458787 SPS458785:SQO458787 SZO458785:TAK458787 TJK458785:TKG458787 TTG458785:TUC458787 UDC458785:UDY458787 UMY458785:UNU458787 UWU458785:UXQ458787 VGQ458785:VHM458787 VQM458785:VRI458787 WAI458785:WBE458787 WKE458785:WLA458787 WUA458785:WUW458787 H524323:AA524325 HO524321:IK524323 RK524321:SG524323 ABG524321:ACC524323 ALC524321:ALY524323 AUY524321:AVU524323 BEU524321:BFQ524323 BOQ524321:BPM524323 BYM524321:BZI524323 CII524321:CJE524323 CSE524321:CTA524323 DCA524321:DCW524323 DLW524321:DMS524323 DVS524321:DWO524323 EFO524321:EGK524323 EPK524321:EQG524323 EZG524321:FAC524323 FJC524321:FJY524323 FSY524321:FTU524323 GCU524321:GDQ524323 GMQ524321:GNM524323 GWM524321:GXI524323 HGI524321:HHE524323 HQE524321:HRA524323 IAA524321:IAW524323 IJW524321:IKS524323 ITS524321:IUO524323 JDO524321:JEK524323 JNK524321:JOG524323 JXG524321:JYC524323 KHC524321:KHY524323 KQY524321:KRU524323 LAU524321:LBQ524323 LKQ524321:LLM524323 LUM524321:LVI524323 MEI524321:MFE524323 MOE524321:MPA524323 MYA524321:MYW524323 NHW524321:NIS524323 NRS524321:NSO524323 OBO524321:OCK524323 OLK524321:OMG524323 OVG524321:OWC524323 PFC524321:PFY524323 POY524321:PPU524323 PYU524321:PZQ524323 QIQ524321:QJM524323 QSM524321:QTI524323 RCI524321:RDE524323 RME524321:RNA524323 RWA524321:RWW524323 SFW524321:SGS524323 SPS524321:SQO524323 SZO524321:TAK524323 TJK524321:TKG524323 TTG524321:TUC524323 UDC524321:UDY524323 UMY524321:UNU524323 UWU524321:UXQ524323 VGQ524321:VHM524323 VQM524321:VRI524323 WAI524321:WBE524323 WKE524321:WLA524323 WUA524321:WUW524323 H589859:AA589861 HO589857:IK589859 RK589857:SG589859 ABG589857:ACC589859 ALC589857:ALY589859 AUY589857:AVU589859 BEU589857:BFQ589859 BOQ589857:BPM589859 BYM589857:BZI589859 CII589857:CJE589859 CSE589857:CTA589859 DCA589857:DCW589859 DLW589857:DMS589859 DVS589857:DWO589859 EFO589857:EGK589859 EPK589857:EQG589859 EZG589857:FAC589859 FJC589857:FJY589859 FSY589857:FTU589859 GCU589857:GDQ589859 GMQ589857:GNM589859 GWM589857:GXI589859 HGI589857:HHE589859 HQE589857:HRA589859 IAA589857:IAW589859 IJW589857:IKS589859 ITS589857:IUO589859 JDO589857:JEK589859 JNK589857:JOG589859 JXG589857:JYC589859 KHC589857:KHY589859 KQY589857:KRU589859 LAU589857:LBQ589859 LKQ589857:LLM589859 LUM589857:LVI589859 MEI589857:MFE589859 MOE589857:MPA589859 MYA589857:MYW589859 NHW589857:NIS589859 NRS589857:NSO589859 OBO589857:OCK589859 OLK589857:OMG589859 OVG589857:OWC589859 PFC589857:PFY589859 POY589857:PPU589859 PYU589857:PZQ589859 QIQ589857:QJM589859 QSM589857:QTI589859 RCI589857:RDE589859 RME589857:RNA589859 RWA589857:RWW589859 SFW589857:SGS589859 SPS589857:SQO589859 SZO589857:TAK589859 TJK589857:TKG589859 TTG589857:TUC589859 UDC589857:UDY589859 UMY589857:UNU589859 UWU589857:UXQ589859 VGQ589857:VHM589859 VQM589857:VRI589859 WAI589857:WBE589859 WKE589857:WLA589859 WUA589857:WUW589859 H655395:AA655397 HO655393:IK655395 RK655393:SG655395 ABG655393:ACC655395 ALC655393:ALY655395 AUY655393:AVU655395 BEU655393:BFQ655395 BOQ655393:BPM655395 BYM655393:BZI655395 CII655393:CJE655395 CSE655393:CTA655395 DCA655393:DCW655395 DLW655393:DMS655395 DVS655393:DWO655395 EFO655393:EGK655395 EPK655393:EQG655395 EZG655393:FAC655395 FJC655393:FJY655395 FSY655393:FTU655395 GCU655393:GDQ655395 GMQ655393:GNM655395 GWM655393:GXI655395 HGI655393:HHE655395 HQE655393:HRA655395 IAA655393:IAW655395 IJW655393:IKS655395 ITS655393:IUO655395 JDO655393:JEK655395 JNK655393:JOG655395 JXG655393:JYC655395 KHC655393:KHY655395 KQY655393:KRU655395 LAU655393:LBQ655395 LKQ655393:LLM655395 LUM655393:LVI655395 MEI655393:MFE655395 MOE655393:MPA655395 MYA655393:MYW655395 NHW655393:NIS655395 NRS655393:NSO655395 OBO655393:OCK655395 OLK655393:OMG655395 OVG655393:OWC655395 PFC655393:PFY655395 POY655393:PPU655395 PYU655393:PZQ655395 QIQ655393:QJM655395 QSM655393:QTI655395 RCI655393:RDE655395 RME655393:RNA655395 RWA655393:RWW655395 SFW655393:SGS655395 SPS655393:SQO655395 SZO655393:TAK655395 TJK655393:TKG655395 TTG655393:TUC655395 UDC655393:UDY655395 UMY655393:UNU655395 UWU655393:UXQ655395 VGQ655393:VHM655395 VQM655393:VRI655395 WAI655393:WBE655395 WKE655393:WLA655395 WUA655393:WUW655395 H720931:AA720933 HO720929:IK720931 RK720929:SG720931 ABG720929:ACC720931 ALC720929:ALY720931 AUY720929:AVU720931 BEU720929:BFQ720931 BOQ720929:BPM720931 BYM720929:BZI720931 CII720929:CJE720931 CSE720929:CTA720931 DCA720929:DCW720931 DLW720929:DMS720931 DVS720929:DWO720931 EFO720929:EGK720931 EPK720929:EQG720931 EZG720929:FAC720931 FJC720929:FJY720931 FSY720929:FTU720931 GCU720929:GDQ720931 GMQ720929:GNM720931 GWM720929:GXI720931 HGI720929:HHE720931 HQE720929:HRA720931 IAA720929:IAW720931 IJW720929:IKS720931 ITS720929:IUO720931 JDO720929:JEK720931 JNK720929:JOG720931 JXG720929:JYC720931 KHC720929:KHY720931 KQY720929:KRU720931 LAU720929:LBQ720931 LKQ720929:LLM720931 LUM720929:LVI720931 MEI720929:MFE720931 MOE720929:MPA720931 MYA720929:MYW720931 NHW720929:NIS720931 NRS720929:NSO720931 OBO720929:OCK720931 OLK720929:OMG720931 OVG720929:OWC720931 PFC720929:PFY720931 POY720929:PPU720931 PYU720929:PZQ720931 QIQ720929:QJM720931 QSM720929:QTI720931 RCI720929:RDE720931 RME720929:RNA720931 RWA720929:RWW720931 SFW720929:SGS720931 SPS720929:SQO720931 SZO720929:TAK720931 TJK720929:TKG720931 TTG720929:TUC720931 UDC720929:UDY720931 UMY720929:UNU720931 UWU720929:UXQ720931 VGQ720929:VHM720931 VQM720929:VRI720931 WAI720929:WBE720931 WKE720929:WLA720931 WUA720929:WUW720931 H786467:AA786469 HO786465:IK786467 RK786465:SG786467 ABG786465:ACC786467 ALC786465:ALY786467 AUY786465:AVU786467 BEU786465:BFQ786467 BOQ786465:BPM786467 BYM786465:BZI786467 CII786465:CJE786467 CSE786465:CTA786467 DCA786465:DCW786467 DLW786465:DMS786467 DVS786465:DWO786467 EFO786465:EGK786467 EPK786465:EQG786467 EZG786465:FAC786467 FJC786465:FJY786467 FSY786465:FTU786467 GCU786465:GDQ786467 GMQ786465:GNM786467 GWM786465:GXI786467 HGI786465:HHE786467 HQE786465:HRA786467 IAA786465:IAW786467 IJW786465:IKS786467 ITS786465:IUO786467 JDO786465:JEK786467 JNK786465:JOG786467 JXG786465:JYC786467 KHC786465:KHY786467 KQY786465:KRU786467 LAU786465:LBQ786467 LKQ786465:LLM786467 LUM786465:LVI786467 MEI786465:MFE786467 MOE786465:MPA786467 MYA786465:MYW786467 NHW786465:NIS786467 NRS786465:NSO786467 OBO786465:OCK786467 OLK786465:OMG786467 OVG786465:OWC786467 PFC786465:PFY786467 POY786465:PPU786467 PYU786465:PZQ786467 QIQ786465:QJM786467 QSM786465:QTI786467 RCI786465:RDE786467 RME786465:RNA786467 RWA786465:RWW786467 SFW786465:SGS786467 SPS786465:SQO786467 SZO786465:TAK786467 TJK786465:TKG786467 TTG786465:TUC786467 UDC786465:UDY786467 UMY786465:UNU786467 UWU786465:UXQ786467 VGQ786465:VHM786467 VQM786465:VRI786467 WAI786465:WBE786467 WKE786465:WLA786467 WUA786465:WUW786467 H852003:AA852005 HO852001:IK852003 RK852001:SG852003 ABG852001:ACC852003 ALC852001:ALY852003 AUY852001:AVU852003 BEU852001:BFQ852003 BOQ852001:BPM852003 BYM852001:BZI852003 CII852001:CJE852003 CSE852001:CTA852003 DCA852001:DCW852003 DLW852001:DMS852003 DVS852001:DWO852003 EFO852001:EGK852003 EPK852001:EQG852003 EZG852001:FAC852003 FJC852001:FJY852003 FSY852001:FTU852003 GCU852001:GDQ852003 GMQ852001:GNM852003 GWM852001:GXI852003 HGI852001:HHE852003 HQE852001:HRA852003 IAA852001:IAW852003 IJW852001:IKS852003 ITS852001:IUO852003 JDO852001:JEK852003 JNK852001:JOG852003 JXG852001:JYC852003 KHC852001:KHY852003 KQY852001:KRU852003 LAU852001:LBQ852003 LKQ852001:LLM852003 LUM852001:LVI852003 MEI852001:MFE852003 MOE852001:MPA852003 MYA852001:MYW852003 NHW852001:NIS852003 NRS852001:NSO852003 OBO852001:OCK852003 OLK852001:OMG852003 OVG852001:OWC852003 PFC852001:PFY852003 POY852001:PPU852003 PYU852001:PZQ852003 QIQ852001:QJM852003 QSM852001:QTI852003 RCI852001:RDE852003 RME852001:RNA852003 RWA852001:RWW852003 SFW852001:SGS852003 SPS852001:SQO852003 SZO852001:TAK852003 TJK852001:TKG852003 TTG852001:TUC852003 UDC852001:UDY852003 UMY852001:UNU852003 UWU852001:UXQ852003 VGQ852001:VHM852003 VQM852001:VRI852003 WAI852001:WBE852003 WKE852001:WLA852003 WUA852001:WUW852003 H917539:AA917541 HO917537:IK917539 RK917537:SG917539 ABG917537:ACC917539 ALC917537:ALY917539 AUY917537:AVU917539 BEU917537:BFQ917539 BOQ917537:BPM917539 BYM917537:BZI917539 CII917537:CJE917539 CSE917537:CTA917539 DCA917537:DCW917539 DLW917537:DMS917539 DVS917537:DWO917539 EFO917537:EGK917539 EPK917537:EQG917539 EZG917537:FAC917539 FJC917537:FJY917539 FSY917537:FTU917539 GCU917537:GDQ917539 GMQ917537:GNM917539 GWM917537:GXI917539 HGI917537:HHE917539 HQE917537:HRA917539 IAA917537:IAW917539 IJW917537:IKS917539 ITS917537:IUO917539 JDO917537:JEK917539 JNK917537:JOG917539 JXG917537:JYC917539 KHC917537:KHY917539 KQY917537:KRU917539 LAU917537:LBQ917539 LKQ917537:LLM917539 LUM917537:LVI917539 MEI917537:MFE917539 MOE917537:MPA917539 MYA917537:MYW917539 NHW917537:NIS917539 NRS917537:NSO917539 OBO917537:OCK917539 OLK917537:OMG917539 OVG917537:OWC917539 PFC917537:PFY917539 POY917537:PPU917539 PYU917537:PZQ917539 QIQ917537:QJM917539 QSM917537:QTI917539 RCI917537:RDE917539 RME917537:RNA917539 RWA917537:RWW917539 SFW917537:SGS917539 SPS917537:SQO917539 SZO917537:TAK917539 TJK917537:TKG917539 TTG917537:TUC917539 UDC917537:UDY917539 UMY917537:UNU917539 UWU917537:UXQ917539 VGQ917537:VHM917539 VQM917537:VRI917539 WAI917537:WBE917539 WKE917537:WLA917539 WUA917537:WUW917539 H983075:AA983077 HO983073:IK983075 RK983073:SG983075 ABG983073:ACC983075 ALC983073:ALY983075 AUY983073:AVU983075 BEU983073:BFQ983075 BOQ983073:BPM983075 BYM983073:BZI983075 CII983073:CJE983075 CSE983073:CTA983075 DCA983073:DCW983075 DLW983073:DMS983075 DVS983073:DWO983075 EFO983073:EGK983075 EPK983073:EQG983075 EZG983073:FAC983075 FJC983073:FJY983075 FSY983073:FTU983075 GCU983073:GDQ983075 GMQ983073:GNM983075 GWM983073:GXI983075 HGI983073:HHE983075 HQE983073:HRA983075 IAA983073:IAW983075 IJW983073:IKS983075 ITS983073:IUO983075 JDO983073:JEK983075 JNK983073:JOG983075 JXG983073:JYC983075 KHC983073:KHY983075 KQY983073:KRU983075 LAU983073:LBQ983075 LKQ983073:LLM983075 LUM983073:LVI983075 MEI983073:MFE983075 MOE983073:MPA983075 MYA983073:MYW983075 NHW983073:NIS983075 NRS983073:NSO983075 OBO983073:OCK983075 OLK983073:OMG983075 OVG983073:OWC983075 PFC983073:PFY983075 POY983073:PPU983075 PYU983073:PZQ983075 QIQ983073:QJM983075 QSM983073:QTI983075 RCI983073:RDE983075 RME983073:RNA983075 RWA983073:RWW983075 SFW983073:SGS983075 SPS983073:SQO983075 SZO983073:TAK983075 TJK983073:TKG983075 TTG983073:TUC983075 UDC983073:UDY983075 UMY983073:UNU983075 UWU983073:UXQ983075 VGQ983073:VHM983075 VQM983073:VRI983075 WAI983073:WBE983075 WKE983073:WLA983075 WUA983073:WUW983075 O65554:O65555 HV65552:HV65553 RR65552:RR65553 ABN65552:ABN65553 ALJ65552:ALJ65553 AVF65552:AVF65553 BFB65552:BFB65553 BOX65552:BOX65553 BYT65552:BYT65553 CIP65552:CIP65553 CSL65552:CSL65553 DCH65552:DCH65553 DMD65552:DMD65553 DVZ65552:DVZ65553 EFV65552:EFV65553 EPR65552:EPR65553 EZN65552:EZN65553 FJJ65552:FJJ65553 FTF65552:FTF65553 GDB65552:GDB65553 GMX65552:GMX65553 GWT65552:GWT65553 HGP65552:HGP65553 HQL65552:HQL65553 IAH65552:IAH65553 IKD65552:IKD65553 ITZ65552:ITZ65553 JDV65552:JDV65553 JNR65552:JNR65553 JXN65552:JXN65553 KHJ65552:KHJ65553 KRF65552:KRF65553 LBB65552:LBB65553 LKX65552:LKX65553 LUT65552:LUT65553 MEP65552:MEP65553 MOL65552:MOL65553 MYH65552:MYH65553 NID65552:NID65553 NRZ65552:NRZ65553 OBV65552:OBV65553 OLR65552:OLR65553 OVN65552:OVN65553 PFJ65552:PFJ65553 PPF65552:PPF65553 PZB65552:PZB65553 QIX65552:QIX65553 QST65552:QST65553 RCP65552:RCP65553 RML65552:RML65553 RWH65552:RWH65553 SGD65552:SGD65553 SPZ65552:SPZ65553 SZV65552:SZV65553 TJR65552:TJR65553 TTN65552:TTN65553 UDJ65552:UDJ65553 UNF65552:UNF65553 UXB65552:UXB65553 VGX65552:VGX65553 VQT65552:VQT65553 WAP65552:WAP65553 WKL65552:WKL65553 WUH65552:WUH65553 O131090:O131091 HV131088:HV131089 RR131088:RR131089 ABN131088:ABN131089 ALJ131088:ALJ131089 AVF131088:AVF131089 BFB131088:BFB131089 BOX131088:BOX131089 BYT131088:BYT131089 CIP131088:CIP131089 CSL131088:CSL131089 DCH131088:DCH131089 DMD131088:DMD131089 DVZ131088:DVZ131089 EFV131088:EFV131089 EPR131088:EPR131089 EZN131088:EZN131089 FJJ131088:FJJ131089 FTF131088:FTF131089 GDB131088:GDB131089 GMX131088:GMX131089 GWT131088:GWT131089 HGP131088:HGP131089 HQL131088:HQL131089 IAH131088:IAH131089 IKD131088:IKD131089 ITZ131088:ITZ131089 JDV131088:JDV131089 JNR131088:JNR131089 JXN131088:JXN131089 KHJ131088:KHJ131089 KRF131088:KRF131089 LBB131088:LBB131089 LKX131088:LKX131089 LUT131088:LUT131089 MEP131088:MEP131089 MOL131088:MOL131089 MYH131088:MYH131089 NID131088:NID131089 NRZ131088:NRZ131089 OBV131088:OBV131089 OLR131088:OLR131089 OVN131088:OVN131089 PFJ131088:PFJ131089 PPF131088:PPF131089 PZB131088:PZB131089 QIX131088:QIX131089 QST131088:QST131089 RCP131088:RCP131089 RML131088:RML131089 RWH131088:RWH131089 SGD131088:SGD131089 SPZ131088:SPZ131089 SZV131088:SZV131089 TJR131088:TJR131089 TTN131088:TTN131089 UDJ131088:UDJ131089 UNF131088:UNF131089 UXB131088:UXB131089 VGX131088:VGX131089 VQT131088:VQT131089 WAP131088:WAP131089 WKL131088:WKL131089 WUH131088:WUH131089 O196626:O196627 HV196624:HV196625 RR196624:RR196625 ABN196624:ABN196625 ALJ196624:ALJ196625 AVF196624:AVF196625 BFB196624:BFB196625 BOX196624:BOX196625 BYT196624:BYT196625 CIP196624:CIP196625 CSL196624:CSL196625 DCH196624:DCH196625 DMD196624:DMD196625 DVZ196624:DVZ196625 EFV196624:EFV196625 EPR196624:EPR196625 EZN196624:EZN196625 FJJ196624:FJJ196625 FTF196624:FTF196625 GDB196624:GDB196625 GMX196624:GMX196625 GWT196624:GWT196625 HGP196624:HGP196625 HQL196624:HQL196625 IAH196624:IAH196625 IKD196624:IKD196625 ITZ196624:ITZ196625 JDV196624:JDV196625 JNR196624:JNR196625 JXN196624:JXN196625 KHJ196624:KHJ196625 KRF196624:KRF196625 LBB196624:LBB196625 LKX196624:LKX196625 LUT196624:LUT196625 MEP196624:MEP196625 MOL196624:MOL196625 MYH196624:MYH196625 NID196624:NID196625 NRZ196624:NRZ196625 OBV196624:OBV196625 OLR196624:OLR196625 OVN196624:OVN196625 PFJ196624:PFJ196625 PPF196624:PPF196625 PZB196624:PZB196625 QIX196624:QIX196625 QST196624:QST196625 RCP196624:RCP196625 RML196624:RML196625 RWH196624:RWH196625 SGD196624:SGD196625 SPZ196624:SPZ196625 SZV196624:SZV196625 TJR196624:TJR196625 TTN196624:TTN196625 UDJ196624:UDJ196625 UNF196624:UNF196625 UXB196624:UXB196625 VGX196624:VGX196625 VQT196624:VQT196625 WAP196624:WAP196625 WKL196624:WKL196625 WUH196624:WUH196625 O262162:O262163 HV262160:HV262161 RR262160:RR262161 ABN262160:ABN262161 ALJ262160:ALJ262161 AVF262160:AVF262161 BFB262160:BFB262161 BOX262160:BOX262161 BYT262160:BYT262161 CIP262160:CIP262161 CSL262160:CSL262161 DCH262160:DCH262161 DMD262160:DMD262161 DVZ262160:DVZ262161 EFV262160:EFV262161 EPR262160:EPR262161 EZN262160:EZN262161 FJJ262160:FJJ262161 FTF262160:FTF262161 GDB262160:GDB262161 GMX262160:GMX262161 GWT262160:GWT262161 HGP262160:HGP262161 HQL262160:HQL262161 IAH262160:IAH262161 IKD262160:IKD262161 ITZ262160:ITZ262161 JDV262160:JDV262161 JNR262160:JNR262161 JXN262160:JXN262161 KHJ262160:KHJ262161 KRF262160:KRF262161 LBB262160:LBB262161 LKX262160:LKX262161 LUT262160:LUT262161 MEP262160:MEP262161 MOL262160:MOL262161 MYH262160:MYH262161 NID262160:NID262161 NRZ262160:NRZ262161 OBV262160:OBV262161 OLR262160:OLR262161 OVN262160:OVN262161 PFJ262160:PFJ262161 PPF262160:PPF262161 PZB262160:PZB262161 QIX262160:QIX262161 QST262160:QST262161 RCP262160:RCP262161 RML262160:RML262161 RWH262160:RWH262161 SGD262160:SGD262161 SPZ262160:SPZ262161 SZV262160:SZV262161 TJR262160:TJR262161 TTN262160:TTN262161 UDJ262160:UDJ262161 UNF262160:UNF262161 UXB262160:UXB262161 VGX262160:VGX262161 VQT262160:VQT262161 WAP262160:WAP262161 WKL262160:WKL262161 WUH262160:WUH262161 O327698:O327699 HV327696:HV327697 RR327696:RR327697 ABN327696:ABN327697 ALJ327696:ALJ327697 AVF327696:AVF327697 BFB327696:BFB327697 BOX327696:BOX327697 BYT327696:BYT327697 CIP327696:CIP327697 CSL327696:CSL327697 DCH327696:DCH327697 DMD327696:DMD327697 DVZ327696:DVZ327697 EFV327696:EFV327697 EPR327696:EPR327697 EZN327696:EZN327697 FJJ327696:FJJ327697 FTF327696:FTF327697 GDB327696:GDB327697 GMX327696:GMX327697 GWT327696:GWT327697 HGP327696:HGP327697 HQL327696:HQL327697 IAH327696:IAH327697 IKD327696:IKD327697 ITZ327696:ITZ327697 JDV327696:JDV327697 JNR327696:JNR327697 JXN327696:JXN327697 KHJ327696:KHJ327697 KRF327696:KRF327697 LBB327696:LBB327697 LKX327696:LKX327697 LUT327696:LUT327697 MEP327696:MEP327697 MOL327696:MOL327697 MYH327696:MYH327697 NID327696:NID327697 NRZ327696:NRZ327697 OBV327696:OBV327697 OLR327696:OLR327697 OVN327696:OVN327697 PFJ327696:PFJ327697 PPF327696:PPF327697 PZB327696:PZB327697 QIX327696:QIX327697 QST327696:QST327697 RCP327696:RCP327697 RML327696:RML327697 RWH327696:RWH327697 SGD327696:SGD327697 SPZ327696:SPZ327697 SZV327696:SZV327697 TJR327696:TJR327697 TTN327696:TTN327697 UDJ327696:UDJ327697 UNF327696:UNF327697 UXB327696:UXB327697 VGX327696:VGX327697 VQT327696:VQT327697 WAP327696:WAP327697 WKL327696:WKL327697 WUH327696:WUH327697 O393234:O393235 HV393232:HV393233 RR393232:RR393233 ABN393232:ABN393233 ALJ393232:ALJ393233 AVF393232:AVF393233 BFB393232:BFB393233 BOX393232:BOX393233 BYT393232:BYT393233 CIP393232:CIP393233 CSL393232:CSL393233 DCH393232:DCH393233 DMD393232:DMD393233 DVZ393232:DVZ393233 EFV393232:EFV393233 EPR393232:EPR393233 EZN393232:EZN393233 FJJ393232:FJJ393233 FTF393232:FTF393233 GDB393232:GDB393233 GMX393232:GMX393233 GWT393232:GWT393233 HGP393232:HGP393233 HQL393232:HQL393233 IAH393232:IAH393233 IKD393232:IKD393233 ITZ393232:ITZ393233 JDV393232:JDV393233 JNR393232:JNR393233 JXN393232:JXN393233 KHJ393232:KHJ393233 KRF393232:KRF393233 LBB393232:LBB393233 LKX393232:LKX393233 LUT393232:LUT393233 MEP393232:MEP393233 MOL393232:MOL393233 MYH393232:MYH393233 NID393232:NID393233 NRZ393232:NRZ393233 OBV393232:OBV393233 OLR393232:OLR393233 OVN393232:OVN393233 PFJ393232:PFJ393233 PPF393232:PPF393233 PZB393232:PZB393233 QIX393232:QIX393233 QST393232:QST393233 RCP393232:RCP393233 RML393232:RML393233 RWH393232:RWH393233 SGD393232:SGD393233 SPZ393232:SPZ393233 SZV393232:SZV393233 TJR393232:TJR393233 TTN393232:TTN393233 UDJ393232:UDJ393233 UNF393232:UNF393233 UXB393232:UXB393233 VGX393232:VGX393233 VQT393232:VQT393233 WAP393232:WAP393233 WKL393232:WKL393233 WUH393232:WUH393233 O458770:O458771 HV458768:HV458769 RR458768:RR458769 ABN458768:ABN458769 ALJ458768:ALJ458769 AVF458768:AVF458769 BFB458768:BFB458769 BOX458768:BOX458769 BYT458768:BYT458769 CIP458768:CIP458769 CSL458768:CSL458769 DCH458768:DCH458769 DMD458768:DMD458769 DVZ458768:DVZ458769 EFV458768:EFV458769 EPR458768:EPR458769 EZN458768:EZN458769 FJJ458768:FJJ458769 FTF458768:FTF458769 GDB458768:GDB458769 GMX458768:GMX458769 GWT458768:GWT458769 HGP458768:HGP458769 HQL458768:HQL458769 IAH458768:IAH458769 IKD458768:IKD458769 ITZ458768:ITZ458769 JDV458768:JDV458769 JNR458768:JNR458769 JXN458768:JXN458769 KHJ458768:KHJ458769 KRF458768:KRF458769 LBB458768:LBB458769 LKX458768:LKX458769 LUT458768:LUT458769 MEP458768:MEP458769 MOL458768:MOL458769 MYH458768:MYH458769 NID458768:NID458769 NRZ458768:NRZ458769 OBV458768:OBV458769 OLR458768:OLR458769 OVN458768:OVN458769 PFJ458768:PFJ458769 PPF458768:PPF458769 PZB458768:PZB458769 QIX458768:QIX458769 QST458768:QST458769 RCP458768:RCP458769 RML458768:RML458769 RWH458768:RWH458769 SGD458768:SGD458769 SPZ458768:SPZ458769 SZV458768:SZV458769 TJR458768:TJR458769 TTN458768:TTN458769 UDJ458768:UDJ458769 UNF458768:UNF458769 UXB458768:UXB458769 VGX458768:VGX458769 VQT458768:VQT458769 WAP458768:WAP458769 WKL458768:WKL458769 WUH458768:WUH458769 O524306:O524307 HV524304:HV524305 RR524304:RR524305 ABN524304:ABN524305 ALJ524304:ALJ524305 AVF524304:AVF524305 BFB524304:BFB524305 BOX524304:BOX524305 BYT524304:BYT524305 CIP524304:CIP524305 CSL524304:CSL524305 DCH524304:DCH524305 DMD524304:DMD524305 DVZ524304:DVZ524305 EFV524304:EFV524305 EPR524304:EPR524305 EZN524304:EZN524305 FJJ524304:FJJ524305 FTF524304:FTF524305 GDB524304:GDB524305 GMX524304:GMX524305 GWT524304:GWT524305 HGP524304:HGP524305 HQL524304:HQL524305 IAH524304:IAH524305 IKD524304:IKD524305 ITZ524304:ITZ524305 JDV524304:JDV524305 JNR524304:JNR524305 JXN524304:JXN524305 KHJ524304:KHJ524305 KRF524304:KRF524305 LBB524304:LBB524305 LKX524304:LKX524305 LUT524304:LUT524305 MEP524304:MEP524305 MOL524304:MOL524305 MYH524304:MYH524305 NID524304:NID524305 NRZ524304:NRZ524305 OBV524304:OBV524305 OLR524304:OLR524305 OVN524304:OVN524305 PFJ524304:PFJ524305 PPF524304:PPF524305 PZB524304:PZB524305 QIX524304:QIX524305 QST524304:QST524305 RCP524304:RCP524305 RML524304:RML524305 RWH524304:RWH524305 SGD524304:SGD524305 SPZ524304:SPZ524305 SZV524304:SZV524305 TJR524304:TJR524305 TTN524304:TTN524305 UDJ524304:UDJ524305 UNF524304:UNF524305 UXB524304:UXB524305 VGX524304:VGX524305 VQT524304:VQT524305 WAP524304:WAP524305 WKL524304:WKL524305 WUH524304:WUH524305 O589842:O589843 HV589840:HV589841 RR589840:RR589841 ABN589840:ABN589841 ALJ589840:ALJ589841 AVF589840:AVF589841 BFB589840:BFB589841 BOX589840:BOX589841 BYT589840:BYT589841 CIP589840:CIP589841 CSL589840:CSL589841 DCH589840:DCH589841 DMD589840:DMD589841 DVZ589840:DVZ589841 EFV589840:EFV589841 EPR589840:EPR589841 EZN589840:EZN589841 FJJ589840:FJJ589841 FTF589840:FTF589841 GDB589840:GDB589841 GMX589840:GMX589841 GWT589840:GWT589841 HGP589840:HGP589841 HQL589840:HQL589841 IAH589840:IAH589841 IKD589840:IKD589841 ITZ589840:ITZ589841 JDV589840:JDV589841 JNR589840:JNR589841 JXN589840:JXN589841 KHJ589840:KHJ589841 KRF589840:KRF589841 LBB589840:LBB589841 LKX589840:LKX589841 LUT589840:LUT589841 MEP589840:MEP589841 MOL589840:MOL589841 MYH589840:MYH589841 NID589840:NID589841 NRZ589840:NRZ589841 OBV589840:OBV589841 OLR589840:OLR589841 OVN589840:OVN589841 PFJ589840:PFJ589841 PPF589840:PPF589841 PZB589840:PZB589841 QIX589840:QIX589841 QST589840:QST589841 RCP589840:RCP589841 RML589840:RML589841 RWH589840:RWH589841 SGD589840:SGD589841 SPZ589840:SPZ589841 SZV589840:SZV589841 TJR589840:TJR589841 TTN589840:TTN589841 UDJ589840:UDJ589841 UNF589840:UNF589841 UXB589840:UXB589841 VGX589840:VGX589841 VQT589840:VQT589841 WAP589840:WAP589841 WKL589840:WKL589841 WUH589840:WUH589841 O655378:O655379 HV655376:HV655377 RR655376:RR655377 ABN655376:ABN655377 ALJ655376:ALJ655377 AVF655376:AVF655377 BFB655376:BFB655377 BOX655376:BOX655377 BYT655376:BYT655377 CIP655376:CIP655377 CSL655376:CSL655377 DCH655376:DCH655377 DMD655376:DMD655377 DVZ655376:DVZ655377 EFV655376:EFV655377 EPR655376:EPR655377 EZN655376:EZN655377 FJJ655376:FJJ655377 FTF655376:FTF655377 GDB655376:GDB655377 GMX655376:GMX655377 GWT655376:GWT655377 HGP655376:HGP655377 HQL655376:HQL655377 IAH655376:IAH655377 IKD655376:IKD655377 ITZ655376:ITZ655377 JDV655376:JDV655377 JNR655376:JNR655377 JXN655376:JXN655377 KHJ655376:KHJ655377 KRF655376:KRF655377 LBB655376:LBB655377 LKX655376:LKX655377 LUT655376:LUT655377 MEP655376:MEP655377 MOL655376:MOL655377 MYH655376:MYH655377 NID655376:NID655377 NRZ655376:NRZ655377 OBV655376:OBV655377 OLR655376:OLR655377 OVN655376:OVN655377 PFJ655376:PFJ655377 PPF655376:PPF655377 PZB655376:PZB655377 QIX655376:QIX655377 QST655376:QST655377 RCP655376:RCP655377 RML655376:RML655377 RWH655376:RWH655377 SGD655376:SGD655377 SPZ655376:SPZ655377 SZV655376:SZV655377 TJR655376:TJR655377 TTN655376:TTN655377 UDJ655376:UDJ655377 UNF655376:UNF655377 UXB655376:UXB655377 VGX655376:VGX655377 VQT655376:VQT655377 WAP655376:WAP655377 WKL655376:WKL655377 WUH655376:WUH655377 O720914:O720915 HV720912:HV720913 RR720912:RR720913 ABN720912:ABN720913 ALJ720912:ALJ720913 AVF720912:AVF720913 BFB720912:BFB720913 BOX720912:BOX720913 BYT720912:BYT720913 CIP720912:CIP720913 CSL720912:CSL720913 DCH720912:DCH720913 DMD720912:DMD720913 DVZ720912:DVZ720913 EFV720912:EFV720913 EPR720912:EPR720913 EZN720912:EZN720913 FJJ720912:FJJ720913 FTF720912:FTF720913 GDB720912:GDB720913 GMX720912:GMX720913 GWT720912:GWT720913 HGP720912:HGP720913 HQL720912:HQL720913 IAH720912:IAH720913 IKD720912:IKD720913 ITZ720912:ITZ720913 JDV720912:JDV720913 JNR720912:JNR720913 JXN720912:JXN720913 KHJ720912:KHJ720913 KRF720912:KRF720913 LBB720912:LBB720913 LKX720912:LKX720913 LUT720912:LUT720913 MEP720912:MEP720913 MOL720912:MOL720913 MYH720912:MYH720913 NID720912:NID720913 NRZ720912:NRZ720913 OBV720912:OBV720913 OLR720912:OLR720913 OVN720912:OVN720913 PFJ720912:PFJ720913 PPF720912:PPF720913 PZB720912:PZB720913 QIX720912:QIX720913 QST720912:QST720913 RCP720912:RCP720913 RML720912:RML720913 RWH720912:RWH720913 SGD720912:SGD720913 SPZ720912:SPZ720913 SZV720912:SZV720913 TJR720912:TJR720913 TTN720912:TTN720913 UDJ720912:UDJ720913 UNF720912:UNF720913 UXB720912:UXB720913 VGX720912:VGX720913 VQT720912:VQT720913 WAP720912:WAP720913 WKL720912:WKL720913 WUH720912:WUH720913 O786450:O786451 HV786448:HV786449 RR786448:RR786449 ABN786448:ABN786449 ALJ786448:ALJ786449 AVF786448:AVF786449 BFB786448:BFB786449 BOX786448:BOX786449 BYT786448:BYT786449 CIP786448:CIP786449 CSL786448:CSL786449 DCH786448:DCH786449 DMD786448:DMD786449 DVZ786448:DVZ786449 EFV786448:EFV786449 EPR786448:EPR786449 EZN786448:EZN786449 FJJ786448:FJJ786449 FTF786448:FTF786449 GDB786448:GDB786449 GMX786448:GMX786449 GWT786448:GWT786449 HGP786448:HGP786449 HQL786448:HQL786449 IAH786448:IAH786449 IKD786448:IKD786449 ITZ786448:ITZ786449 JDV786448:JDV786449 JNR786448:JNR786449 JXN786448:JXN786449 KHJ786448:KHJ786449 KRF786448:KRF786449 LBB786448:LBB786449 LKX786448:LKX786449 LUT786448:LUT786449 MEP786448:MEP786449 MOL786448:MOL786449 MYH786448:MYH786449 NID786448:NID786449 NRZ786448:NRZ786449 OBV786448:OBV786449 OLR786448:OLR786449 OVN786448:OVN786449 PFJ786448:PFJ786449 PPF786448:PPF786449 PZB786448:PZB786449 QIX786448:QIX786449 QST786448:QST786449 RCP786448:RCP786449 RML786448:RML786449 RWH786448:RWH786449 SGD786448:SGD786449 SPZ786448:SPZ786449 SZV786448:SZV786449 TJR786448:TJR786449 TTN786448:TTN786449 UDJ786448:UDJ786449 UNF786448:UNF786449 UXB786448:UXB786449 VGX786448:VGX786449 VQT786448:VQT786449 WAP786448:WAP786449 WKL786448:WKL786449 WUH786448:WUH786449 O851986:O851987 HV851984:HV851985 RR851984:RR851985 ABN851984:ABN851985 ALJ851984:ALJ851985 AVF851984:AVF851985 BFB851984:BFB851985 BOX851984:BOX851985 BYT851984:BYT851985 CIP851984:CIP851985 CSL851984:CSL851985 DCH851984:DCH851985 DMD851984:DMD851985 DVZ851984:DVZ851985 EFV851984:EFV851985 EPR851984:EPR851985 EZN851984:EZN851985 FJJ851984:FJJ851985 FTF851984:FTF851985 GDB851984:GDB851985 GMX851984:GMX851985 GWT851984:GWT851985 HGP851984:HGP851985 HQL851984:HQL851985 IAH851984:IAH851985 IKD851984:IKD851985 ITZ851984:ITZ851985 JDV851984:JDV851985 JNR851984:JNR851985 JXN851984:JXN851985 KHJ851984:KHJ851985 KRF851984:KRF851985 LBB851984:LBB851985 LKX851984:LKX851985 LUT851984:LUT851985 MEP851984:MEP851985 MOL851984:MOL851985 MYH851984:MYH851985 NID851984:NID851985 NRZ851984:NRZ851985 OBV851984:OBV851985 OLR851984:OLR851985 OVN851984:OVN851985 PFJ851984:PFJ851985 PPF851984:PPF851985 PZB851984:PZB851985 QIX851984:QIX851985 QST851984:QST851985 RCP851984:RCP851985 RML851984:RML851985 RWH851984:RWH851985 SGD851984:SGD851985 SPZ851984:SPZ851985 SZV851984:SZV851985 TJR851984:TJR851985 TTN851984:TTN851985 UDJ851984:UDJ851985 UNF851984:UNF851985 UXB851984:UXB851985 VGX851984:VGX851985 VQT851984:VQT851985 WAP851984:WAP851985 WKL851984:WKL851985 WUH851984:WUH851985 O917522:O917523 HV917520:HV917521 RR917520:RR917521 ABN917520:ABN917521 ALJ917520:ALJ917521 AVF917520:AVF917521 BFB917520:BFB917521 BOX917520:BOX917521 BYT917520:BYT917521 CIP917520:CIP917521 CSL917520:CSL917521 DCH917520:DCH917521 DMD917520:DMD917521 DVZ917520:DVZ917521 EFV917520:EFV917521 EPR917520:EPR917521 EZN917520:EZN917521 FJJ917520:FJJ917521 FTF917520:FTF917521 GDB917520:GDB917521 GMX917520:GMX917521 GWT917520:GWT917521 HGP917520:HGP917521 HQL917520:HQL917521 IAH917520:IAH917521 IKD917520:IKD917521 ITZ917520:ITZ917521 JDV917520:JDV917521 JNR917520:JNR917521 JXN917520:JXN917521 KHJ917520:KHJ917521 KRF917520:KRF917521 LBB917520:LBB917521 LKX917520:LKX917521 LUT917520:LUT917521 MEP917520:MEP917521 MOL917520:MOL917521 MYH917520:MYH917521 NID917520:NID917521 NRZ917520:NRZ917521 OBV917520:OBV917521 OLR917520:OLR917521 OVN917520:OVN917521 PFJ917520:PFJ917521 PPF917520:PPF917521 PZB917520:PZB917521 QIX917520:QIX917521 QST917520:QST917521 RCP917520:RCP917521 RML917520:RML917521 RWH917520:RWH917521 SGD917520:SGD917521 SPZ917520:SPZ917521 SZV917520:SZV917521 TJR917520:TJR917521 TTN917520:TTN917521 UDJ917520:UDJ917521 UNF917520:UNF917521 UXB917520:UXB917521 VGX917520:VGX917521 VQT917520:VQT917521 WAP917520:WAP917521 WKL917520:WKL917521 WUH917520:WUH917521 O983058:O983059 HV983056:HV983057 RR983056:RR983057 ABN983056:ABN983057 ALJ983056:ALJ983057 AVF983056:AVF983057 BFB983056:BFB983057 BOX983056:BOX983057 BYT983056:BYT983057 CIP983056:CIP983057 CSL983056:CSL983057 DCH983056:DCH983057 DMD983056:DMD983057 DVZ983056:DVZ983057 EFV983056:EFV983057 EPR983056:EPR983057 EZN983056:EZN983057 FJJ983056:FJJ983057 FTF983056:FTF983057 GDB983056:GDB983057 GMX983056:GMX983057 GWT983056:GWT983057 HGP983056:HGP983057 HQL983056:HQL983057 IAH983056:IAH983057 IKD983056:IKD983057 ITZ983056:ITZ983057 JDV983056:JDV983057 JNR983056:JNR983057 JXN983056:JXN983057 KHJ983056:KHJ983057 KRF983056:KRF983057 LBB983056:LBB983057 LKX983056:LKX983057 LUT983056:LUT983057 MEP983056:MEP983057 MOL983056:MOL983057 MYH983056:MYH983057 NID983056:NID983057 NRZ983056:NRZ983057 OBV983056:OBV983057 OLR983056:OLR983057 OVN983056:OVN983057 PFJ983056:PFJ983057 PPF983056:PPF983057 PZB983056:PZB983057 QIX983056:QIX983057 QST983056:QST983057 RCP983056:RCP983057 RML983056:RML983057 RWH983056:RWH983057 SGD983056:SGD983057 SPZ983056:SPZ983057 SZV983056:SZV983057 TJR983056:TJR983057 TTN983056:TTN983057 UDJ983056:UDJ983057 UNF983056:UNF983057 UXB983056:UXB983057 VGX983056:VGX983057 VQT983056:VQT983057 WAP983056:WAP983057 WKL983056:WKL983057 WUH983056:WUH983057 L65548:L65550 HS65546:HS65548 RO65546:RO65548 ABK65546:ABK65548 ALG65546:ALG65548 AVC65546:AVC65548 BEY65546:BEY65548 BOU65546:BOU65548 BYQ65546:BYQ65548 CIM65546:CIM65548 CSI65546:CSI65548 DCE65546:DCE65548 DMA65546:DMA65548 DVW65546:DVW65548 EFS65546:EFS65548 EPO65546:EPO65548 EZK65546:EZK65548 FJG65546:FJG65548 FTC65546:FTC65548 GCY65546:GCY65548 GMU65546:GMU65548 GWQ65546:GWQ65548 HGM65546:HGM65548 HQI65546:HQI65548 IAE65546:IAE65548 IKA65546:IKA65548 ITW65546:ITW65548 JDS65546:JDS65548 JNO65546:JNO65548 JXK65546:JXK65548 KHG65546:KHG65548 KRC65546:KRC65548 LAY65546:LAY65548 LKU65546:LKU65548 LUQ65546:LUQ65548 MEM65546:MEM65548 MOI65546:MOI65548 MYE65546:MYE65548 NIA65546:NIA65548 NRW65546:NRW65548 OBS65546:OBS65548 OLO65546:OLO65548 OVK65546:OVK65548 PFG65546:PFG65548 PPC65546:PPC65548 PYY65546:PYY65548 QIU65546:QIU65548 QSQ65546:QSQ65548 RCM65546:RCM65548 RMI65546:RMI65548 RWE65546:RWE65548 SGA65546:SGA65548 SPW65546:SPW65548 SZS65546:SZS65548 TJO65546:TJO65548 TTK65546:TTK65548 UDG65546:UDG65548 UNC65546:UNC65548 UWY65546:UWY65548 VGU65546:VGU65548 VQQ65546:VQQ65548 WAM65546:WAM65548 WKI65546:WKI65548 WUE65546:WUE65548 L131084:L131086 HS131082:HS131084 RO131082:RO131084 ABK131082:ABK131084 ALG131082:ALG131084 AVC131082:AVC131084 BEY131082:BEY131084 BOU131082:BOU131084 BYQ131082:BYQ131084 CIM131082:CIM131084 CSI131082:CSI131084 DCE131082:DCE131084 DMA131082:DMA131084 DVW131082:DVW131084 EFS131082:EFS131084 EPO131082:EPO131084 EZK131082:EZK131084 FJG131082:FJG131084 FTC131082:FTC131084 GCY131082:GCY131084 GMU131082:GMU131084 GWQ131082:GWQ131084 HGM131082:HGM131084 HQI131082:HQI131084 IAE131082:IAE131084 IKA131082:IKA131084 ITW131082:ITW131084 JDS131082:JDS131084 JNO131082:JNO131084 JXK131082:JXK131084 KHG131082:KHG131084 KRC131082:KRC131084 LAY131082:LAY131084 LKU131082:LKU131084 LUQ131082:LUQ131084 MEM131082:MEM131084 MOI131082:MOI131084 MYE131082:MYE131084 NIA131082:NIA131084 NRW131082:NRW131084 OBS131082:OBS131084 OLO131082:OLO131084 OVK131082:OVK131084 PFG131082:PFG131084 PPC131082:PPC131084 PYY131082:PYY131084 QIU131082:QIU131084 QSQ131082:QSQ131084 RCM131082:RCM131084 RMI131082:RMI131084 RWE131082:RWE131084 SGA131082:SGA131084 SPW131082:SPW131084 SZS131082:SZS131084 TJO131082:TJO131084 TTK131082:TTK131084 UDG131082:UDG131084 UNC131082:UNC131084 UWY131082:UWY131084 VGU131082:VGU131084 VQQ131082:VQQ131084 WAM131082:WAM131084 WKI131082:WKI131084 WUE131082:WUE131084 L196620:L196622 HS196618:HS196620 RO196618:RO196620 ABK196618:ABK196620 ALG196618:ALG196620 AVC196618:AVC196620 BEY196618:BEY196620 BOU196618:BOU196620 BYQ196618:BYQ196620 CIM196618:CIM196620 CSI196618:CSI196620 DCE196618:DCE196620 DMA196618:DMA196620 DVW196618:DVW196620 EFS196618:EFS196620 EPO196618:EPO196620 EZK196618:EZK196620 FJG196618:FJG196620 FTC196618:FTC196620 GCY196618:GCY196620 GMU196618:GMU196620 GWQ196618:GWQ196620 HGM196618:HGM196620 HQI196618:HQI196620 IAE196618:IAE196620 IKA196618:IKA196620 ITW196618:ITW196620 JDS196618:JDS196620 JNO196618:JNO196620 JXK196618:JXK196620 KHG196618:KHG196620 KRC196618:KRC196620 LAY196618:LAY196620 LKU196618:LKU196620 LUQ196618:LUQ196620 MEM196618:MEM196620 MOI196618:MOI196620 MYE196618:MYE196620 NIA196618:NIA196620 NRW196618:NRW196620 OBS196618:OBS196620 OLO196618:OLO196620 OVK196618:OVK196620 PFG196618:PFG196620 PPC196618:PPC196620 PYY196618:PYY196620 QIU196618:QIU196620 QSQ196618:QSQ196620 RCM196618:RCM196620 RMI196618:RMI196620 RWE196618:RWE196620 SGA196618:SGA196620 SPW196618:SPW196620 SZS196618:SZS196620 TJO196618:TJO196620 TTK196618:TTK196620 UDG196618:UDG196620 UNC196618:UNC196620 UWY196618:UWY196620 VGU196618:VGU196620 VQQ196618:VQQ196620 WAM196618:WAM196620 WKI196618:WKI196620 WUE196618:WUE196620 L262156:L262158 HS262154:HS262156 RO262154:RO262156 ABK262154:ABK262156 ALG262154:ALG262156 AVC262154:AVC262156 BEY262154:BEY262156 BOU262154:BOU262156 BYQ262154:BYQ262156 CIM262154:CIM262156 CSI262154:CSI262156 DCE262154:DCE262156 DMA262154:DMA262156 DVW262154:DVW262156 EFS262154:EFS262156 EPO262154:EPO262156 EZK262154:EZK262156 FJG262154:FJG262156 FTC262154:FTC262156 GCY262154:GCY262156 GMU262154:GMU262156 GWQ262154:GWQ262156 HGM262154:HGM262156 HQI262154:HQI262156 IAE262154:IAE262156 IKA262154:IKA262156 ITW262154:ITW262156 JDS262154:JDS262156 JNO262154:JNO262156 JXK262154:JXK262156 KHG262154:KHG262156 KRC262154:KRC262156 LAY262154:LAY262156 LKU262154:LKU262156 LUQ262154:LUQ262156 MEM262154:MEM262156 MOI262154:MOI262156 MYE262154:MYE262156 NIA262154:NIA262156 NRW262154:NRW262156 OBS262154:OBS262156 OLO262154:OLO262156 OVK262154:OVK262156 PFG262154:PFG262156 PPC262154:PPC262156 PYY262154:PYY262156 QIU262154:QIU262156 QSQ262154:QSQ262156 RCM262154:RCM262156 RMI262154:RMI262156 RWE262154:RWE262156 SGA262154:SGA262156 SPW262154:SPW262156 SZS262154:SZS262156 TJO262154:TJO262156 TTK262154:TTK262156 UDG262154:UDG262156 UNC262154:UNC262156 UWY262154:UWY262156 VGU262154:VGU262156 VQQ262154:VQQ262156 WAM262154:WAM262156 WKI262154:WKI262156 WUE262154:WUE262156 L327692:L327694 HS327690:HS327692 RO327690:RO327692 ABK327690:ABK327692 ALG327690:ALG327692 AVC327690:AVC327692 BEY327690:BEY327692 BOU327690:BOU327692 BYQ327690:BYQ327692 CIM327690:CIM327692 CSI327690:CSI327692 DCE327690:DCE327692 DMA327690:DMA327692 DVW327690:DVW327692 EFS327690:EFS327692 EPO327690:EPO327692 EZK327690:EZK327692 FJG327690:FJG327692 FTC327690:FTC327692 GCY327690:GCY327692 GMU327690:GMU327692 GWQ327690:GWQ327692 HGM327690:HGM327692 HQI327690:HQI327692 IAE327690:IAE327692 IKA327690:IKA327692 ITW327690:ITW327692 JDS327690:JDS327692 JNO327690:JNO327692 JXK327690:JXK327692 KHG327690:KHG327692 KRC327690:KRC327692 LAY327690:LAY327692 LKU327690:LKU327692 LUQ327690:LUQ327692 MEM327690:MEM327692 MOI327690:MOI327692 MYE327690:MYE327692 NIA327690:NIA327692 NRW327690:NRW327692 OBS327690:OBS327692 OLO327690:OLO327692 OVK327690:OVK327692 PFG327690:PFG327692 PPC327690:PPC327692 PYY327690:PYY327692 QIU327690:QIU327692 QSQ327690:QSQ327692 RCM327690:RCM327692 RMI327690:RMI327692 RWE327690:RWE327692 SGA327690:SGA327692 SPW327690:SPW327692 SZS327690:SZS327692 TJO327690:TJO327692 TTK327690:TTK327692 UDG327690:UDG327692 UNC327690:UNC327692 UWY327690:UWY327692 VGU327690:VGU327692 VQQ327690:VQQ327692 WAM327690:WAM327692 WKI327690:WKI327692 WUE327690:WUE327692 L393228:L393230 HS393226:HS393228 RO393226:RO393228 ABK393226:ABK393228 ALG393226:ALG393228 AVC393226:AVC393228 BEY393226:BEY393228 BOU393226:BOU393228 BYQ393226:BYQ393228 CIM393226:CIM393228 CSI393226:CSI393228 DCE393226:DCE393228 DMA393226:DMA393228 DVW393226:DVW393228 EFS393226:EFS393228 EPO393226:EPO393228 EZK393226:EZK393228 FJG393226:FJG393228 FTC393226:FTC393228 GCY393226:GCY393228 GMU393226:GMU393228 GWQ393226:GWQ393228 HGM393226:HGM393228 HQI393226:HQI393228 IAE393226:IAE393228 IKA393226:IKA393228 ITW393226:ITW393228 JDS393226:JDS393228 JNO393226:JNO393228 JXK393226:JXK393228 KHG393226:KHG393228 KRC393226:KRC393228 LAY393226:LAY393228 LKU393226:LKU393228 LUQ393226:LUQ393228 MEM393226:MEM393228 MOI393226:MOI393228 MYE393226:MYE393228 NIA393226:NIA393228 NRW393226:NRW393228 OBS393226:OBS393228 OLO393226:OLO393228 OVK393226:OVK393228 PFG393226:PFG393228 PPC393226:PPC393228 PYY393226:PYY393228 QIU393226:QIU393228 QSQ393226:QSQ393228 RCM393226:RCM393228 RMI393226:RMI393228 RWE393226:RWE393228 SGA393226:SGA393228 SPW393226:SPW393228 SZS393226:SZS393228 TJO393226:TJO393228 TTK393226:TTK393228 UDG393226:UDG393228 UNC393226:UNC393228 UWY393226:UWY393228 VGU393226:VGU393228 VQQ393226:VQQ393228 WAM393226:WAM393228 WKI393226:WKI393228 WUE393226:WUE393228 L458764:L458766 HS458762:HS458764 RO458762:RO458764 ABK458762:ABK458764 ALG458762:ALG458764 AVC458762:AVC458764 BEY458762:BEY458764 BOU458762:BOU458764 BYQ458762:BYQ458764 CIM458762:CIM458764 CSI458762:CSI458764 DCE458762:DCE458764 DMA458762:DMA458764 DVW458762:DVW458764 EFS458762:EFS458764 EPO458762:EPO458764 EZK458762:EZK458764 FJG458762:FJG458764 FTC458762:FTC458764 GCY458762:GCY458764 GMU458762:GMU458764 GWQ458762:GWQ458764 HGM458762:HGM458764 HQI458762:HQI458764 IAE458762:IAE458764 IKA458762:IKA458764 ITW458762:ITW458764 JDS458762:JDS458764 JNO458762:JNO458764 JXK458762:JXK458764 KHG458762:KHG458764 KRC458762:KRC458764 LAY458762:LAY458764 LKU458762:LKU458764 LUQ458762:LUQ458764 MEM458762:MEM458764 MOI458762:MOI458764 MYE458762:MYE458764 NIA458762:NIA458764 NRW458762:NRW458764 OBS458762:OBS458764 OLO458762:OLO458764 OVK458762:OVK458764 PFG458762:PFG458764 PPC458762:PPC458764 PYY458762:PYY458764 QIU458762:QIU458764 QSQ458762:QSQ458764 RCM458762:RCM458764 RMI458762:RMI458764 RWE458762:RWE458764 SGA458762:SGA458764 SPW458762:SPW458764 SZS458762:SZS458764 TJO458762:TJO458764 TTK458762:TTK458764 UDG458762:UDG458764 UNC458762:UNC458764 UWY458762:UWY458764 VGU458762:VGU458764 VQQ458762:VQQ458764 WAM458762:WAM458764 WKI458762:WKI458764 WUE458762:WUE458764 L524300:L524302 HS524298:HS524300 RO524298:RO524300 ABK524298:ABK524300 ALG524298:ALG524300 AVC524298:AVC524300 BEY524298:BEY524300 BOU524298:BOU524300 BYQ524298:BYQ524300 CIM524298:CIM524300 CSI524298:CSI524300 DCE524298:DCE524300 DMA524298:DMA524300 DVW524298:DVW524300 EFS524298:EFS524300 EPO524298:EPO524300 EZK524298:EZK524300 FJG524298:FJG524300 FTC524298:FTC524300 GCY524298:GCY524300 GMU524298:GMU524300 GWQ524298:GWQ524300 HGM524298:HGM524300 HQI524298:HQI524300 IAE524298:IAE524300 IKA524298:IKA524300 ITW524298:ITW524300 JDS524298:JDS524300 JNO524298:JNO524300 JXK524298:JXK524300 KHG524298:KHG524300 KRC524298:KRC524300 LAY524298:LAY524300 LKU524298:LKU524300 LUQ524298:LUQ524300 MEM524298:MEM524300 MOI524298:MOI524300 MYE524298:MYE524300 NIA524298:NIA524300 NRW524298:NRW524300 OBS524298:OBS524300 OLO524298:OLO524300 OVK524298:OVK524300 PFG524298:PFG524300 PPC524298:PPC524300 PYY524298:PYY524300 QIU524298:QIU524300 QSQ524298:QSQ524300 RCM524298:RCM524300 RMI524298:RMI524300 RWE524298:RWE524300 SGA524298:SGA524300 SPW524298:SPW524300 SZS524298:SZS524300 TJO524298:TJO524300 TTK524298:TTK524300 UDG524298:UDG524300 UNC524298:UNC524300 UWY524298:UWY524300 VGU524298:VGU524300 VQQ524298:VQQ524300 WAM524298:WAM524300 WKI524298:WKI524300 WUE524298:WUE524300 L589836:L589838 HS589834:HS589836 RO589834:RO589836 ABK589834:ABK589836 ALG589834:ALG589836 AVC589834:AVC589836 BEY589834:BEY589836 BOU589834:BOU589836 BYQ589834:BYQ589836 CIM589834:CIM589836 CSI589834:CSI589836 DCE589834:DCE589836 DMA589834:DMA589836 DVW589834:DVW589836 EFS589834:EFS589836 EPO589834:EPO589836 EZK589834:EZK589836 FJG589834:FJG589836 FTC589834:FTC589836 GCY589834:GCY589836 GMU589834:GMU589836 GWQ589834:GWQ589836 HGM589834:HGM589836 HQI589834:HQI589836 IAE589834:IAE589836 IKA589834:IKA589836 ITW589834:ITW589836 JDS589834:JDS589836 JNO589834:JNO589836 JXK589834:JXK589836 KHG589834:KHG589836 KRC589834:KRC589836 LAY589834:LAY589836 LKU589834:LKU589836 LUQ589834:LUQ589836 MEM589834:MEM589836 MOI589834:MOI589836 MYE589834:MYE589836 NIA589834:NIA589836 NRW589834:NRW589836 OBS589834:OBS589836 OLO589834:OLO589836 OVK589834:OVK589836 PFG589834:PFG589836 PPC589834:PPC589836 PYY589834:PYY589836 QIU589834:QIU589836 QSQ589834:QSQ589836 RCM589834:RCM589836 RMI589834:RMI589836 RWE589834:RWE589836 SGA589834:SGA589836 SPW589834:SPW589836 SZS589834:SZS589836 TJO589834:TJO589836 TTK589834:TTK589836 UDG589834:UDG589836 UNC589834:UNC589836 UWY589834:UWY589836 VGU589834:VGU589836 VQQ589834:VQQ589836 WAM589834:WAM589836 WKI589834:WKI589836 WUE589834:WUE589836 L655372:L655374 HS655370:HS655372 RO655370:RO655372 ABK655370:ABK655372 ALG655370:ALG655372 AVC655370:AVC655372 BEY655370:BEY655372 BOU655370:BOU655372 BYQ655370:BYQ655372 CIM655370:CIM655372 CSI655370:CSI655372 DCE655370:DCE655372 DMA655370:DMA655372 DVW655370:DVW655372 EFS655370:EFS655372 EPO655370:EPO655372 EZK655370:EZK655372 FJG655370:FJG655372 FTC655370:FTC655372 GCY655370:GCY655372 GMU655370:GMU655372 GWQ655370:GWQ655372 HGM655370:HGM655372 HQI655370:HQI655372 IAE655370:IAE655372 IKA655370:IKA655372 ITW655370:ITW655372 JDS655370:JDS655372 JNO655370:JNO655372 JXK655370:JXK655372 KHG655370:KHG655372 KRC655370:KRC655372 LAY655370:LAY655372 LKU655370:LKU655372 LUQ655370:LUQ655372 MEM655370:MEM655372 MOI655370:MOI655372 MYE655370:MYE655372 NIA655370:NIA655372 NRW655370:NRW655372 OBS655370:OBS655372 OLO655370:OLO655372 OVK655370:OVK655372 PFG655370:PFG655372 PPC655370:PPC655372 PYY655370:PYY655372 QIU655370:QIU655372 QSQ655370:QSQ655372 RCM655370:RCM655372 RMI655370:RMI655372 RWE655370:RWE655372 SGA655370:SGA655372 SPW655370:SPW655372 SZS655370:SZS655372 TJO655370:TJO655372 TTK655370:TTK655372 UDG655370:UDG655372 UNC655370:UNC655372 UWY655370:UWY655372 VGU655370:VGU655372 VQQ655370:VQQ655372 WAM655370:WAM655372 WKI655370:WKI655372 WUE655370:WUE655372 L720908:L720910 HS720906:HS720908 RO720906:RO720908 ABK720906:ABK720908 ALG720906:ALG720908 AVC720906:AVC720908 BEY720906:BEY720908 BOU720906:BOU720908 BYQ720906:BYQ720908 CIM720906:CIM720908 CSI720906:CSI720908 DCE720906:DCE720908 DMA720906:DMA720908 DVW720906:DVW720908 EFS720906:EFS720908 EPO720906:EPO720908 EZK720906:EZK720908 FJG720906:FJG720908 FTC720906:FTC720908 GCY720906:GCY720908 GMU720906:GMU720908 GWQ720906:GWQ720908 HGM720906:HGM720908 HQI720906:HQI720908 IAE720906:IAE720908 IKA720906:IKA720908 ITW720906:ITW720908 JDS720906:JDS720908 JNO720906:JNO720908 JXK720906:JXK720908 KHG720906:KHG720908 KRC720906:KRC720908 LAY720906:LAY720908 LKU720906:LKU720908 LUQ720906:LUQ720908 MEM720906:MEM720908 MOI720906:MOI720908 MYE720906:MYE720908 NIA720906:NIA720908 NRW720906:NRW720908 OBS720906:OBS720908 OLO720906:OLO720908 OVK720906:OVK720908 PFG720906:PFG720908 PPC720906:PPC720908 PYY720906:PYY720908 QIU720906:QIU720908 QSQ720906:QSQ720908 RCM720906:RCM720908 RMI720906:RMI720908 RWE720906:RWE720908 SGA720906:SGA720908 SPW720906:SPW720908 SZS720906:SZS720908 TJO720906:TJO720908 TTK720906:TTK720908 UDG720906:UDG720908 UNC720906:UNC720908 UWY720906:UWY720908 VGU720906:VGU720908 VQQ720906:VQQ720908 WAM720906:WAM720908 WKI720906:WKI720908 WUE720906:WUE720908 L786444:L786446 HS786442:HS786444 RO786442:RO786444 ABK786442:ABK786444 ALG786442:ALG786444 AVC786442:AVC786444 BEY786442:BEY786444 BOU786442:BOU786444 BYQ786442:BYQ786444 CIM786442:CIM786444 CSI786442:CSI786444 DCE786442:DCE786444 DMA786442:DMA786444 DVW786442:DVW786444 EFS786442:EFS786444 EPO786442:EPO786444 EZK786442:EZK786444 FJG786442:FJG786444 FTC786442:FTC786444 GCY786442:GCY786444 GMU786442:GMU786444 GWQ786442:GWQ786444 HGM786442:HGM786444 HQI786442:HQI786444 IAE786442:IAE786444 IKA786442:IKA786444 ITW786442:ITW786444 JDS786442:JDS786444 JNO786442:JNO786444 JXK786442:JXK786444 KHG786442:KHG786444 KRC786442:KRC786444 LAY786442:LAY786444 LKU786442:LKU786444 LUQ786442:LUQ786444 MEM786442:MEM786444 MOI786442:MOI786444 MYE786442:MYE786444 NIA786442:NIA786444 NRW786442:NRW786444 OBS786442:OBS786444 OLO786442:OLO786444 OVK786442:OVK786444 PFG786442:PFG786444 PPC786442:PPC786444 PYY786442:PYY786444 QIU786442:QIU786444 QSQ786442:QSQ786444 RCM786442:RCM786444 RMI786442:RMI786444 RWE786442:RWE786444 SGA786442:SGA786444 SPW786442:SPW786444 SZS786442:SZS786444 TJO786442:TJO786444 TTK786442:TTK786444 UDG786442:UDG786444 UNC786442:UNC786444 UWY786442:UWY786444 VGU786442:VGU786444 VQQ786442:VQQ786444 WAM786442:WAM786444 WKI786442:WKI786444 WUE786442:WUE786444 L851980:L851982 HS851978:HS851980 RO851978:RO851980 ABK851978:ABK851980 ALG851978:ALG851980 AVC851978:AVC851980 BEY851978:BEY851980 BOU851978:BOU851980 BYQ851978:BYQ851980 CIM851978:CIM851980 CSI851978:CSI851980 DCE851978:DCE851980 DMA851978:DMA851980 DVW851978:DVW851980 EFS851978:EFS851980 EPO851978:EPO851980 EZK851978:EZK851980 FJG851978:FJG851980 FTC851978:FTC851980 GCY851978:GCY851980 GMU851978:GMU851980 GWQ851978:GWQ851980 HGM851978:HGM851980 HQI851978:HQI851980 IAE851978:IAE851980 IKA851978:IKA851980 ITW851978:ITW851980 JDS851978:JDS851980 JNO851978:JNO851980 JXK851978:JXK851980 KHG851978:KHG851980 KRC851978:KRC851980 LAY851978:LAY851980 LKU851978:LKU851980 LUQ851978:LUQ851980 MEM851978:MEM851980 MOI851978:MOI851980 MYE851978:MYE851980 NIA851978:NIA851980 NRW851978:NRW851980 OBS851978:OBS851980 OLO851978:OLO851980 OVK851978:OVK851980 PFG851978:PFG851980 PPC851978:PPC851980 PYY851978:PYY851980 QIU851978:QIU851980 QSQ851978:QSQ851980 RCM851978:RCM851980 RMI851978:RMI851980 RWE851978:RWE851980 SGA851978:SGA851980 SPW851978:SPW851980 SZS851978:SZS851980 TJO851978:TJO851980 TTK851978:TTK851980 UDG851978:UDG851980 UNC851978:UNC851980 UWY851978:UWY851980 VGU851978:VGU851980 VQQ851978:VQQ851980 WAM851978:WAM851980 WKI851978:WKI851980 WUE851978:WUE851980 L917516:L917518 HS917514:HS917516 RO917514:RO917516 ABK917514:ABK917516 ALG917514:ALG917516 AVC917514:AVC917516 BEY917514:BEY917516 BOU917514:BOU917516 BYQ917514:BYQ917516 CIM917514:CIM917516 CSI917514:CSI917516 DCE917514:DCE917516 DMA917514:DMA917516 DVW917514:DVW917516 EFS917514:EFS917516 EPO917514:EPO917516 EZK917514:EZK917516 FJG917514:FJG917516 FTC917514:FTC917516 GCY917514:GCY917516 GMU917514:GMU917516 GWQ917514:GWQ917516 HGM917514:HGM917516 HQI917514:HQI917516 IAE917514:IAE917516 IKA917514:IKA917516 ITW917514:ITW917516 JDS917514:JDS917516 JNO917514:JNO917516 JXK917514:JXK917516 KHG917514:KHG917516 KRC917514:KRC917516 LAY917514:LAY917516 LKU917514:LKU917516 LUQ917514:LUQ917516 MEM917514:MEM917516 MOI917514:MOI917516 MYE917514:MYE917516 NIA917514:NIA917516 NRW917514:NRW917516 OBS917514:OBS917516 OLO917514:OLO917516 OVK917514:OVK917516 PFG917514:PFG917516 PPC917514:PPC917516 PYY917514:PYY917516 QIU917514:QIU917516 QSQ917514:QSQ917516 RCM917514:RCM917516 RMI917514:RMI917516 RWE917514:RWE917516 SGA917514:SGA917516 SPW917514:SPW917516 SZS917514:SZS917516 TJO917514:TJO917516 TTK917514:TTK917516 UDG917514:UDG917516 UNC917514:UNC917516 UWY917514:UWY917516 VGU917514:VGU917516 VQQ917514:VQQ917516 WAM917514:WAM917516 WKI917514:WKI917516 WUE917514:WUE917516 L983052:L983054 HS983050:HS983052 RO983050:RO983052 ABK983050:ABK983052 ALG983050:ALG983052 AVC983050:AVC983052 BEY983050:BEY983052 BOU983050:BOU983052 BYQ983050:BYQ983052 CIM983050:CIM983052 CSI983050:CSI983052 DCE983050:DCE983052 DMA983050:DMA983052 DVW983050:DVW983052 EFS983050:EFS983052 EPO983050:EPO983052 EZK983050:EZK983052 FJG983050:FJG983052 FTC983050:FTC983052 GCY983050:GCY983052 GMU983050:GMU983052 GWQ983050:GWQ983052 HGM983050:HGM983052 HQI983050:HQI983052 IAE983050:IAE983052 IKA983050:IKA983052 ITW983050:ITW983052 JDS983050:JDS983052 JNO983050:JNO983052 JXK983050:JXK983052 KHG983050:KHG983052 KRC983050:KRC983052 LAY983050:LAY983052 LKU983050:LKU983052 LUQ983050:LUQ983052 MEM983050:MEM983052 MOI983050:MOI983052 MYE983050:MYE983052 NIA983050:NIA983052 NRW983050:NRW983052 OBS983050:OBS983052 OLO983050:OLO983052 OVK983050:OVK983052 PFG983050:PFG983052 PPC983050:PPC983052 PYY983050:PYY983052 QIU983050:QIU983052 QSQ983050:QSQ983052 RCM983050:RCM983052 RMI983050:RMI983052 RWE983050:RWE983052 SGA983050:SGA983052 SPW983050:SPW983052 SZS983050:SZS983052 TJO983050:TJO983052 TTK983050:TTK983052 UDG983050:UDG983052 UNC983050:UNC983052 UWY983050:UWY983052 VGU983050:VGU983052 VQQ983050:VQQ983052 WAM983050:WAM983052 WKI983050:WKI983052 WUE983050:WUE983052 M65549:N65550 HT65547:HU65548 RP65547:RQ65548 ABL65547:ABM65548 ALH65547:ALI65548 AVD65547:AVE65548 BEZ65547:BFA65548 BOV65547:BOW65548 BYR65547:BYS65548 CIN65547:CIO65548 CSJ65547:CSK65548 DCF65547:DCG65548 DMB65547:DMC65548 DVX65547:DVY65548 EFT65547:EFU65548 EPP65547:EPQ65548 EZL65547:EZM65548 FJH65547:FJI65548 FTD65547:FTE65548 GCZ65547:GDA65548 GMV65547:GMW65548 GWR65547:GWS65548 HGN65547:HGO65548 HQJ65547:HQK65548 IAF65547:IAG65548 IKB65547:IKC65548 ITX65547:ITY65548 JDT65547:JDU65548 JNP65547:JNQ65548 JXL65547:JXM65548 KHH65547:KHI65548 KRD65547:KRE65548 LAZ65547:LBA65548 LKV65547:LKW65548 LUR65547:LUS65548 MEN65547:MEO65548 MOJ65547:MOK65548 MYF65547:MYG65548 NIB65547:NIC65548 NRX65547:NRY65548 OBT65547:OBU65548 OLP65547:OLQ65548 OVL65547:OVM65548 PFH65547:PFI65548 PPD65547:PPE65548 PYZ65547:PZA65548 QIV65547:QIW65548 QSR65547:QSS65548 RCN65547:RCO65548 RMJ65547:RMK65548 RWF65547:RWG65548 SGB65547:SGC65548 SPX65547:SPY65548 SZT65547:SZU65548 TJP65547:TJQ65548 TTL65547:TTM65548 UDH65547:UDI65548 UND65547:UNE65548 UWZ65547:UXA65548 VGV65547:VGW65548 VQR65547:VQS65548 WAN65547:WAO65548 WKJ65547:WKK65548 WUF65547:WUG65548 M131085:N131086 HT131083:HU131084 RP131083:RQ131084 ABL131083:ABM131084 ALH131083:ALI131084 AVD131083:AVE131084 BEZ131083:BFA131084 BOV131083:BOW131084 BYR131083:BYS131084 CIN131083:CIO131084 CSJ131083:CSK131084 DCF131083:DCG131084 DMB131083:DMC131084 DVX131083:DVY131084 EFT131083:EFU131084 EPP131083:EPQ131084 EZL131083:EZM131084 FJH131083:FJI131084 FTD131083:FTE131084 GCZ131083:GDA131084 GMV131083:GMW131084 GWR131083:GWS131084 HGN131083:HGO131084 HQJ131083:HQK131084 IAF131083:IAG131084 IKB131083:IKC131084 ITX131083:ITY131084 JDT131083:JDU131084 JNP131083:JNQ131084 JXL131083:JXM131084 KHH131083:KHI131084 KRD131083:KRE131084 LAZ131083:LBA131084 LKV131083:LKW131084 LUR131083:LUS131084 MEN131083:MEO131084 MOJ131083:MOK131084 MYF131083:MYG131084 NIB131083:NIC131084 NRX131083:NRY131084 OBT131083:OBU131084 OLP131083:OLQ131084 OVL131083:OVM131084 PFH131083:PFI131084 PPD131083:PPE131084 PYZ131083:PZA131084 QIV131083:QIW131084 QSR131083:QSS131084 RCN131083:RCO131084 RMJ131083:RMK131084 RWF131083:RWG131084 SGB131083:SGC131084 SPX131083:SPY131084 SZT131083:SZU131084 TJP131083:TJQ131084 TTL131083:TTM131084 UDH131083:UDI131084 UND131083:UNE131084 UWZ131083:UXA131084 VGV131083:VGW131084 VQR131083:VQS131084 WAN131083:WAO131084 WKJ131083:WKK131084 WUF131083:WUG131084 M196621:N196622 HT196619:HU196620 RP196619:RQ196620 ABL196619:ABM196620 ALH196619:ALI196620 AVD196619:AVE196620 BEZ196619:BFA196620 BOV196619:BOW196620 BYR196619:BYS196620 CIN196619:CIO196620 CSJ196619:CSK196620 DCF196619:DCG196620 DMB196619:DMC196620 DVX196619:DVY196620 EFT196619:EFU196620 EPP196619:EPQ196620 EZL196619:EZM196620 FJH196619:FJI196620 FTD196619:FTE196620 GCZ196619:GDA196620 GMV196619:GMW196620 GWR196619:GWS196620 HGN196619:HGO196620 HQJ196619:HQK196620 IAF196619:IAG196620 IKB196619:IKC196620 ITX196619:ITY196620 JDT196619:JDU196620 JNP196619:JNQ196620 JXL196619:JXM196620 KHH196619:KHI196620 KRD196619:KRE196620 LAZ196619:LBA196620 LKV196619:LKW196620 LUR196619:LUS196620 MEN196619:MEO196620 MOJ196619:MOK196620 MYF196619:MYG196620 NIB196619:NIC196620 NRX196619:NRY196620 OBT196619:OBU196620 OLP196619:OLQ196620 OVL196619:OVM196620 PFH196619:PFI196620 PPD196619:PPE196620 PYZ196619:PZA196620 QIV196619:QIW196620 QSR196619:QSS196620 RCN196619:RCO196620 RMJ196619:RMK196620 RWF196619:RWG196620 SGB196619:SGC196620 SPX196619:SPY196620 SZT196619:SZU196620 TJP196619:TJQ196620 TTL196619:TTM196620 UDH196619:UDI196620 UND196619:UNE196620 UWZ196619:UXA196620 VGV196619:VGW196620 VQR196619:VQS196620 WAN196619:WAO196620 WKJ196619:WKK196620 WUF196619:WUG196620 M262157:N262158 HT262155:HU262156 RP262155:RQ262156 ABL262155:ABM262156 ALH262155:ALI262156 AVD262155:AVE262156 BEZ262155:BFA262156 BOV262155:BOW262156 BYR262155:BYS262156 CIN262155:CIO262156 CSJ262155:CSK262156 DCF262155:DCG262156 DMB262155:DMC262156 DVX262155:DVY262156 EFT262155:EFU262156 EPP262155:EPQ262156 EZL262155:EZM262156 FJH262155:FJI262156 FTD262155:FTE262156 GCZ262155:GDA262156 GMV262155:GMW262156 GWR262155:GWS262156 HGN262155:HGO262156 HQJ262155:HQK262156 IAF262155:IAG262156 IKB262155:IKC262156 ITX262155:ITY262156 JDT262155:JDU262156 JNP262155:JNQ262156 JXL262155:JXM262156 KHH262155:KHI262156 KRD262155:KRE262156 LAZ262155:LBA262156 LKV262155:LKW262156 LUR262155:LUS262156 MEN262155:MEO262156 MOJ262155:MOK262156 MYF262155:MYG262156 NIB262155:NIC262156 NRX262155:NRY262156 OBT262155:OBU262156 OLP262155:OLQ262156 OVL262155:OVM262156 PFH262155:PFI262156 PPD262155:PPE262156 PYZ262155:PZA262156 QIV262155:QIW262156 QSR262155:QSS262156 RCN262155:RCO262156 RMJ262155:RMK262156 RWF262155:RWG262156 SGB262155:SGC262156 SPX262155:SPY262156 SZT262155:SZU262156 TJP262155:TJQ262156 TTL262155:TTM262156 UDH262155:UDI262156 UND262155:UNE262156 UWZ262155:UXA262156 VGV262155:VGW262156 VQR262155:VQS262156 WAN262155:WAO262156 WKJ262155:WKK262156 WUF262155:WUG262156 M327693:N327694 HT327691:HU327692 RP327691:RQ327692 ABL327691:ABM327692 ALH327691:ALI327692 AVD327691:AVE327692 BEZ327691:BFA327692 BOV327691:BOW327692 BYR327691:BYS327692 CIN327691:CIO327692 CSJ327691:CSK327692 DCF327691:DCG327692 DMB327691:DMC327692 DVX327691:DVY327692 EFT327691:EFU327692 EPP327691:EPQ327692 EZL327691:EZM327692 FJH327691:FJI327692 FTD327691:FTE327692 GCZ327691:GDA327692 GMV327691:GMW327692 GWR327691:GWS327692 HGN327691:HGO327692 HQJ327691:HQK327692 IAF327691:IAG327692 IKB327691:IKC327692 ITX327691:ITY327692 JDT327691:JDU327692 JNP327691:JNQ327692 JXL327691:JXM327692 KHH327691:KHI327692 KRD327691:KRE327692 LAZ327691:LBA327692 LKV327691:LKW327692 LUR327691:LUS327692 MEN327691:MEO327692 MOJ327691:MOK327692 MYF327691:MYG327692 NIB327691:NIC327692 NRX327691:NRY327692 OBT327691:OBU327692 OLP327691:OLQ327692 OVL327691:OVM327692 PFH327691:PFI327692 PPD327691:PPE327692 PYZ327691:PZA327692 QIV327691:QIW327692 QSR327691:QSS327692 RCN327691:RCO327692 RMJ327691:RMK327692 RWF327691:RWG327692 SGB327691:SGC327692 SPX327691:SPY327692 SZT327691:SZU327692 TJP327691:TJQ327692 TTL327691:TTM327692 UDH327691:UDI327692 UND327691:UNE327692 UWZ327691:UXA327692 VGV327691:VGW327692 VQR327691:VQS327692 WAN327691:WAO327692 WKJ327691:WKK327692 WUF327691:WUG327692 M393229:N393230 HT393227:HU393228 RP393227:RQ393228 ABL393227:ABM393228 ALH393227:ALI393228 AVD393227:AVE393228 BEZ393227:BFA393228 BOV393227:BOW393228 BYR393227:BYS393228 CIN393227:CIO393228 CSJ393227:CSK393228 DCF393227:DCG393228 DMB393227:DMC393228 DVX393227:DVY393228 EFT393227:EFU393228 EPP393227:EPQ393228 EZL393227:EZM393228 FJH393227:FJI393228 FTD393227:FTE393228 GCZ393227:GDA393228 GMV393227:GMW393228 GWR393227:GWS393228 HGN393227:HGO393228 HQJ393227:HQK393228 IAF393227:IAG393228 IKB393227:IKC393228 ITX393227:ITY393228 JDT393227:JDU393228 JNP393227:JNQ393228 JXL393227:JXM393228 KHH393227:KHI393228 KRD393227:KRE393228 LAZ393227:LBA393228 LKV393227:LKW393228 LUR393227:LUS393228 MEN393227:MEO393228 MOJ393227:MOK393228 MYF393227:MYG393228 NIB393227:NIC393228 NRX393227:NRY393228 OBT393227:OBU393228 OLP393227:OLQ393228 OVL393227:OVM393228 PFH393227:PFI393228 PPD393227:PPE393228 PYZ393227:PZA393228 QIV393227:QIW393228 QSR393227:QSS393228 RCN393227:RCO393228 RMJ393227:RMK393228 RWF393227:RWG393228 SGB393227:SGC393228 SPX393227:SPY393228 SZT393227:SZU393228 TJP393227:TJQ393228 TTL393227:TTM393228 UDH393227:UDI393228 UND393227:UNE393228 UWZ393227:UXA393228 VGV393227:VGW393228 VQR393227:VQS393228 WAN393227:WAO393228 WKJ393227:WKK393228 WUF393227:WUG393228 M458765:N458766 HT458763:HU458764 RP458763:RQ458764 ABL458763:ABM458764 ALH458763:ALI458764 AVD458763:AVE458764 BEZ458763:BFA458764 BOV458763:BOW458764 BYR458763:BYS458764 CIN458763:CIO458764 CSJ458763:CSK458764 DCF458763:DCG458764 DMB458763:DMC458764 DVX458763:DVY458764 EFT458763:EFU458764 EPP458763:EPQ458764 EZL458763:EZM458764 FJH458763:FJI458764 FTD458763:FTE458764 GCZ458763:GDA458764 GMV458763:GMW458764 GWR458763:GWS458764 HGN458763:HGO458764 HQJ458763:HQK458764 IAF458763:IAG458764 IKB458763:IKC458764 ITX458763:ITY458764 JDT458763:JDU458764 JNP458763:JNQ458764 JXL458763:JXM458764 KHH458763:KHI458764 KRD458763:KRE458764 LAZ458763:LBA458764 LKV458763:LKW458764 LUR458763:LUS458764 MEN458763:MEO458764 MOJ458763:MOK458764 MYF458763:MYG458764 NIB458763:NIC458764 NRX458763:NRY458764 OBT458763:OBU458764 OLP458763:OLQ458764 OVL458763:OVM458764 PFH458763:PFI458764 PPD458763:PPE458764 PYZ458763:PZA458764 QIV458763:QIW458764 QSR458763:QSS458764 RCN458763:RCO458764 RMJ458763:RMK458764 RWF458763:RWG458764 SGB458763:SGC458764 SPX458763:SPY458764 SZT458763:SZU458764 TJP458763:TJQ458764 TTL458763:TTM458764 UDH458763:UDI458764 UND458763:UNE458764 UWZ458763:UXA458764 VGV458763:VGW458764 VQR458763:VQS458764 WAN458763:WAO458764 WKJ458763:WKK458764 WUF458763:WUG458764 M524301:N524302 HT524299:HU524300 RP524299:RQ524300 ABL524299:ABM524300 ALH524299:ALI524300 AVD524299:AVE524300 BEZ524299:BFA524300 BOV524299:BOW524300 BYR524299:BYS524300 CIN524299:CIO524300 CSJ524299:CSK524300 DCF524299:DCG524300 DMB524299:DMC524300 DVX524299:DVY524300 EFT524299:EFU524300 EPP524299:EPQ524300 EZL524299:EZM524300 FJH524299:FJI524300 FTD524299:FTE524300 GCZ524299:GDA524300 GMV524299:GMW524300 GWR524299:GWS524300 HGN524299:HGO524300 HQJ524299:HQK524300 IAF524299:IAG524300 IKB524299:IKC524300 ITX524299:ITY524300 JDT524299:JDU524300 JNP524299:JNQ524300 JXL524299:JXM524300 KHH524299:KHI524300 KRD524299:KRE524300 LAZ524299:LBA524300 LKV524299:LKW524300 LUR524299:LUS524300 MEN524299:MEO524300 MOJ524299:MOK524300 MYF524299:MYG524300 NIB524299:NIC524300 NRX524299:NRY524300 OBT524299:OBU524300 OLP524299:OLQ524300 OVL524299:OVM524300 PFH524299:PFI524300 PPD524299:PPE524300 PYZ524299:PZA524300 QIV524299:QIW524300 QSR524299:QSS524300 RCN524299:RCO524300 RMJ524299:RMK524300 RWF524299:RWG524300 SGB524299:SGC524300 SPX524299:SPY524300 SZT524299:SZU524300 TJP524299:TJQ524300 TTL524299:TTM524300 UDH524299:UDI524300 UND524299:UNE524300 UWZ524299:UXA524300 VGV524299:VGW524300 VQR524299:VQS524300 WAN524299:WAO524300 WKJ524299:WKK524300 WUF524299:WUG524300 M589837:N589838 HT589835:HU589836 RP589835:RQ589836 ABL589835:ABM589836 ALH589835:ALI589836 AVD589835:AVE589836 BEZ589835:BFA589836 BOV589835:BOW589836 BYR589835:BYS589836 CIN589835:CIO589836 CSJ589835:CSK589836 DCF589835:DCG589836 DMB589835:DMC589836 DVX589835:DVY589836 EFT589835:EFU589836 EPP589835:EPQ589836 EZL589835:EZM589836 FJH589835:FJI589836 FTD589835:FTE589836 GCZ589835:GDA589836 GMV589835:GMW589836 GWR589835:GWS589836 HGN589835:HGO589836 HQJ589835:HQK589836 IAF589835:IAG589836 IKB589835:IKC589836 ITX589835:ITY589836 JDT589835:JDU589836 JNP589835:JNQ589836 JXL589835:JXM589836 KHH589835:KHI589836 KRD589835:KRE589836 LAZ589835:LBA589836 LKV589835:LKW589836 LUR589835:LUS589836 MEN589835:MEO589836 MOJ589835:MOK589836 MYF589835:MYG589836 NIB589835:NIC589836 NRX589835:NRY589836 OBT589835:OBU589836 OLP589835:OLQ589836 OVL589835:OVM589836 PFH589835:PFI589836 PPD589835:PPE589836 PYZ589835:PZA589836 QIV589835:QIW589836 QSR589835:QSS589836 RCN589835:RCO589836 RMJ589835:RMK589836 RWF589835:RWG589836 SGB589835:SGC589836 SPX589835:SPY589836 SZT589835:SZU589836 TJP589835:TJQ589836 TTL589835:TTM589836 UDH589835:UDI589836 UND589835:UNE589836 UWZ589835:UXA589836 VGV589835:VGW589836 VQR589835:VQS589836 WAN589835:WAO589836 WKJ589835:WKK589836 WUF589835:WUG589836 M655373:N655374 HT655371:HU655372 RP655371:RQ655372 ABL655371:ABM655372 ALH655371:ALI655372 AVD655371:AVE655372 BEZ655371:BFA655372 BOV655371:BOW655372 BYR655371:BYS655372 CIN655371:CIO655372 CSJ655371:CSK655372 DCF655371:DCG655372 DMB655371:DMC655372 DVX655371:DVY655372 EFT655371:EFU655372 EPP655371:EPQ655372 EZL655371:EZM655372 FJH655371:FJI655372 FTD655371:FTE655372 GCZ655371:GDA655372 GMV655371:GMW655372 GWR655371:GWS655372 HGN655371:HGO655372 HQJ655371:HQK655372 IAF655371:IAG655372 IKB655371:IKC655372 ITX655371:ITY655372 JDT655371:JDU655372 JNP655371:JNQ655372 JXL655371:JXM655372 KHH655371:KHI655372 KRD655371:KRE655372 LAZ655371:LBA655372 LKV655371:LKW655372 LUR655371:LUS655372 MEN655371:MEO655372 MOJ655371:MOK655372 MYF655371:MYG655372 NIB655371:NIC655372 NRX655371:NRY655372 OBT655371:OBU655372 OLP655371:OLQ655372 OVL655371:OVM655372 PFH655371:PFI655372 PPD655371:PPE655372 PYZ655371:PZA655372 QIV655371:QIW655372 QSR655371:QSS655372 RCN655371:RCO655372 RMJ655371:RMK655372 RWF655371:RWG655372 SGB655371:SGC655372 SPX655371:SPY655372 SZT655371:SZU655372 TJP655371:TJQ655372 TTL655371:TTM655372 UDH655371:UDI655372 UND655371:UNE655372 UWZ655371:UXA655372 VGV655371:VGW655372 VQR655371:VQS655372 WAN655371:WAO655372 WKJ655371:WKK655372 WUF655371:WUG655372 M720909:N720910 HT720907:HU720908 RP720907:RQ720908 ABL720907:ABM720908 ALH720907:ALI720908 AVD720907:AVE720908 BEZ720907:BFA720908 BOV720907:BOW720908 BYR720907:BYS720908 CIN720907:CIO720908 CSJ720907:CSK720908 DCF720907:DCG720908 DMB720907:DMC720908 DVX720907:DVY720908 EFT720907:EFU720908 EPP720907:EPQ720908 EZL720907:EZM720908 FJH720907:FJI720908 FTD720907:FTE720908 GCZ720907:GDA720908 GMV720907:GMW720908 GWR720907:GWS720908 HGN720907:HGO720908 HQJ720907:HQK720908 IAF720907:IAG720908 IKB720907:IKC720908 ITX720907:ITY720908 JDT720907:JDU720908 JNP720907:JNQ720908 JXL720907:JXM720908 KHH720907:KHI720908 KRD720907:KRE720908 LAZ720907:LBA720908 LKV720907:LKW720908 LUR720907:LUS720908 MEN720907:MEO720908 MOJ720907:MOK720908 MYF720907:MYG720908 NIB720907:NIC720908 NRX720907:NRY720908 OBT720907:OBU720908 OLP720907:OLQ720908 OVL720907:OVM720908 PFH720907:PFI720908 PPD720907:PPE720908 PYZ720907:PZA720908 QIV720907:QIW720908 QSR720907:QSS720908 RCN720907:RCO720908 RMJ720907:RMK720908 RWF720907:RWG720908 SGB720907:SGC720908 SPX720907:SPY720908 SZT720907:SZU720908 TJP720907:TJQ720908 TTL720907:TTM720908 UDH720907:UDI720908 UND720907:UNE720908 UWZ720907:UXA720908 VGV720907:VGW720908 VQR720907:VQS720908 WAN720907:WAO720908 WKJ720907:WKK720908 WUF720907:WUG720908 M786445:N786446 HT786443:HU786444 RP786443:RQ786444 ABL786443:ABM786444 ALH786443:ALI786444 AVD786443:AVE786444 BEZ786443:BFA786444 BOV786443:BOW786444 BYR786443:BYS786444 CIN786443:CIO786444 CSJ786443:CSK786444 DCF786443:DCG786444 DMB786443:DMC786444 DVX786443:DVY786444 EFT786443:EFU786444 EPP786443:EPQ786444 EZL786443:EZM786444 FJH786443:FJI786444 FTD786443:FTE786444 GCZ786443:GDA786444 GMV786443:GMW786444 GWR786443:GWS786444 HGN786443:HGO786444 HQJ786443:HQK786444 IAF786443:IAG786444 IKB786443:IKC786444 ITX786443:ITY786444 JDT786443:JDU786444 JNP786443:JNQ786444 JXL786443:JXM786444 KHH786443:KHI786444 KRD786443:KRE786444 LAZ786443:LBA786444 LKV786443:LKW786444 LUR786443:LUS786444 MEN786443:MEO786444 MOJ786443:MOK786444 MYF786443:MYG786444 NIB786443:NIC786444 NRX786443:NRY786444 OBT786443:OBU786444 OLP786443:OLQ786444 OVL786443:OVM786444 PFH786443:PFI786444 PPD786443:PPE786444 PYZ786443:PZA786444 QIV786443:QIW786444 QSR786443:QSS786444 RCN786443:RCO786444 RMJ786443:RMK786444 RWF786443:RWG786444 SGB786443:SGC786444 SPX786443:SPY786444 SZT786443:SZU786444 TJP786443:TJQ786444 TTL786443:TTM786444 UDH786443:UDI786444 UND786443:UNE786444 UWZ786443:UXA786444 VGV786443:VGW786444 VQR786443:VQS786444 WAN786443:WAO786444 WKJ786443:WKK786444 WUF786443:WUG786444 M851981:N851982 HT851979:HU851980 RP851979:RQ851980 ABL851979:ABM851980 ALH851979:ALI851980 AVD851979:AVE851980 BEZ851979:BFA851980 BOV851979:BOW851980 BYR851979:BYS851980 CIN851979:CIO851980 CSJ851979:CSK851980 DCF851979:DCG851980 DMB851979:DMC851980 DVX851979:DVY851980 EFT851979:EFU851980 EPP851979:EPQ851980 EZL851979:EZM851980 FJH851979:FJI851980 FTD851979:FTE851980 GCZ851979:GDA851980 GMV851979:GMW851980 GWR851979:GWS851980 HGN851979:HGO851980 HQJ851979:HQK851980 IAF851979:IAG851980 IKB851979:IKC851980 ITX851979:ITY851980 JDT851979:JDU851980 JNP851979:JNQ851980 JXL851979:JXM851980 KHH851979:KHI851980 KRD851979:KRE851980 LAZ851979:LBA851980 LKV851979:LKW851980 LUR851979:LUS851980 MEN851979:MEO851980 MOJ851979:MOK851980 MYF851979:MYG851980 NIB851979:NIC851980 NRX851979:NRY851980 OBT851979:OBU851980 OLP851979:OLQ851980 OVL851979:OVM851980 PFH851979:PFI851980 PPD851979:PPE851980 PYZ851979:PZA851980 QIV851979:QIW851980 QSR851979:QSS851980 RCN851979:RCO851980 RMJ851979:RMK851980 RWF851979:RWG851980 SGB851979:SGC851980 SPX851979:SPY851980 SZT851979:SZU851980 TJP851979:TJQ851980 TTL851979:TTM851980 UDH851979:UDI851980 UND851979:UNE851980 UWZ851979:UXA851980 VGV851979:VGW851980 VQR851979:VQS851980 WAN851979:WAO851980 WKJ851979:WKK851980 WUF851979:WUG851980 M917517:N917518 HT917515:HU917516 RP917515:RQ917516 ABL917515:ABM917516 ALH917515:ALI917516 AVD917515:AVE917516 BEZ917515:BFA917516 BOV917515:BOW917516 BYR917515:BYS917516 CIN917515:CIO917516 CSJ917515:CSK917516 DCF917515:DCG917516 DMB917515:DMC917516 DVX917515:DVY917516 EFT917515:EFU917516 EPP917515:EPQ917516 EZL917515:EZM917516 FJH917515:FJI917516 FTD917515:FTE917516 GCZ917515:GDA917516 GMV917515:GMW917516 GWR917515:GWS917516 HGN917515:HGO917516 HQJ917515:HQK917516 IAF917515:IAG917516 IKB917515:IKC917516 ITX917515:ITY917516 JDT917515:JDU917516 JNP917515:JNQ917516 JXL917515:JXM917516 KHH917515:KHI917516 KRD917515:KRE917516 LAZ917515:LBA917516 LKV917515:LKW917516 LUR917515:LUS917516 MEN917515:MEO917516 MOJ917515:MOK917516 MYF917515:MYG917516 NIB917515:NIC917516 NRX917515:NRY917516 OBT917515:OBU917516 OLP917515:OLQ917516 OVL917515:OVM917516 PFH917515:PFI917516 PPD917515:PPE917516 PYZ917515:PZA917516 QIV917515:QIW917516 QSR917515:QSS917516 RCN917515:RCO917516 RMJ917515:RMK917516 RWF917515:RWG917516 SGB917515:SGC917516 SPX917515:SPY917516 SZT917515:SZU917516 TJP917515:TJQ917516 TTL917515:TTM917516 UDH917515:UDI917516 UND917515:UNE917516 UWZ917515:UXA917516 VGV917515:VGW917516 VQR917515:VQS917516 WAN917515:WAO917516 WKJ917515:WKK917516 WUF917515:WUG917516 M983053:N983054 HT983051:HU983052 RP983051:RQ983052 ABL983051:ABM983052 ALH983051:ALI983052 AVD983051:AVE983052 BEZ983051:BFA983052 BOV983051:BOW983052 BYR983051:BYS983052 CIN983051:CIO983052 CSJ983051:CSK983052 DCF983051:DCG983052 DMB983051:DMC983052 DVX983051:DVY983052 EFT983051:EFU983052 EPP983051:EPQ983052 EZL983051:EZM983052 FJH983051:FJI983052 FTD983051:FTE983052 GCZ983051:GDA983052 GMV983051:GMW983052 GWR983051:GWS983052 HGN983051:HGO983052 HQJ983051:HQK983052 IAF983051:IAG983052 IKB983051:IKC983052 ITX983051:ITY983052 JDT983051:JDU983052 JNP983051:JNQ983052 JXL983051:JXM983052 KHH983051:KHI983052 KRD983051:KRE983052 LAZ983051:LBA983052 LKV983051:LKW983052 LUR983051:LUS983052 MEN983051:MEO983052 MOJ983051:MOK983052 MYF983051:MYG983052 NIB983051:NIC983052 NRX983051:NRY983052 OBT983051:OBU983052 OLP983051:OLQ983052 OVL983051:OVM983052 PFH983051:PFI983052 PPD983051:PPE983052 PYZ983051:PZA983052 QIV983051:QIW983052 QSR983051:QSS983052 RCN983051:RCO983052 RMJ983051:RMK983052 RWF983051:RWG983052 SGB983051:SGC983052 SPX983051:SPY983052 SZT983051:SZU983052 TJP983051:TJQ983052 TTL983051:TTM983052 UDH983051:UDI983052 UND983051:UNE983052 UWZ983051:UXA983052 VGV983051:VGW983052 VQR983051:VQS983052 WAN983051:WAO983052 WKJ983051:WKK983052 WUF983051:WUG983052 L65546 HS65544 RO65544 ABK65544 ALG65544 AVC65544 BEY65544 BOU65544 BYQ65544 CIM65544 CSI65544 DCE65544 DMA65544 DVW65544 EFS65544 EPO65544 EZK65544 FJG65544 FTC65544 GCY65544 GMU65544 GWQ65544 HGM65544 HQI65544 IAE65544 IKA65544 ITW65544 JDS65544 JNO65544 JXK65544 KHG65544 KRC65544 LAY65544 LKU65544 LUQ65544 MEM65544 MOI65544 MYE65544 NIA65544 NRW65544 OBS65544 OLO65544 OVK65544 PFG65544 PPC65544 PYY65544 QIU65544 QSQ65544 RCM65544 RMI65544 RWE65544 SGA65544 SPW65544 SZS65544 TJO65544 TTK65544 UDG65544 UNC65544 UWY65544 VGU65544 VQQ65544 WAM65544 WKI65544 WUE65544 L131082 HS131080 RO131080 ABK131080 ALG131080 AVC131080 BEY131080 BOU131080 BYQ131080 CIM131080 CSI131080 DCE131080 DMA131080 DVW131080 EFS131080 EPO131080 EZK131080 FJG131080 FTC131080 GCY131080 GMU131080 GWQ131080 HGM131080 HQI131080 IAE131080 IKA131080 ITW131080 JDS131080 JNO131080 JXK131080 KHG131080 KRC131080 LAY131080 LKU131080 LUQ131080 MEM131080 MOI131080 MYE131080 NIA131080 NRW131080 OBS131080 OLO131080 OVK131080 PFG131080 PPC131080 PYY131080 QIU131080 QSQ131080 RCM131080 RMI131080 RWE131080 SGA131080 SPW131080 SZS131080 TJO131080 TTK131080 UDG131080 UNC131080 UWY131080 VGU131080 VQQ131080 WAM131080 WKI131080 WUE131080 L196618 HS196616 RO196616 ABK196616 ALG196616 AVC196616 BEY196616 BOU196616 BYQ196616 CIM196616 CSI196616 DCE196616 DMA196616 DVW196616 EFS196616 EPO196616 EZK196616 FJG196616 FTC196616 GCY196616 GMU196616 GWQ196616 HGM196616 HQI196616 IAE196616 IKA196616 ITW196616 JDS196616 JNO196616 JXK196616 KHG196616 KRC196616 LAY196616 LKU196616 LUQ196616 MEM196616 MOI196616 MYE196616 NIA196616 NRW196616 OBS196616 OLO196616 OVK196616 PFG196616 PPC196616 PYY196616 QIU196616 QSQ196616 RCM196616 RMI196616 RWE196616 SGA196616 SPW196616 SZS196616 TJO196616 TTK196616 UDG196616 UNC196616 UWY196616 VGU196616 VQQ196616 WAM196616 WKI196616 WUE196616 L262154 HS262152 RO262152 ABK262152 ALG262152 AVC262152 BEY262152 BOU262152 BYQ262152 CIM262152 CSI262152 DCE262152 DMA262152 DVW262152 EFS262152 EPO262152 EZK262152 FJG262152 FTC262152 GCY262152 GMU262152 GWQ262152 HGM262152 HQI262152 IAE262152 IKA262152 ITW262152 JDS262152 JNO262152 JXK262152 KHG262152 KRC262152 LAY262152 LKU262152 LUQ262152 MEM262152 MOI262152 MYE262152 NIA262152 NRW262152 OBS262152 OLO262152 OVK262152 PFG262152 PPC262152 PYY262152 QIU262152 QSQ262152 RCM262152 RMI262152 RWE262152 SGA262152 SPW262152 SZS262152 TJO262152 TTK262152 UDG262152 UNC262152 UWY262152 VGU262152 VQQ262152 WAM262152 WKI262152 WUE262152 L327690 HS327688 RO327688 ABK327688 ALG327688 AVC327688 BEY327688 BOU327688 BYQ327688 CIM327688 CSI327688 DCE327688 DMA327688 DVW327688 EFS327688 EPO327688 EZK327688 FJG327688 FTC327688 GCY327688 GMU327688 GWQ327688 HGM327688 HQI327688 IAE327688 IKA327688 ITW327688 JDS327688 JNO327688 JXK327688 KHG327688 KRC327688 LAY327688 LKU327688 LUQ327688 MEM327688 MOI327688 MYE327688 NIA327688 NRW327688 OBS327688 OLO327688 OVK327688 PFG327688 PPC327688 PYY327688 QIU327688 QSQ327688 RCM327688 RMI327688 RWE327688 SGA327688 SPW327688 SZS327688 TJO327688 TTK327688 UDG327688 UNC327688 UWY327688 VGU327688 VQQ327688 WAM327688 WKI327688 WUE327688 L393226 HS393224 RO393224 ABK393224 ALG393224 AVC393224 BEY393224 BOU393224 BYQ393224 CIM393224 CSI393224 DCE393224 DMA393224 DVW393224 EFS393224 EPO393224 EZK393224 FJG393224 FTC393224 GCY393224 GMU393224 GWQ393224 HGM393224 HQI393224 IAE393224 IKA393224 ITW393224 JDS393224 JNO393224 JXK393224 KHG393224 KRC393224 LAY393224 LKU393224 LUQ393224 MEM393224 MOI393224 MYE393224 NIA393224 NRW393224 OBS393224 OLO393224 OVK393224 PFG393224 PPC393224 PYY393224 QIU393224 QSQ393224 RCM393224 RMI393224 RWE393224 SGA393224 SPW393224 SZS393224 TJO393224 TTK393224 UDG393224 UNC393224 UWY393224 VGU393224 VQQ393224 WAM393224 WKI393224 WUE393224 L458762 HS458760 RO458760 ABK458760 ALG458760 AVC458760 BEY458760 BOU458760 BYQ458760 CIM458760 CSI458760 DCE458760 DMA458760 DVW458760 EFS458760 EPO458760 EZK458760 FJG458760 FTC458760 GCY458760 GMU458760 GWQ458760 HGM458760 HQI458760 IAE458760 IKA458760 ITW458760 JDS458760 JNO458760 JXK458760 KHG458760 KRC458760 LAY458760 LKU458760 LUQ458760 MEM458760 MOI458760 MYE458760 NIA458760 NRW458760 OBS458760 OLO458760 OVK458760 PFG458760 PPC458760 PYY458760 QIU458760 QSQ458760 RCM458760 RMI458760 RWE458760 SGA458760 SPW458760 SZS458760 TJO458760 TTK458760 UDG458760 UNC458760 UWY458760 VGU458760 VQQ458760 WAM458760 WKI458760 WUE458760 L524298 HS524296 RO524296 ABK524296 ALG524296 AVC524296 BEY524296 BOU524296 BYQ524296 CIM524296 CSI524296 DCE524296 DMA524296 DVW524296 EFS524296 EPO524296 EZK524296 FJG524296 FTC524296 GCY524296 GMU524296 GWQ524296 HGM524296 HQI524296 IAE524296 IKA524296 ITW524296 JDS524296 JNO524296 JXK524296 KHG524296 KRC524296 LAY524296 LKU524296 LUQ524296 MEM524296 MOI524296 MYE524296 NIA524296 NRW524296 OBS524296 OLO524296 OVK524296 PFG524296 PPC524296 PYY524296 QIU524296 QSQ524296 RCM524296 RMI524296 RWE524296 SGA524296 SPW524296 SZS524296 TJO524296 TTK524296 UDG524296 UNC524296 UWY524296 VGU524296 VQQ524296 WAM524296 WKI524296 WUE524296 L589834 HS589832 RO589832 ABK589832 ALG589832 AVC589832 BEY589832 BOU589832 BYQ589832 CIM589832 CSI589832 DCE589832 DMA589832 DVW589832 EFS589832 EPO589832 EZK589832 FJG589832 FTC589832 GCY589832 GMU589832 GWQ589832 HGM589832 HQI589832 IAE589832 IKA589832 ITW589832 JDS589832 JNO589832 JXK589832 KHG589832 KRC589832 LAY589832 LKU589832 LUQ589832 MEM589832 MOI589832 MYE589832 NIA589832 NRW589832 OBS589832 OLO589832 OVK589832 PFG589832 PPC589832 PYY589832 QIU589832 QSQ589832 RCM589832 RMI589832 RWE589832 SGA589832 SPW589832 SZS589832 TJO589832 TTK589832 UDG589832 UNC589832 UWY589832 VGU589832 VQQ589832 WAM589832 WKI589832 WUE589832 L655370 HS655368 RO655368 ABK655368 ALG655368 AVC655368 BEY655368 BOU655368 BYQ655368 CIM655368 CSI655368 DCE655368 DMA655368 DVW655368 EFS655368 EPO655368 EZK655368 FJG655368 FTC655368 GCY655368 GMU655368 GWQ655368 HGM655368 HQI655368 IAE655368 IKA655368 ITW655368 JDS655368 JNO655368 JXK655368 KHG655368 KRC655368 LAY655368 LKU655368 LUQ655368 MEM655368 MOI655368 MYE655368 NIA655368 NRW655368 OBS655368 OLO655368 OVK655368 PFG655368 PPC655368 PYY655368 QIU655368 QSQ655368 RCM655368 RMI655368 RWE655368 SGA655368 SPW655368 SZS655368 TJO655368 TTK655368 UDG655368 UNC655368 UWY655368 VGU655368 VQQ655368 WAM655368 WKI655368 WUE655368 L720906 HS720904 RO720904 ABK720904 ALG720904 AVC720904 BEY720904 BOU720904 BYQ720904 CIM720904 CSI720904 DCE720904 DMA720904 DVW720904 EFS720904 EPO720904 EZK720904 FJG720904 FTC720904 GCY720904 GMU720904 GWQ720904 HGM720904 HQI720904 IAE720904 IKA720904 ITW720904 JDS720904 JNO720904 JXK720904 KHG720904 KRC720904 LAY720904 LKU720904 LUQ720904 MEM720904 MOI720904 MYE720904 NIA720904 NRW720904 OBS720904 OLO720904 OVK720904 PFG720904 PPC720904 PYY720904 QIU720904 QSQ720904 RCM720904 RMI720904 RWE720904 SGA720904 SPW720904 SZS720904 TJO720904 TTK720904 UDG720904 UNC720904 UWY720904 VGU720904 VQQ720904 WAM720904 WKI720904 WUE720904 L786442 HS786440 RO786440 ABK786440 ALG786440 AVC786440 BEY786440 BOU786440 BYQ786440 CIM786440 CSI786440 DCE786440 DMA786440 DVW786440 EFS786440 EPO786440 EZK786440 FJG786440 FTC786440 GCY786440 GMU786440 GWQ786440 HGM786440 HQI786440 IAE786440 IKA786440 ITW786440 JDS786440 JNO786440 JXK786440 KHG786440 KRC786440 LAY786440 LKU786440 LUQ786440 MEM786440 MOI786440 MYE786440 NIA786440 NRW786440 OBS786440 OLO786440 OVK786440 PFG786440 PPC786440 PYY786440 QIU786440 QSQ786440 RCM786440 RMI786440 RWE786440 SGA786440 SPW786440 SZS786440 TJO786440 TTK786440 UDG786440 UNC786440 UWY786440 VGU786440 VQQ786440 WAM786440 WKI786440 WUE786440 L851978 HS851976 RO851976 ABK851976 ALG851976 AVC851976 BEY851976 BOU851976 BYQ851976 CIM851976 CSI851976 DCE851976 DMA851976 DVW851976 EFS851976 EPO851976 EZK851976 FJG851976 FTC851976 GCY851976 GMU851976 GWQ851976 HGM851976 HQI851976 IAE851976 IKA851976 ITW851976 JDS851976 JNO851976 JXK851976 KHG851976 KRC851976 LAY851976 LKU851976 LUQ851976 MEM851976 MOI851976 MYE851976 NIA851976 NRW851976 OBS851976 OLO851976 OVK851976 PFG851976 PPC851976 PYY851976 QIU851976 QSQ851976 RCM851976 RMI851976 RWE851976 SGA851976 SPW851976 SZS851976 TJO851976 TTK851976 UDG851976 UNC851976 UWY851976 VGU851976 VQQ851976 WAM851976 WKI851976 WUE851976 L917514 HS917512 RO917512 ABK917512 ALG917512 AVC917512 BEY917512 BOU917512 BYQ917512 CIM917512 CSI917512 DCE917512 DMA917512 DVW917512 EFS917512 EPO917512 EZK917512 FJG917512 FTC917512 GCY917512 GMU917512 GWQ917512 HGM917512 HQI917512 IAE917512 IKA917512 ITW917512 JDS917512 JNO917512 JXK917512 KHG917512 KRC917512 LAY917512 LKU917512 LUQ917512 MEM917512 MOI917512 MYE917512 NIA917512 NRW917512 OBS917512 OLO917512 OVK917512 PFG917512 PPC917512 PYY917512 QIU917512 QSQ917512 RCM917512 RMI917512 RWE917512 SGA917512 SPW917512 SZS917512 TJO917512 TTK917512 UDG917512 UNC917512 UWY917512 VGU917512 VQQ917512 WAM917512 WKI917512 WUE917512 L983050 HS983048 RO983048 ABK983048 ALG983048 AVC983048 BEY983048 BOU983048 BYQ983048 CIM983048 CSI983048 DCE983048 DMA983048 DVW983048 EFS983048 EPO983048 EZK983048 FJG983048 FTC983048 GCY983048 GMU983048 GWQ983048 HGM983048 HQI983048 IAE983048 IKA983048 ITW983048 JDS983048 JNO983048 JXK983048 KHG983048 KRC983048 LAY983048 LKU983048 LUQ983048 MEM983048 MOI983048 MYE983048 NIA983048 NRW983048 OBS983048 OLO983048 OVK983048 PFG983048 PPC983048 PYY983048 QIU983048 QSQ983048 RCM983048 RMI983048 RWE983048 SGA983048 SPW983048 SZS983048 TJO983048 TTK983048 UDG983048 UNC983048 UWY983048 VGU983048 VQQ983048 WAM983048 WKI983048 WUE983048 O65546:O65550 HV65544:HV65548 RR65544:RR65548 ABN65544:ABN65548 ALJ65544:ALJ65548 AVF65544:AVF65548 BFB65544:BFB65548 BOX65544:BOX65548 BYT65544:BYT65548 CIP65544:CIP65548 CSL65544:CSL65548 DCH65544:DCH65548 DMD65544:DMD65548 DVZ65544:DVZ65548 EFV65544:EFV65548 EPR65544:EPR65548 EZN65544:EZN65548 FJJ65544:FJJ65548 FTF65544:FTF65548 GDB65544:GDB65548 GMX65544:GMX65548 GWT65544:GWT65548 HGP65544:HGP65548 HQL65544:HQL65548 IAH65544:IAH65548 IKD65544:IKD65548 ITZ65544:ITZ65548 JDV65544:JDV65548 JNR65544:JNR65548 JXN65544:JXN65548 KHJ65544:KHJ65548 KRF65544:KRF65548 LBB65544:LBB65548 LKX65544:LKX65548 LUT65544:LUT65548 MEP65544:MEP65548 MOL65544:MOL65548 MYH65544:MYH65548 NID65544:NID65548 NRZ65544:NRZ65548 OBV65544:OBV65548 OLR65544:OLR65548 OVN65544:OVN65548 PFJ65544:PFJ65548 PPF65544:PPF65548 PZB65544:PZB65548 QIX65544:QIX65548 QST65544:QST65548 RCP65544:RCP65548 RML65544:RML65548 RWH65544:RWH65548 SGD65544:SGD65548 SPZ65544:SPZ65548 SZV65544:SZV65548 TJR65544:TJR65548 TTN65544:TTN65548 UDJ65544:UDJ65548 UNF65544:UNF65548 UXB65544:UXB65548 VGX65544:VGX65548 VQT65544:VQT65548 WAP65544:WAP65548 WKL65544:WKL65548 WUH65544:WUH65548 O131082:O131086 HV131080:HV131084 RR131080:RR131084 ABN131080:ABN131084 ALJ131080:ALJ131084 AVF131080:AVF131084 BFB131080:BFB131084 BOX131080:BOX131084 BYT131080:BYT131084 CIP131080:CIP131084 CSL131080:CSL131084 DCH131080:DCH131084 DMD131080:DMD131084 DVZ131080:DVZ131084 EFV131080:EFV131084 EPR131080:EPR131084 EZN131080:EZN131084 FJJ131080:FJJ131084 FTF131080:FTF131084 GDB131080:GDB131084 GMX131080:GMX131084 GWT131080:GWT131084 HGP131080:HGP131084 HQL131080:HQL131084 IAH131080:IAH131084 IKD131080:IKD131084 ITZ131080:ITZ131084 JDV131080:JDV131084 JNR131080:JNR131084 JXN131080:JXN131084 KHJ131080:KHJ131084 KRF131080:KRF131084 LBB131080:LBB131084 LKX131080:LKX131084 LUT131080:LUT131084 MEP131080:MEP131084 MOL131080:MOL131084 MYH131080:MYH131084 NID131080:NID131084 NRZ131080:NRZ131084 OBV131080:OBV131084 OLR131080:OLR131084 OVN131080:OVN131084 PFJ131080:PFJ131084 PPF131080:PPF131084 PZB131080:PZB131084 QIX131080:QIX131084 QST131080:QST131084 RCP131080:RCP131084 RML131080:RML131084 RWH131080:RWH131084 SGD131080:SGD131084 SPZ131080:SPZ131084 SZV131080:SZV131084 TJR131080:TJR131084 TTN131080:TTN131084 UDJ131080:UDJ131084 UNF131080:UNF131084 UXB131080:UXB131084 VGX131080:VGX131084 VQT131080:VQT131084 WAP131080:WAP131084 WKL131080:WKL131084 WUH131080:WUH131084 O196618:O196622 HV196616:HV196620 RR196616:RR196620 ABN196616:ABN196620 ALJ196616:ALJ196620 AVF196616:AVF196620 BFB196616:BFB196620 BOX196616:BOX196620 BYT196616:BYT196620 CIP196616:CIP196620 CSL196616:CSL196620 DCH196616:DCH196620 DMD196616:DMD196620 DVZ196616:DVZ196620 EFV196616:EFV196620 EPR196616:EPR196620 EZN196616:EZN196620 FJJ196616:FJJ196620 FTF196616:FTF196620 GDB196616:GDB196620 GMX196616:GMX196620 GWT196616:GWT196620 HGP196616:HGP196620 HQL196616:HQL196620 IAH196616:IAH196620 IKD196616:IKD196620 ITZ196616:ITZ196620 JDV196616:JDV196620 JNR196616:JNR196620 JXN196616:JXN196620 KHJ196616:KHJ196620 KRF196616:KRF196620 LBB196616:LBB196620 LKX196616:LKX196620 LUT196616:LUT196620 MEP196616:MEP196620 MOL196616:MOL196620 MYH196616:MYH196620 NID196616:NID196620 NRZ196616:NRZ196620 OBV196616:OBV196620 OLR196616:OLR196620 OVN196616:OVN196620 PFJ196616:PFJ196620 PPF196616:PPF196620 PZB196616:PZB196620 QIX196616:QIX196620 QST196616:QST196620 RCP196616:RCP196620 RML196616:RML196620 RWH196616:RWH196620 SGD196616:SGD196620 SPZ196616:SPZ196620 SZV196616:SZV196620 TJR196616:TJR196620 TTN196616:TTN196620 UDJ196616:UDJ196620 UNF196616:UNF196620 UXB196616:UXB196620 VGX196616:VGX196620 VQT196616:VQT196620 WAP196616:WAP196620 WKL196616:WKL196620 WUH196616:WUH196620 O262154:O262158 HV262152:HV262156 RR262152:RR262156 ABN262152:ABN262156 ALJ262152:ALJ262156 AVF262152:AVF262156 BFB262152:BFB262156 BOX262152:BOX262156 BYT262152:BYT262156 CIP262152:CIP262156 CSL262152:CSL262156 DCH262152:DCH262156 DMD262152:DMD262156 DVZ262152:DVZ262156 EFV262152:EFV262156 EPR262152:EPR262156 EZN262152:EZN262156 FJJ262152:FJJ262156 FTF262152:FTF262156 GDB262152:GDB262156 GMX262152:GMX262156 GWT262152:GWT262156 HGP262152:HGP262156 HQL262152:HQL262156 IAH262152:IAH262156 IKD262152:IKD262156 ITZ262152:ITZ262156 JDV262152:JDV262156 JNR262152:JNR262156 JXN262152:JXN262156 KHJ262152:KHJ262156 KRF262152:KRF262156 LBB262152:LBB262156 LKX262152:LKX262156 LUT262152:LUT262156 MEP262152:MEP262156 MOL262152:MOL262156 MYH262152:MYH262156 NID262152:NID262156 NRZ262152:NRZ262156 OBV262152:OBV262156 OLR262152:OLR262156 OVN262152:OVN262156 PFJ262152:PFJ262156 PPF262152:PPF262156 PZB262152:PZB262156 QIX262152:QIX262156 QST262152:QST262156 RCP262152:RCP262156 RML262152:RML262156 RWH262152:RWH262156 SGD262152:SGD262156 SPZ262152:SPZ262156 SZV262152:SZV262156 TJR262152:TJR262156 TTN262152:TTN262156 UDJ262152:UDJ262156 UNF262152:UNF262156 UXB262152:UXB262156 VGX262152:VGX262156 VQT262152:VQT262156 WAP262152:WAP262156 WKL262152:WKL262156 WUH262152:WUH262156 O327690:O327694 HV327688:HV327692 RR327688:RR327692 ABN327688:ABN327692 ALJ327688:ALJ327692 AVF327688:AVF327692 BFB327688:BFB327692 BOX327688:BOX327692 BYT327688:BYT327692 CIP327688:CIP327692 CSL327688:CSL327692 DCH327688:DCH327692 DMD327688:DMD327692 DVZ327688:DVZ327692 EFV327688:EFV327692 EPR327688:EPR327692 EZN327688:EZN327692 FJJ327688:FJJ327692 FTF327688:FTF327692 GDB327688:GDB327692 GMX327688:GMX327692 GWT327688:GWT327692 HGP327688:HGP327692 HQL327688:HQL327692 IAH327688:IAH327692 IKD327688:IKD327692 ITZ327688:ITZ327692 JDV327688:JDV327692 JNR327688:JNR327692 JXN327688:JXN327692 KHJ327688:KHJ327692 KRF327688:KRF327692 LBB327688:LBB327692 LKX327688:LKX327692 LUT327688:LUT327692 MEP327688:MEP327692 MOL327688:MOL327692 MYH327688:MYH327692 NID327688:NID327692 NRZ327688:NRZ327692 OBV327688:OBV327692 OLR327688:OLR327692 OVN327688:OVN327692 PFJ327688:PFJ327692 PPF327688:PPF327692 PZB327688:PZB327692 QIX327688:QIX327692 QST327688:QST327692 RCP327688:RCP327692 RML327688:RML327692 RWH327688:RWH327692 SGD327688:SGD327692 SPZ327688:SPZ327692 SZV327688:SZV327692 TJR327688:TJR327692 TTN327688:TTN327692 UDJ327688:UDJ327692 UNF327688:UNF327692 UXB327688:UXB327692 VGX327688:VGX327692 VQT327688:VQT327692 WAP327688:WAP327692 WKL327688:WKL327692 WUH327688:WUH327692 O393226:O393230 HV393224:HV393228 RR393224:RR393228 ABN393224:ABN393228 ALJ393224:ALJ393228 AVF393224:AVF393228 BFB393224:BFB393228 BOX393224:BOX393228 BYT393224:BYT393228 CIP393224:CIP393228 CSL393224:CSL393228 DCH393224:DCH393228 DMD393224:DMD393228 DVZ393224:DVZ393228 EFV393224:EFV393228 EPR393224:EPR393228 EZN393224:EZN393228 FJJ393224:FJJ393228 FTF393224:FTF393228 GDB393224:GDB393228 GMX393224:GMX393228 GWT393224:GWT393228 HGP393224:HGP393228 HQL393224:HQL393228 IAH393224:IAH393228 IKD393224:IKD393228 ITZ393224:ITZ393228 JDV393224:JDV393228 JNR393224:JNR393228 JXN393224:JXN393228 KHJ393224:KHJ393228 KRF393224:KRF393228 LBB393224:LBB393228 LKX393224:LKX393228 LUT393224:LUT393228 MEP393224:MEP393228 MOL393224:MOL393228 MYH393224:MYH393228 NID393224:NID393228 NRZ393224:NRZ393228 OBV393224:OBV393228 OLR393224:OLR393228 OVN393224:OVN393228 PFJ393224:PFJ393228 PPF393224:PPF393228 PZB393224:PZB393228 QIX393224:QIX393228 QST393224:QST393228 RCP393224:RCP393228 RML393224:RML393228 RWH393224:RWH393228 SGD393224:SGD393228 SPZ393224:SPZ393228 SZV393224:SZV393228 TJR393224:TJR393228 TTN393224:TTN393228 UDJ393224:UDJ393228 UNF393224:UNF393228 UXB393224:UXB393228 VGX393224:VGX393228 VQT393224:VQT393228 WAP393224:WAP393228 WKL393224:WKL393228 WUH393224:WUH393228 O458762:O458766 HV458760:HV458764 RR458760:RR458764 ABN458760:ABN458764 ALJ458760:ALJ458764 AVF458760:AVF458764 BFB458760:BFB458764 BOX458760:BOX458764 BYT458760:BYT458764 CIP458760:CIP458764 CSL458760:CSL458764 DCH458760:DCH458764 DMD458760:DMD458764 DVZ458760:DVZ458764 EFV458760:EFV458764 EPR458760:EPR458764 EZN458760:EZN458764 FJJ458760:FJJ458764 FTF458760:FTF458764 GDB458760:GDB458764 GMX458760:GMX458764 GWT458760:GWT458764 HGP458760:HGP458764 HQL458760:HQL458764 IAH458760:IAH458764 IKD458760:IKD458764 ITZ458760:ITZ458764 JDV458760:JDV458764 JNR458760:JNR458764 JXN458760:JXN458764 KHJ458760:KHJ458764 KRF458760:KRF458764 LBB458760:LBB458764 LKX458760:LKX458764 LUT458760:LUT458764 MEP458760:MEP458764 MOL458760:MOL458764 MYH458760:MYH458764 NID458760:NID458764 NRZ458760:NRZ458764 OBV458760:OBV458764 OLR458760:OLR458764 OVN458760:OVN458764 PFJ458760:PFJ458764 PPF458760:PPF458764 PZB458760:PZB458764 QIX458760:QIX458764 QST458760:QST458764 RCP458760:RCP458764 RML458760:RML458764 RWH458760:RWH458764 SGD458760:SGD458764 SPZ458760:SPZ458764 SZV458760:SZV458764 TJR458760:TJR458764 TTN458760:TTN458764 UDJ458760:UDJ458764 UNF458760:UNF458764 UXB458760:UXB458764 VGX458760:VGX458764 VQT458760:VQT458764 WAP458760:WAP458764 WKL458760:WKL458764 WUH458760:WUH458764 O524298:O524302 HV524296:HV524300 RR524296:RR524300 ABN524296:ABN524300 ALJ524296:ALJ524300 AVF524296:AVF524300 BFB524296:BFB524300 BOX524296:BOX524300 BYT524296:BYT524300 CIP524296:CIP524300 CSL524296:CSL524300 DCH524296:DCH524300 DMD524296:DMD524300 DVZ524296:DVZ524300 EFV524296:EFV524300 EPR524296:EPR524300 EZN524296:EZN524300 FJJ524296:FJJ524300 FTF524296:FTF524300 GDB524296:GDB524300 GMX524296:GMX524300 GWT524296:GWT524300 HGP524296:HGP524300 HQL524296:HQL524300 IAH524296:IAH524300 IKD524296:IKD524300 ITZ524296:ITZ524300 JDV524296:JDV524300 JNR524296:JNR524300 JXN524296:JXN524300 KHJ524296:KHJ524300 KRF524296:KRF524300 LBB524296:LBB524300 LKX524296:LKX524300 LUT524296:LUT524300 MEP524296:MEP524300 MOL524296:MOL524300 MYH524296:MYH524300 NID524296:NID524300 NRZ524296:NRZ524300 OBV524296:OBV524300 OLR524296:OLR524300 OVN524296:OVN524300 PFJ524296:PFJ524300 PPF524296:PPF524300 PZB524296:PZB524300 QIX524296:QIX524300 QST524296:QST524300 RCP524296:RCP524300 RML524296:RML524300 RWH524296:RWH524300 SGD524296:SGD524300 SPZ524296:SPZ524300 SZV524296:SZV524300 TJR524296:TJR524300 TTN524296:TTN524300 UDJ524296:UDJ524300 UNF524296:UNF524300 UXB524296:UXB524300 VGX524296:VGX524300 VQT524296:VQT524300 WAP524296:WAP524300 WKL524296:WKL524300 WUH524296:WUH524300 O589834:O589838 HV589832:HV589836 RR589832:RR589836 ABN589832:ABN589836 ALJ589832:ALJ589836 AVF589832:AVF589836 BFB589832:BFB589836 BOX589832:BOX589836 BYT589832:BYT589836 CIP589832:CIP589836 CSL589832:CSL589836 DCH589832:DCH589836 DMD589832:DMD589836 DVZ589832:DVZ589836 EFV589832:EFV589836 EPR589832:EPR589836 EZN589832:EZN589836 FJJ589832:FJJ589836 FTF589832:FTF589836 GDB589832:GDB589836 GMX589832:GMX589836 GWT589832:GWT589836 HGP589832:HGP589836 HQL589832:HQL589836 IAH589832:IAH589836 IKD589832:IKD589836 ITZ589832:ITZ589836 JDV589832:JDV589836 JNR589832:JNR589836 JXN589832:JXN589836 KHJ589832:KHJ589836 KRF589832:KRF589836 LBB589832:LBB589836 LKX589832:LKX589836 LUT589832:LUT589836 MEP589832:MEP589836 MOL589832:MOL589836 MYH589832:MYH589836 NID589832:NID589836 NRZ589832:NRZ589836 OBV589832:OBV589836 OLR589832:OLR589836 OVN589832:OVN589836 PFJ589832:PFJ589836 PPF589832:PPF589836 PZB589832:PZB589836 QIX589832:QIX589836 QST589832:QST589836 RCP589832:RCP589836 RML589832:RML589836 RWH589832:RWH589836 SGD589832:SGD589836 SPZ589832:SPZ589836 SZV589832:SZV589836 TJR589832:TJR589836 TTN589832:TTN589836 UDJ589832:UDJ589836 UNF589832:UNF589836 UXB589832:UXB589836 VGX589832:VGX589836 VQT589832:VQT589836 WAP589832:WAP589836 WKL589832:WKL589836 WUH589832:WUH589836 O655370:O655374 HV655368:HV655372 RR655368:RR655372 ABN655368:ABN655372 ALJ655368:ALJ655372 AVF655368:AVF655372 BFB655368:BFB655372 BOX655368:BOX655372 BYT655368:BYT655372 CIP655368:CIP655372 CSL655368:CSL655372 DCH655368:DCH655372 DMD655368:DMD655372 DVZ655368:DVZ655372 EFV655368:EFV655372 EPR655368:EPR655372 EZN655368:EZN655372 FJJ655368:FJJ655372 FTF655368:FTF655372 GDB655368:GDB655372 GMX655368:GMX655372 GWT655368:GWT655372 HGP655368:HGP655372 HQL655368:HQL655372 IAH655368:IAH655372 IKD655368:IKD655372 ITZ655368:ITZ655372 JDV655368:JDV655372 JNR655368:JNR655372 JXN655368:JXN655372 KHJ655368:KHJ655372 KRF655368:KRF655372 LBB655368:LBB655372 LKX655368:LKX655372 LUT655368:LUT655372 MEP655368:MEP655372 MOL655368:MOL655372 MYH655368:MYH655372 NID655368:NID655372 NRZ655368:NRZ655372 OBV655368:OBV655372 OLR655368:OLR655372 OVN655368:OVN655372 PFJ655368:PFJ655372 PPF655368:PPF655372 PZB655368:PZB655372 QIX655368:QIX655372 QST655368:QST655372 RCP655368:RCP655372 RML655368:RML655372 RWH655368:RWH655372 SGD655368:SGD655372 SPZ655368:SPZ655372 SZV655368:SZV655372 TJR655368:TJR655372 TTN655368:TTN655372 UDJ655368:UDJ655372 UNF655368:UNF655372 UXB655368:UXB655372 VGX655368:VGX655372 VQT655368:VQT655372 WAP655368:WAP655372 WKL655368:WKL655372 WUH655368:WUH655372 O720906:O720910 HV720904:HV720908 RR720904:RR720908 ABN720904:ABN720908 ALJ720904:ALJ720908 AVF720904:AVF720908 BFB720904:BFB720908 BOX720904:BOX720908 BYT720904:BYT720908 CIP720904:CIP720908 CSL720904:CSL720908 DCH720904:DCH720908 DMD720904:DMD720908 DVZ720904:DVZ720908 EFV720904:EFV720908 EPR720904:EPR720908 EZN720904:EZN720908 FJJ720904:FJJ720908 FTF720904:FTF720908 GDB720904:GDB720908 GMX720904:GMX720908 GWT720904:GWT720908 HGP720904:HGP720908 HQL720904:HQL720908 IAH720904:IAH720908 IKD720904:IKD720908 ITZ720904:ITZ720908 JDV720904:JDV720908 JNR720904:JNR720908 JXN720904:JXN720908 KHJ720904:KHJ720908 KRF720904:KRF720908 LBB720904:LBB720908 LKX720904:LKX720908 LUT720904:LUT720908 MEP720904:MEP720908 MOL720904:MOL720908 MYH720904:MYH720908 NID720904:NID720908 NRZ720904:NRZ720908 OBV720904:OBV720908 OLR720904:OLR720908 OVN720904:OVN720908 PFJ720904:PFJ720908 PPF720904:PPF720908 PZB720904:PZB720908 QIX720904:QIX720908 QST720904:QST720908 RCP720904:RCP720908 RML720904:RML720908 RWH720904:RWH720908 SGD720904:SGD720908 SPZ720904:SPZ720908 SZV720904:SZV720908 TJR720904:TJR720908 TTN720904:TTN720908 UDJ720904:UDJ720908 UNF720904:UNF720908 UXB720904:UXB720908 VGX720904:VGX720908 VQT720904:VQT720908 WAP720904:WAP720908 WKL720904:WKL720908 WUH720904:WUH720908 O786442:O786446 HV786440:HV786444 RR786440:RR786444 ABN786440:ABN786444 ALJ786440:ALJ786444 AVF786440:AVF786444 BFB786440:BFB786444 BOX786440:BOX786444 BYT786440:BYT786444 CIP786440:CIP786444 CSL786440:CSL786444 DCH786440:DCH786444 DMD786440:DMD786444 DVZ786440:DVZ786444 EFV786440:EFV786444 EPR786440:EPR786444 EZN786440:EZN786444 FJJ786440:FJJ786444 FTF786440:FTF786444 GDB786440:GDB786444 GMX786440:GMX786444 GWT786440:GWT786444 HGP786440:HGP786444 HQL786440:HQL786444 IAH786440:IAH786444 IKD786440:IKD786444 ITZ786440:ITZ786444 JDV786440:JDV786444 JNR786440:JNR786444 JXN786440:JXN786444 KHJ786440:KHJ786444 KRF786440:KRF786444 LBB786440:LBB786444 LKX786440:LKX786444 LUT786440:LUT786444 MEP786440:MEP786444 MOL786440:MOL786444 MYH786440:MYH786444 NID786440:NID786444 NRZ786440:NRZ786444 OBV786440:OBV786444 OLR786440:OLR786444 OVN786440:OVN786444 PFJ786440:PFJ786444 PPF786440:PPF786444 PZB786440:PZB786444 QIX786440:QIX786444 QST786440:QST786444 RCP786440:RCP786444 RML786440:RML786444 RWH786440:RWH786444 SGD786440:SGD786444 SPZ786440:SPZ786444 SZV786440:SZV786444 TJR786440:TJR786444 TTN786440:TTN786444 UDJ786440:UDJ786444 UNF786440:UNF786444 UXB786440:UXB786444 VGX786440:VGX786444 VQT786440:VQT786444 WAP786440:WAP786444 WKL786440:WKL786444 WUH786440:WUH786444 O851978:O851982 HV851976:HV851980 RR851976:RR851980 ABN851976:ABN851980 ALJ851976:ALJ851980 AVF851976:AVF851980 BFB851976:BFB851980 BOX851976:BOX851980 BYT851976:BYT851980 CIP851976:CIP851980 CSL851976:CSL851980 DCH851976:DCH851980 DMD851976:DMD851980 DVZ851976:DVZ851980 EFV851976:EFV851980 EPR851976:EPR851980 EZN851976:EZN851980 FJJ851976:FJJ851980 FTF851976:FTF851980 GDB851976:GDB851980 GMX851976:GMX851980 GWT851976:GWT851980 HGP851976:HGP851980 HQL851976:HQL851980 IAH851976:IAH851980 IKD851976:IKD851980 ITZ851976:ITZ851980 JDV851976:JDV851980 JNR851976:JNR851980 JXN851976:JXN851980 KHJ851976:KHJ851980 KRF851976:KRF851980 LBB851976:LBB851980 LKX851976:LKX851980 LUT851976:LUT851980 MEP851976:MEP851980 MOL851976:MOL851980 MYH851976:MYH851980 NID851976:NID851980 NRZ851976:NRZ851980 OBV851976:OBV851980 OLR851976:OLR851980 OVN851976:OVN851980 PFJ851976:PFJ851980 PPF851976:PPF851980 PZB851976:PZB851980 QIX851976:QIX851980 QST851976:QST851980 RCP851976:RCP851980 RML851976:RML851980 RWH851976:RWH851980 SGD851976:SGD851980 SPZ851976:SPZ851980 SZV851976:SZV851980 TJR851976:TJR851980 TTN851976:TTN851980 UDJ851976:UDJ851980 UNF851976:UNF851980 UXB851976:UXB851980 VGX851976:VGX851980 VQT851976:VQT851980 WAP851976:WAP851980 WKL851976:WKL851980 WUH851976:WUH851980 O917514:O917518 HV917512:HV917516 RR917512:RR917516 ABN917512:ABN917516 ALJ917512:ALJ917516 AVF917512:AVF917516 BFB917512:BFB917516 BOX917512:BOX917516 BYT917512:BYT917516 CIP917512:CIP917516 CSL917512:CSL917516 DCH917512:DCH917516 DMD917512:DMD917516 DVZ917512:DVZ917516 EFV917512:EFV917516 EPR917512:EPR917516 EZN917512:EZN917516 FJJ917512:FJJ917516 FTF917512:FTF917516 GDB917512:GDB917516 GMX917512:GMX917516 GWT917512:GWT917516 HGP917512:HGP917516 HQL917512:HQL917516 IAH917512:IAH917516 IKD917512:IKD917516 ITZ917512:ITZ917516 JDV917512:JDV917516 JNR917512:JNR917516 JXN917512:JXN917516 KHJ917512:KHJ917516 KRF917512:KRF917516 LBB917512:LBB917516 LKX917512:LKX917516 LUT917512:LUT917516 MEP917512:MEP917516 MOL917512:MOL917516 MYH917512:MYH917516 NID917512:NID917516 NRZ917512:NRZ917516 OBV917512:OBV917516 OLR917512:OLR917516 OVN917512:OVN917516 PFJ917512:PFJ917516 PPF917512:PPF917516 PZB917512:PZB917516 QIX917512:QIX917516 QST917512:QST917516 RCP917512:RCP917516 RML917512:RML917516 RWH917512:RWH917516 SGD917512:SGD917516 SPZ917512:SPZ917516 SZV917512:SZV917516 TJR917512:TJR917516 TTN917512:TTN917516 UDJ917512:UDJ917516 UNF917512:UNF917516 UXB917512:UXB917516 VGX917512:VGX917516 VQT917512:VQT917516 WAP917512:WAP917516 WKL917512:WKL917516 WUH917512:WUH917516 O983050:O983054 HV983048:HV983052 RR983048:RR983052 ABN983048:ABN983052 ALJ983048:ALJ983052 AVF983048:AVF983052 BFB983048:BFB983052 BOX983048:BOX983052 BYT983048:BYT983052 CIP983048:CIP983052 CSL983048:CSL983052 DCH983048:DCH983052 DMD983048:DMD983052 DVZ983048:DVZ983052 EFV983048:EFV983052 EPR983048:EPR983052 EZN983048:EZN983052 FJJ983048:FJJ983052 FTF983048:FTF983052 GDB983048:GDB983052 GMX983048:GMX983052 GWT983048:GWT983052 HGP983048:HGP983052 HQL983048:HQL983052 IAH983048:IAH983052 IKD983048:IKD983052 ITZ983048:ITZ983052 JDV983048:JDV983052 JNR983048:JNR983052 JXN983048:JXN983052 KHJ983048:KHJ983052 KRF983048:KRF983052 LBB983048:LBB983052 LKX983048:LKX983052 LUT983048:LUT983052 MEP983048:MEP983052 MOL983048:MOL983052 MYH983048:MYH983052 NID983048:NID983052 NRZ983048:NRZ983052 OBV983048:OBV983052 OLR983048:OLR983052 OVN983048:OVN983052 PFJ983048:PFJ983052 PPF983048:PPF983052 PZB983048:PZB983052 QIX983048:QIX983052 QST983048:QST983052 RCP983048:RCP983052 RML983048:RML983052 RWH983048:RWH983052 SGD983048:SGD983052 SPZ983048:SPZ983052 SZV983048:SZV983052 TJR983048:TJR983052 TTN983048:TTN983052 UDJ983048:UDJ983052 UNF983048:UNF983052 UXB983048:UXB983052 VGX983048:VGX983052 VQT983048:VQT983052 WAP983048:WAP983052 WKL983048:WKL983052 WUH983048:WUH983052 P65549:AA65550 HW65547:IK65548 RS65547:SG65548 ABO65547:ACC65548 ALK65547:ALY65548 AVG65547:AVU65548 BFC65547:BFQ65548 BOY65547:BPM65548 BYU65547:BZI65548 CIQ65547:CJE65548 CSM65547:CTA65548 DCI65547:DCW65548 DME65547:DMS65548 DWA65547:DWO65548 EFW65547:EGK65548 EPS65547:EQG65548 EZO65547:FAC65548 FJK65547:FJY65548 FTG65547:FTU65548 GDC65547:GDQ65548 GMY65547:GNM65548 GWU65547:GXI65548 HGQ65547:HHE65548 HQM65547:HRA65548 IAI65547:IAW65548 IKE65547:IKS65548 IUA65547:IUO65548 JDW65547:JEK65548 JNS65547:JOG65548 JXO65547:JYC65548 KHK65547:KHY65548 KRG65547:KRU65548 LBC65547:LBQ65548 LKY65547:LLM65548 LUU65547:LVI65548 MEQ65547:MFE65548 MOM65547:MPA65548 MYI65547:MYW65548 NIE65547:NIS65548 NSA65547:NSO65548 OBW65547:OCK65548 OLS65547:OMG65548 OVO65547:OWC65548 PFK65547:PFY65548 PPG65547:PPU65548 PZC65547:PZQ65548 QIY65547:QJM65548 QSU65547:QTI65548 RCQ65547:RDE65548 RMM65547:RNA65548 RWI65547:RWW65548 SGE65547:SGS65548 SQA65547:SQO65548 SZW65547:TAK65548 TJS65547:TKG65548 TTO65547:TUC65548 UDK65547:UDY65548 UNG65547:UNU65548 UXC65547:UXQ65548 VGY65547:VHM65548 VQU65547:VRI65548 WAQ65547:WBE65548 WKM65547:WLA65548 WUI65547:WUW65548 P131085:AA131086 HW131083:IK131084 RS131083:SG131084 ABO131083:ACC131084 ALK131083:ALY131084 AVG131083:AVU131084 BFC131083:BFQ131084 BOY131083:BPM131084 BYU131083:BZI131084 CIQ131083:CJE131084 CSM131083:CTA131084 DCI131083:DCW131084 DME131083:DMS131084 DWA131083:DWO131084 EFW131083:EGK131084 EPS131083:EQG131084 EZO131083:FAC131084 FJK131083:FJY131084 FTG131083:FTU131084 GDC131083:GDQ131084 GMY131083:GNM131084 GWU131083:GXI131084 HGQ131083:HHE131084 HQM131083:HRA131084 IAI131083:IAW131084 IKE131083:IKS131084 IUA131083:IUO131084 JDW131083:JEK131084 JNS131083:JOG131084 JXO131083:JYC131084 KHK131083:KHY131084 KRG131083:KRU131084 LBC131083:LBQ131084 LKY131083:LLM131084 LUU131083:LVI131084 MEQ131083:MFE131084 MOM131083:MPA131084 MYI131083:MYW131084 NIE131083:NIS131084 NSA131083:NSO131084 OBW131083:OCK131084 OLS131083:OMG131084 OVO131083:OWC131084 PFK131083:PFY131084 PPG131083:PPU131084 PZC131083:PZQ131084 QIY131083:QJM131084 QSU131083:QTI131084 RCQ131083:RDE131084 RMM131083:RNA131084 RWI131083:RWW131084 SGE131083:SGS131084 SQA131083:SQO131084 SZW131083:TAK131084 TJS131083:TKG131084 TTO131083:TUC131084 UDK131083:UDY131084 UNG131083:UNU131084 UXC131083:UXQ131084 VGY131083:VHM131084 VQU131083:VRI131084 WAQ131083:WBE131084 WKM131083:WLA131084 WUI131083:WUW131084 P196621:AA196622 HW196619:IK196620 RS196619:SG196620 ABO196619:ACC196620 ALK196619:ALY196620 AVG196619:AVU196620 BFC196619:BFQ196620 BOY196619:BPM196620 BYU196619:BZI196620 CIQ196619:CJE196620 CSM196619:CTA196620 DCI196619:DCW196620 DME196619:DMS196620 DWA196619:DWO196620 EFW196619:EGK196620 EPS196619:EQG196620 EZO196619:FAC196620 FJK196619:FJY196620 FTG196619:FTU196620 GDC196619:GDQ196620 GMY196619:GNM196620 GWU196619:GXI196620 HGQ196619:HHE196620 HQM196619:HRA196620 IAI196619:IAW196620 IKE196619:IKS196620 IUA196619:IUO196620 JDW196619:JEK196620 JNS196619:JOG196620 JXO196619:JYC196620 KHK196619:KHY196620 KRG196619:KRU196620 LBC196619:LBQ196620 LKY196619:LLM196620 LUU196619:LVI196620 MEQ196619:MFE196620 MOM196619:MPA196620 MYI196619:MYW196620 NIE196619:NIS196620 NSA196619:NSO196620 OBW196619:OCK196620 OLS196619:OMG196620 OVO196619:OWC196620 PFK196619:PFY196620 PPG196619:PPU196620 PZC196619:PZQ196620 QIY196619:QJM196620 QSU196619:QTI196620 RCQ196619:RDE196620 RMM196619:RNA196620 RWI196619:RWW196620 SGE196619:SGS196620 SQA196619:SQO196620 SZW196619:TAK196620 TJS196619:TKG196620 TTO196619:TUC196620 UDK196619:UDY196620 UNG196619:UNU196620 UXC196619:UXQ196620 VGY196619:VHM196620 VQU196619:VRI196620 WAQ196619:WBE196620 WKM196619:WLA196620 WUI196619:WUW196620 P262157:AA262158 HW262155:IK262156 RS262155:SG262156 ABO262155:ACC262156 ALK262155:ALY262156 AVG262155:AVU262156 BFC262155:BFQ262156 BOY262155:BPM262156 BYU262155:BZI262156 CIQ262155:CJE262156 CSM262155:CTA262156 DCI262155:DCW262156 DME262155:DMS262156 DWA262155:DWO262156 EFW262155:EGK262156 EPS262155:EQG262156 EZO262155:FAC262156 FJK262155:FJY262156 FTG262155:FTU262156 GDC262155:GDQ262156 GMY262155:GNM262156 GWU262155:GXI262156 HGQ262155:HHE262156 HQM262155:HRA262156 IAI262155:IAW262156 IKE262155:IKS262156 IUA262155:IUO262156 JDW262155:JEK262156 JNS262155:JOG262156 JXO262155:JYC262156 KHK262155:KHY262156 KRG262155:KRU262156 LBC262155:LBQ262156 LKY262155:LLM262156 LUU262155:LVI262156 MEQ262155:MFE262156 MOM262155:MPA262156 MYI262155:MYW262156 NIE262155:NIS262156 NSA262155:NSO262156 OBW262155:OCK262156 OLS262155:OMG262156 OVO262155:OWC262156 PFK262155:PFY262156 PPG262155:PPU262156 PZC262155:PZQ262156 QIY262155:QJM262156 QSU262155:QTI262156 RCQ262155:RDE262156 RMM262155:RNA262156 RWI262155:RWW262156 SGE262155:SGS262156 SQA262155:SQO262156 SZW262155:TAK262156 TJS262155:TKG262156 TTO262155:TUC262156 UDK262155:UDY262156 UNG262155:UNU262156 UXC262155:UXQ262156 VGY262155:VHM262156 VQU262155:VRI262156 WAQ262155:WBE262156 WKM262155:WLA262156 WUI262155:WUW262156 P327693:AA327694 HW327691:IK327692 RS327691:SG327692 ABO327691:ACC327692 ALK327691:ALY327692 AVG327691:AVU327692 BFC327691:BFQ327692 BOY327691:BPM327692 BYU327691:BZI327692 CIQ327691:CJE327692 CSM327691:CTA327692 DCI327691:DCW327692 DME327691:DMS327692 DWA327691:DWO327692 EFW327691:EGK327692 EPS327691:EQG327692 EZO327691:FAC327692 FJK327691:FJY327692 FTG327691:FTU327692 GDC327691:GDQ327692 GMY327691:GNM327692 GWU327691:GXI327692 HGQ327691:HHE327692 HQM327691:HRA327692 IAI327691:IAW327692 IKE327691:IKS327692 IUA327691:IUO327692 JDW327691:JEK327692 JNS327691:JOG327692 JXO327691:JYC327692 KHK327691:KHY327692 KRG327691:KRU327692 LBC327691:LBQ327692 LKY327691:LLM327692 LUU327691:LVI327692 MEQ327691:MFE327692 MOM327691:MPA327692 MYI327691:MYW327692 NIE327691:NIS327692 NSA327691:NSO327692 OBW327691:OCK327692 OLS327691:OMG327692 OVO327691:OWC327692 PFK327691:PFY327692 PPG327691:PPU327692 PZC327691:PZQ327692 QIY327691:QJM327692 QSU327691:QTI327692 RCQ327691:RDE327692 RMM327691:RNA327692 RWI327691:RWW327692 SGE327691:SGS327692 SQA327691:SQO327692 SZW327691:TAK327692 TJS327691:TKG327692 TTO327691:TUC327692 UDK327691:UDY327692 UNG327691:UNU327692 UXC327691:UXQ327692 VGY327691:VHM327692 VQU327691:VRI327692 WAQ327691:WBE327692 WKM327691:WLA327692 WUI327691:WUW327692 P393229:AA393230 HW393227:IK393228 RS393227:SG393228 ABO393227:ACC393228 ALK393227:ALY393228 AVG393227:AVU393228 BFC393227:BFQ393228 BOY393227:BPM393228 BYU393227:BZI393228 CIQ393227:CJE393228 CSM393227:CTA393228 DCI393227:DCW393228 DME393227:DMS393228 DWA393227:DWO393228 EFW393227:EGK393228 EPS393227:EQG393228 EZO393227:FAC393228 FJK393227:FJY393228 FTG393227:FTU393228 GDC393227:GDQ393228 GMY393227:GNM393228 GWU393227:GXI393228 HGQ393227:HHE393228 HQM393227:HRA393228 IAI393227:IAW393228 IKE393227:IKS393228 IUA393227:IUO393228 JDW393227:JEK393228 JNS393227:JOG393228 JXO393227:JYC393228 KHK393227:KHY393228 KRG393227:KRU393228 LBC393227:LBQ393228 LKY393227:LLM393228 LUU393227:LVI393228 MEQ393227:MFE393228 MOM393227:MPA393228 MYI393227:MYW393228 NIE393227:NIS393228 NSA393227:NSO393228 OBW393227:OCK393228 OLS393227:OMG393228 OVO393227:OWC393228 PFK393227:PFY393228 PPG393227:PPU393228 PZC393227:PZQ393228 QIY393227:QJM393228 QSU393227:QTI393228 RCQ393227:RDE393228 RMM393227:RNA393228 RWI393227:RWW393228 SGE393227:SGS393228 SQA393227:SQO393228 SZW393227:TAK393228 TJS393227:TKG393228 TTO393227:TUC393228 UDK393227:UDY393228 UNG393227:UNU393228 UXC393227:UXQ393228 VGY393227:VHM393228 VQU393227:VRI393228 WAQ393227:WBE393228 WKM393227:WLA393228 WUI393227:WUW393228 P458765:AA458766 HW458763:IK458764 RS458763:SG458764 ABO458763:ACC458764 ALK458763:ALY458764 AVG458763:AVU458764 BFC458763:BFQ458764 BOY458763:BPM458764 BYU458763:BZI458764 CIQ458763:CJE458764 CSM458763:CTA458764 DCI458763:DCW458764 DME458763:DMS458764 DWA458763:DWO458764 EFW458763:EGK458764 EPS458763:EQG458764 EZO458763:FAC458764 FJK458763:FJY458764 FTG458763:FTU458764 GDC458763:GDQ458764 GMY458763:GNM458764 GWU458763:GXI458764 HGQ458763:HHE458764 HQM458763:HRA458764 IAI458763:IAW458764 IKE458763:IKS458764 IUA458763:IUO458764 JDW458763:JEK458764 JNS458763:JOG458764 JXO458763:JYC458764 KHK458763:KHY458764 KRG458763:KRU458764 LBC458763:LBQ458764 LKY458763:LLM458764 LUU458763:LVI458764 MEQ458763:MFE458764 MOM458763:MPA458764 MYI458763:MYW458764 NIE458763:NIS458764 NSA458763:NSO458764 OBW458763:OCK458764 OLS458763:OMG458764 OVO458763:OWC458764 PFK458763:PFY458764 PPG458763:PPU458764 PZC458763:PZQ458764 QIY458763:QJM458764 QSU458763:QTI458764 RCQ458763:RDE458764 RMM458763:RNA458764 RWI458763:RWW458764 SGE458763:SGS458764 SQA458763:SQO458764 SZW458763:TAK458764 TJS458763:TKG458764 TTO458763:TUC458764 UDK458763:UDY458764 UNG458763:UNU458764 UXC458763:UXQ458764 VGY458763:VHM458764 VQU458763:VRI458764 WAQ458763:WBE458764 WKM458763:WLA458764 WUI458763:WUW458764 P524301:AA524302 HW524299:IK524300 RS524299:SG524300 ABO524299:ACC524300 ALK524299:ALY524300 AVG524299:AVU524300 BFC524299:BFQ524300 BOY524299:BPM524300 BYU524299:BZI524300 CIQ524299:CJE524300 CSM524299:CTA524300 DCI524299:DCW524300 DME524299:DMS524300 DWA524299:DWO524300 EFW524299:EGK524300 EPS524299:EQG524300 EZO524299:FAC524300 FJK524299:FJY524300 FTG524299:FTU524300 GDC524299:GDQ524300 GMY524299:GNM524300 GWU524299:GXI524300 HGQ524299:HHE524300 HQM524299:HRA524300 IAI524299:IAW524300 IKE524299:IKS524300 IUA524299:IUO524300 JDW524299:JEK524300 JNS524299:JOG524300 JXO524299:JYC524300 KHK524299:KHY524300 KRG524299:KRU524300 LBC524299:LBQ524300 LKY524299:LLM524300 LUU524299:LVI524300 MEQ524299:MFE524300 MOM524299:MPA524300 MYI524299:MYW524300 NIE524299:NIS524300 NSA524299:NSO524300 OBW524299:OCK524300 OLS524299:OMG524300 OVO524299:OWC524300 PFK524299:PFY524300 PPG524299:PPU524300 PZC524299:PZQ524300 QIY524299:QJM524300 QSU524299:QTI524300 RCQ524299:RDE524300 RMM524299:RNA524300 RWI524299:RWW524300 SGE524299:SGS524300 SQA524299:SQO524300 SZW524299:TAK524300 TJS524299:TKG524300 TTO524299:TUC524300 UDK524299:UDY524300 UNG524299:UNU524300 UXC524299:UXQ524300 VGY524299:VHM524300 VQU524299:VRI524300 WAQ524299:WBE524300 WKM524299:WLA524300 WUI524299:WUW524300 P589837:AA589838 HW589835:IK589836 RS589835:SG589836 ABO589835:ACC589836 ALK589835:ALY589836 AVG589835:AVU589836 BFC589835:BFQ589836 BOY589835:BPM589836 BYU589835:BZI589836 CIQ589835:CJE589836 CSM589835:CTA589836 DCI589835:DCW589836 DME589835:DMS589836 DWA589835:DWO589836 EFW589835:EGK589836 EPS589835:EQG589836 EZO589835:FAC589836 FJK589835:FJY589836 FTG589835:FTU589836 GDC589835:GDQ589836 GMY589835:GNM589836 GWU589835:GXI589836 HGQ589835:HHE589836 HQM589835:HRA589836 IAI589835:IAW589836 IKE589835:IKS589836 IUA589835:IUO589836 JDW589835:JEK589836 JNS589835:JOG589836 JXO589835:JYC589836 KHK589835:KHY589836 KRG589835:KRU589836 LBC589835:LBQ589836 LKY589835:LLM589836 LUU589835:LVI589836 MEQ589835:MFE589836 MOM589835:MPA589836 MYI589835:MYW589836 NIE589835:NIS589836 NSA589835:NSO589836 OBW589835:OCK589836 OLS589835:OMG589836 OVO589835:OWC589836 PFK589835:PFY589836 PPG589835:PPU589836 PZC589835:PZQ589836 QIY589835:QJM589836 QSU589835:QTI589836 RCQ589835:RDE589836 RMM589835:RNA589836 RWI589835:RWW589836 SGE589835:SGS589836 SQA589835:SQO589836 SZW589835:TAK589836 TJS589835:TKG589836 TTO589835:TUC589836 UDK589835:UDY589836 UNG589835:UNU589836 UXC589835:UXQ589836 VGY589835:VHM589836 VQU589835:VRI589836 WAQ589835:WBE589836 WKM589835:WLA589836 WUI589835:WUW589836 P655373:AA655374 HW655371:IK655372 RS655371:SG655372 ABO655371:ACC655372 ALK655371:ALY655372 AVG655371:AVU655372 BFC655371:BFQ655372 BOY655371:BPM655372 BYU655371:BZI655372 CIQ655371:CJE655372 CSM655371:CTA655372 DCI655371:DCW655372 DME655371:DMS655372 DWA655371:DWO655372 EFW655371:EGK655372 EPS655371:EQG655372 EZO655371:FAC655372 FJK655371:FJY655372 FTG655371:FTU655372 GDC655371:GDQ655372 GMY655371:GNM655372 GWU655371:GXI655372 HGQ655371:HHE655372 HQM655371:HRA655372 IAI655371:IAW655372 IKE655371:IKS655372 IUA655371:IUO655372 JDW655371:JEK655372 JNS655371:JOG655372 JXO655371:JYC655372 KHK655371:KHY655372 KRG655371:KRU655372 LBC655371:LBQ655372 LKY655371:LLM655372 LUU655371:LVI655372 MEQ655371:MFE655372 MOM655371:MPA655372 MYI655371:MYW655372 NIE655371:NIS655372 NSA655371:NSO655372 OBW655371:OCK655372 OLS655371:OMG655372 OVO655371:OWC655372 PFK655371:PFY655372 PPG655371:PPU655372 PZC655371:PZQ655372 QIY655371:QJM655372 QSU655371:QTI655372 RCQ655371:RDE655372 RMM655371:RNA655372 RWI655371:RWW655372 SGE655371:SGS655372 SQA655371:SQO655372 SZW655371:TAK655372 TJS655371:TKG655372 TTO655371:TUC655372 UDK655371:UDY655372 UNG655371:UNU655372 UXC655371:UXQ655372 VGY655371:VHM655372 VQU655371:VRI655372 WAQ655371:WBE655372 WKM655371:WLA655372 WUI655371:WUW655372 P720909:AA720910 HW720907:IK720908 RS720907:SG720908 ABO720907:ACC720908 ALK720907:ALY720908 AVG720907:AVU720908 BFC720907:BFQ720908 BOY720907:BPM720908 BYU720907:BZI720908 CIQ720907:CJE720908 CSM720907:CTA720908 DCI720907:DCW720908 DME720907:DMS720908 DWA720907:DWO720908 EFW720907:EGK720908 EPS720907:EQG720908 EZO720907:FAC720908 FJK720907:FJY720908 FTG720907:FTU720908 GDC720907:GDQ720908 GMY720907:GNM720908 GWU720907:GXI720908 HGQ720907:HHE720908 HQM720907:HRA720908 IAI720907:IAW720908 IKE720907:IKS720908 IUA720907:IUO720908 JDW720907:JEK720908 JNS720907:JOG720908 JXO720907:JYC720908 KHK720907:KHY720908 KRG720907:KRU720908 LBC720907:LBQ720908 LKY720907:LLM720908 LUU720907:LVI720908 MEQ720907:MFE720908 MOM720907:MPA720908 MYI720907:MYW720908 NIE720907:NIS720908 NSA720907:NSO720908 OBW720907:OCK720908 OLS720907:OMG720908 OVO720907:OWC720908 PFK720907:PFY720908 PPG720907:PPU720908 PZC720907:PZQ720908 QIY720907:QJM720908 QSU720907:QTI720908 RCQ720907:RDE720908 RMM720907:RNA720908 RWI720907:RWW720908 SGE720907:SGS720908 SQA720907:SQO720908 SZW720907:TAK720908 TJS720907:TKG720908 TTO720907:TUC720908 UDK720907:UDY720908 UNG720907:UNU720908 UXC720907:UXQ720908 VGY720907:VHM720908 VQU720907:VRI720908 WAQ720907:WBE720908 WKM720907:WLA720908 WUI720907:WUW720908 P786445:AA786446 HW786443:IK786444 RS786443:SG786444 ABO786443:ACC786444 ALK786443:ALY786444 AVG786443:AVU786444 BFC786443:BFQ786444 BOY786443:BPM786444 BYU786443:BZI786444 CIQ786443:CJE786444 CSM786443:CTA786444 DCI786443:DCW786444 DME786443:DMS786444 DWA786443:DWO786444 EFW786443:EGK786444 EPS786443:EQG786444 EZO786443:FAC786444 FJK786443:FJY786444 FTG786443:FTU786444 GDC786443:GDQ786444 GMY786443:GNM786444 GWU786443:GXI786444 HGQ786443:HHE786444 HQM786443:HRA786444 IAI786443:IAW786444 IKE786443:IKS786444 IUA786443:IUO786444 JDW786443:JEK786444 JNS786443:JOG786444 JXO786443:JYC786444 KHK786443:KHY786444 KRG786443:KRU786444 LBC786443:LBQ786444 LKY786443:LLM786444 LUU786443:LVI786444 MEQ786443:MFE786444 MOM786443:MPA786444 MYI786443:MYW786444 NIE786443:NIS786444 NSA786443:NSO786444 OBW786443:OCK786444 OLS786443:OMG786444 OVO786443:OWC786444 PFK786443:PFY786444 PPG786443:PPU786444 PZC786443:PZQ786444 QIY786443:QJM786444 QSU786443:QTI786444 RCQ786443:RDE786444 RMM786443:RNA786444 RWI786443:RWW786444 SGE786443:SGS786444 SQA786443:SQO786444 SZW786443:TAK786444 TJS786443:TKG786444 TTO786443:TUC786444 UDK786443:UDY786444 UNG786443:UNU786444 UXC786443:UXQ786444 VGY786443:VHM786444 VQU786443:VRI786444 WAQ786443:WBE786444 WKM786443:WLA786444 WUI786443:WUW786444 P851981:AA851982 HW851979:IK851980 RS851979:SG851980 ABO851979:ACC851980 ALK851979:ALY851980 AVG851979:AVU851980 BFC851979:BFQ851980 BOY851979:BPM851980 BYU851979:BZI851980 CIQ851979:CJE851980 CSM851979:CTA851980 DCI851979:DCW851980 DME851979:DMS851980 DWA851979:DWO851980 EFW851979:EGK851980 EPS851979:EQG851980 EZO851979:FAC851980 FJK851979:FJY851980 FTG851979:FTU851980 GDC851979:GDQ851980 GMY851979:GNM851980 GWU851979:GXI851980 HGQ851979:HHE851980 HQM851979:HRA851980 IAI851979:IAW851980 IKE851979:IKS851980 IUA851979:IUO851980 JDW851979:JEK851980 JNS851979:JOG851980 JXO851979:JYC851980 KHK851979:KHY851980 KRG851979:KRU851980 LBC851979:LBQ851980 LKY851979:LLM851980 LUU851979:LVI851980 MEQ851979:MFE851980 MOM851979:MPA851980 MYI851979:MYW851980 NIE851979:NIS851980 NSA851979:NSO851980 OBW851979:OCK851980 OLS851979:OMG851980 OVO851979:OWC851980 PFK851979:PFY851980 PPG851979:PPU851980 PZC851979:PZQ851980 QIY851979:QJM851980 QSU851979:QTI851980 RCQ851979:RDE851980 RMM851979:RNA851980 RWI851979:RWW851980 SGE851979:SGS851980 SQA851979:SQO851980 SZW851979:TAK851980 TJS851979:TKG851980 TTO851979:TUC851980 UDK851979:UDY851980 UNG851979:UNU851980 UXC851979:UXQ851980 VGY851979:VHM851980 VQU851979:VRI851980 WAQ851979:WBE851980 WKM851979:WLA851980 WUI851979:WUW851980 P917517:AA917518 HW917515:IK917516 RS917515:SG917516 ABO917515:ACC917516 ALK917515:ALY917516 AVG917515:AVU917516 BFC917515:BFQ917516 BOY917515:BPM917516 BYU917515:BZI917516 CIQ917515:CJE917516 CSM917515:CTA917516 DCI917515:DCW917516 DME917515:DMS917516 DWA917515:DWO917516 EFW917515:EGK917516 EPS917515:EQG917516 EZO917515:FAC917516 FJK917515:FJY917516 FTG917515:FTU917516 GDC917515:GDQ917516 GMY917515:GNM917516 GWU917515:GXI917516 HGQ917515:HHE917516 HQM917515:HRA917516 IAI917515:IAW917516 IKE917515:IKS917516 IUA917515:IUO917516 JDW917515:JEK917516 JNS917515:JOG917516 JXO917515:JYC917516 KHK917515:KHY917516 KRG917515:KRU917516 LBC917515:LBQ917516 LKY917515:LLM917516 LUU917515:LVI917516 MEQ917515:MFE917516 MOM917515:MPA917516 MYI917515:MYW917516 NIE917515:NIS917516 NSA917515:NSO917516 OBW917515:OCK917516 OLS917515:OMG917516 OVO917515:OWC917516 PFK917515:PFY917516 PPG917515:PPU917516 PZC917515:PZQ917516 QIY917515:QJM917516 QSU917515:QTI917516 RCQ917515:RDE917516 RMM917515:RNA917516 RWI917515:RWW917516 SGE917515:SGS917516 SQA917515:SQO917516 SZW917515:TAK917516 TJS917515:TKG917516 TTO917515:TUC917516 UDK917515:UDY917516 UNG917515:UNU917516 UXC917515:UXQ917516 VGY917515:VHM917516 VQU917515:VRI917516 WAQ917515:WBE917516 WKM917515:WLA917516 WUI917515:WUW917516 P983053:AA983054 HW983051:IK983052 RS983051:SG983052 ABO983051:ACC983052 ALK983051:ALY983052 AVG983051:AVU983052 BFC983051:BFQ983052 BOY983051:BPM983052 BYU983051:BZI983052 CIQ983051:CJE983052 CSM983051:CTA983052 DCI983051:DCW983052 DME983051:DMS983052 DWA983051:DWO983052 EFW983051:EGK983052 EPS983051:EQG983052 EZO983051:FAC983052 FJK983051:FJY983052 FTG983051:FTU983052 GDC983051:GDQ983052 GMY983051:GNM983052 GWU983051:GXI983052 HGQ983051:HHE983052 HQM983051:HRA983052 IAI983051:IAW983052 IKE983051:IKS983052 IUA983051:IUO983052 JDW983051:JEK983052 JNS983051:JOG983052 JXO983051:JYC983052 KHK983051:KHY983052 KRG983051:KRU983052 LBC983051:LBQ983052 LKY983051:LLM983052 LUU983051:LVI983052 MEQ983051:MFE983052 MOM983051:MPA983052 MYI983051:MYW983052 NIE983051:NIS983052 NSA983051:NSO983052 OBW983051:OCK983052 OLS983051:OMG983052 OVO983051:OWC983052 PFK983051:PFY983052 PPG983051:PPU983052 PZC983051:PZQ983052 QIY983051:QJM983052 QSU983051:QTI983052 RCQ983051:RDE983052 RMM983051:RNA983052 RWI983051:RWW983052 SGE983051:SGS983052 SQA983051:SQO983052 SZW983051:TAK983052 TJS983051:TKG983052 TTO983051:TUC983052 UDK983051:UDY983052 UNG983051:UNU983052 UXC983051:UXQ983052 VGY983051:VHM983052 VQU983051:VRI983052 WAQ983051:WBE983052 WKM983051:WLA983052 WUI983051:WUW983052 O65541:AA65544 HV65539:IK65542 RR65539:SG65542 ABN65539:ACC65542 ALJ65539:ALY65542 AVF65539:AVU65542 BFB65539:BFQ65542 BOX65539:BPM65542 BYT65539:BZI65542 CIP65539:CJE65542 CSL65539:CTA65542 DCH65539:DCW65542 DMD65539:DMS65542 DVZ65539:DWO65542 EFV65539:EGK65542 EPR65539:EQG65542 EZN65539:FAC65542 FJJ65539:FJY65542 FTF65539:FTU65542 GDB65539:GDQ65542 GMX65539:GNM65542 GWT65539:GXI65542 HGP65539:HHE65542 HQL65539:HRA65542 IAH65539:IAW65542 IKD65539:IKS65542 ITZ65539:IUO65542 JDV65539:JEK65542 JNR65539:JOG65542 JXN65539:JYC65542 KHJ65539:KHY65542 KRF65539:KRU65542 LBB65539:LBQ65542 LKX65539:LLM65542 LUT65539:LVI65542 MEP65539:MFE65542 MOL65539:MPA65542 MYH65539:MYW65542 NID65539:NIS65542 NRZ65539:NSO65542 OBV65539:OCK65542 OLR65539:OMG65542 OVN65539:OWC65542 PFJ65539:PFY65542 PPF65539:PPU65542 PZB65539:PZQ65542 QIX65539:QJM65542 QST65539:QTI65542 RCP65539:RDE65542 RML65539:RNA65542 RWH65539:RWW65542 SGD65539:SGS65542 SPZ65539:SQO65542 SZV65539:TAK65542 TJR65539:TKG65542 TTN65539:TUC65542 UDJ65539:UDY65542 UNF65539:UNU65542 UXB65539:UXQ65542 VGX65539:VHM65542 VQT65539:VRI65542 WAP65539:WBE65542 WKL65539:WLA65542 WUH65539:WUW65542 O131077:AA131080 HV131075:IK131078 RR131075:SG131078 ABN131075:ACC131078 ALJ131075:ALY131078 AVF131075:AVU131078 BFB131075:BFQ131078 BOX131075:BPM131078 BYT131075:BZI131078 CIP131075:CJE131078 CSL131075:CTA131078 DCH131075:DCW131078 DMD131075:DMS131078 DVZ131075:DWO131078 EFV131075:EGK131078 EPR131075:EQG131078 EZN131075:FAC131078 FJJ131075:FJY131078 FTF131075:FTU131078 GDB131075:GDQ131078 GMX131075:GNM131078 GWT131075:GXI131078 HGP131075:HHE131078 HQL131075:HRA131078 IAH131075:IAW131078 IKD131075:IKS131078 ITZ131075:IUO131078 JDV131075:JEK131078 JNR131075:JOG131078 JXN131075:JYC131078 KHJ131075:KHY131078 KRF131075:KRU131078 LBB131075:LBQ131078 LKX131075:LLM131078 LUT131075:LVI131078 MEP131075:MFE131078 MOL131075:MPA131078 MYH131075:MYW131078 NID131075:NIS131078 NRZ131075:NSO131078 OBV131075:OCK131078 OLR131075:OMG131078 OVN131075:OWC131078 PFJ131075:PFY131078 PPF131075:PPU131078 PZB131075:PZQ131078 QIX131075:QJM131078 QST131075:QTI131078 RCP131075:RDE131078 RML131075:RNA131078 RWH131075:RWW131078 SGD131075:SGS131078 SPZ131075:SQO131078 SZV131075:TAK131078 TJR131075:TKG131078 TTN131075:TUC131078 UDJ131075:UDY131078 UNF131075:UNU131078 UXB131075:UXQ131078 VGX131075:VHM131078 VQT131075:VRI131078 WAP131075:WBE131078 WKL131075:WLA131078 WUH131075:WUW131078 O196613:AA196616 HV196611:IK196614 RR196611:SG196614 ABN196611:ACC196614 ALJ196611:ALY196614 AVF196611:AVU196614 BFB196611:BFQ196614 BOX196611:BPM196614 BYT196611:BZI196614 CIP196611:CJE196614 CSL196611:CTA196614 DCH196611:DCW196614 DMD196611:DMS196614 DVZ196611:DWO196614 EFV196611:EGK196614 EPR196611:EQG196614 EZN196611:FAC196614 FJJ196611:FJY196614 FTF196611:FTU196614 GDB196611:GDQ196614 GMX196611:GNM196614 GWT196611:GXI196614 HGP196611:HHE196614 HQL196611:HRA196614 IAH196611:IAW196614 IKD196611:IKS196614 ITZ196611:IUO196614 JDV196611:JEK196614 JNR196611:JOG196614 JXN196611:JYC196614 KHJ196611:KHY196614 KRF196611:KRU196614 LBB196611:LBQ196614 LKX196611:LLM196614 LUT196611:LVI196614 MEP196611:MFE196614 MOL196611:MPA196614 MYH196611:MYW196614 NID196611:NIS196614 NRZ196611:NSO196614 OBV196611:OCK196614 OLR196611:OMG196614 OVN196611:OWC196614 PFJ196611:PFY196614 PPF196611:PPU196614 PZB196611:PZQ196614 QIX196611:QJM196614 QST196611:QTI196614 RCP196611:RDE196614 RML196611:RNA196614 RWH196611:RWW196614 SGD196611:SGS196614 SPZ196611:SQO196614 SZV196611:TAK196614 TJR196611:TKG196614 TTN196611:TUC196614 UDJ196611:UDY196614 UNF196611:UNU196614 UXB196611:UXQ196614 VGX196611:VHM196614 VQT196611:VRI196614 WAP196611:WBE196614 WKL196611:WLA196614 WUH196611:WUW196614 O262149:AA262152 HV262147:IK262150 RR262147:SG262150 ABN262147:ACC262150 ALJ262147:ALY262150 AVF262147:AVU262150 BFB262147:BFQ262150 BOX262147:BPM262150 BYT262147:BZI262150 CIP262147:CJE262150 CSL262147:CTA262150 DCH262147:DCW262150 DMD262147:DMS262150 DVZ262147:DWO262150 EFV262147:EGK262150 EPR262147:EQG262150 EZN262147:FAC262150 FJJ262147:FJY262150 FTF262147:FTU262150 GDB262147:GDQ262150 GMX262147:GNM262150 GWT262147:GXI262150 HGP262147:HHE262150 HQL262147:HRA262150 IAH262147:IAW262150 IKD262147:IKS262150 ITZ262147:IUO262150 JDV262147:JEK262150 JNR262147:JOG262150 JXN262147:JYC262150 KHJ262147:KHY262150 KRF262147:KRU262150 LBB262147:LBQ262150 LKX262147:LLM262150 LUT262147:LVI262150 MEP262147:MFE262150 MOL262147:MPA262150 MYH262147:MYW262150 NID262147:NIS262150 NRZ262147:NSO262150 OBV262147:OCK262150 OLR262147:OMG262150 OVN262147:OWC262150 PFJ262147:PFY262150 PPF262147:PPU262150 PZB262147:PZQ262150 QIX262147:QJM262150 QST262147:QTI262150 RCP262147:RDE262150 RML262147:RNA262150 RWH262147:RWW262150 SGD262147:SGS262150 SPZ262147:SQO262150 SZV262147:TAK262150 TJR262147:TKG262150 TTN262147:TUC262150 UDJ262147:UDY262150 UNF262147:UNU262150 UXB262147:UXQ262150 VGX262147:VHM262150 VQT262147:VRI262150 WAP262147:WBE262150 WKL262147:WLA262150 WUH262147:WUW262150 O327685:AA327688 HV327683:IK327686 RR327683:SG327686 ABN327683:ACC327686 ALJ327683:ALY327686 AVF327683:AVU327686 BFB327683:BFQ327686 BOX327683:BPM327686 BYT327683:BZI327686 CIP327683:CJE327686 CSL327683:CTA327686 DCH327683:DCW327686 DMD327683:DMS327686 DVZ327683:DWO327686 EFV327683:EGK327686 EPR327683:EQG327686 EZN327683:FAC327686 FJJ327683:FJY327686 FTF327683:FTU327686 GDB327683:GDQ327686 GMX327683:GNM327686 GWT327683:GXI327686 HGP327683:HHE327686 HQL327683:HRA327686 IAH327683:IAW327686 IKD327683:IKS327686 ITZ327683:IUO327686 JDV327683:JEK327686 JNR327683:JOG327686 JXN327683:JYC327686 KHJ327683:KHY327686 KRF327683:KRU327686 LBB327683:LBQ327686 LKX327683:LLM327686 LUT327683:LVI327686 MEP327683:MFE327686 MOL327683:MPA327686 MYH327683:MYW327686 NID327683:NIS327686 NRZ327683:NSO327686 OBV327683:OCK327686 OLR327683:OMG327686 OVN327683:OWC327686 PFJ327683:PFY327686 PPF327683:PPU327686 PZB327683:PZQ327686 QIX327683:QJM327686 QST327683:QTI327686 RCP327683:RDE327686 RML327683:RNA327686 RWH327683:RWW327686 SGD327683:SGS327686 SPZ327683:SQO327686 SZV327683:TAK327686 TJR327683:TKG327686 TTN327683:TUC327686 UDJ327683:UDY327686 UNF327683:UNU327686 UXB327683:UXQ327686 VGX327683:VHM327686 VQT327683:VRI327686 WAP327683:WBE327686 WKL327683:WLA327686 WUH327683:WUW327686 O393221:AA393224 HV393219:IK393222 RR393219:SG393222 ABN393219:ACC393222 ALJ393219:ALY393222 AVF393219:AVU393222 BFB393219:BFQ393222 BOX393219:BPM393222 BYT393219:BZI393222 CIP393219:CJE393222 CSL393219:CTA393222 DCH393219:DCW393222 DMD393219:DMS393222 DVZ393219:DWO393222 EFV393219:EGK393222 EPR393219:EQG393222 EZN393219:FAC393222 FJJ393219:FJY393222 FTF393219:FTU393222 GDB393219:GDQ393222 GMX393219:GNM393222 GWT393219:GXI393222 HGP393219:HHE393222 HQL393219:HRA393222 IAH393219:IAW393222 IKD393219:IKS393222 ITZ393219:IUO393222 JDV393219:JEK393222 JNR393219:JOG393222 JXN393219:JYC393222 KHJ393219:KHY393222 KRF393219:KRU393222 LBB393219:LBQ393222 LKX393219:LLM393222 LUT393219:LVI393222 MEP393219:MFE393222 MOL393219:MPA393222 MYH393219:MYW393222 NID393219:NIS393222 NRZ393219:NSO393222 OBV393219:OCK393222 OLR393219:OMG393222 OVN393219:OWC393222 PFJ393219:PFY393222 PPF393219:PPU393222 PZB393219:PZQ393222 QIX393219:QJM393222 QST393219:QTI393222 RCP393219:RDE393222 RML393219:RNA393222 RWH393219:RWW393222 SGD393219:SGS393222 SPZ393219:SQO393222 SZV393219:TAK393222 TJR393219:TKG393222 TTN393219:TUC393222 UDJ393219:UDY393222 UNF393219:UNU393222 UXB393219:UXQ393222 VGX393219:VHM393222 VQT393219:VRI393222 WAP393219:WBE393222 WKL393219:WLA393222 WUH393219:WUW393222 O458757:AA458760 HV458755:IK458758 RR458755:SG458758 ABN458755:ACC458758 ALJ458755:ALY458758 AVF458755:AVU458758 BFB458755:BFQ458758 BOX458755:BPM458758 BYT458755:BZI458758 CIP458755:CJE458758 CSL458755:CTA458758 DCH458755:DCW458758 DMD458755:DMS458758 DVZ458755:DWO458758 EFV458755:EGK458758 EPR458755:EQG458758 EZN458755:FAC458758 FJJ458755:FJY458758 FTF458755:FTU458758 GDB458755:GDQ458758 GMX458755:GNM458758 GWT458755:GXI458758 HGP458755:HHE458758 HQL458755:HRA458758 IAH458755:IAW458758 IKD458755:IKS458758 ITZ458755:IUO458758 JDV458755:JEK458758 JNR458755:JOG458758 JXN458755:JYC458758 KHJ458755:KHY458758 KRF458755:KRU458758 LBB458755:LBQ458758 LKX458755:LLM458758 LUT458755:LVI458758 MEP458755:MFE458758 MOL458755:MPA458758 MYH458755:MYW458758 NID458755:NIS458758 NRZ458755:NSO458758 OBV458755:OCK458758 OLR458755:OMG458758 OVN458755:OWC458758 PFJ458755:PFY458758 PPF458755:PPU458758 PZB458755:PZQ458758 QIX458755:QJM458758 QST458755:QTI458758 RCP458755:RDE458758 RML458755:RNA458758 RWH458755:RWW458758 SGD458755:SGS458758 SPZ458755:SQO458758 SZV458755:TAK458758 TJR458755:TKG458758 TTN458755:TUC458758 UDJ458755:UDY458758 UNF458755:UNU458758 UXB458755:UXQ458758 VGX458755:VHM458758 VQT458755:VRI458758 WAP458755:WBE458758 WKL458755:WLA458758 WUH458755:WUW458758 O524293:AA524296 HV524291:IK524294 RR524291:SG524294 ABN524291:ACC524294 ALJ524291:ALY524294 AVF524291:AVU524294 BFB524291:BFQ524294 BOX524291:BPM524294 BYT524291:BZI524294 CIP524291:CJE524294 CSL524291:CTA524294 DCH524291:DCW524294 DMD524291:DMS524294 DVZ524291:DWO524294 EFV524291:EGK524294 EPR524291:EQG524294 EZN524291:FAC524294 FJJ524291:FJY524294 FTF524291:FTU524294 GDB524291:GDQ524294 GMX524291:GNM524294 GWT524291:GXI524294 HGP524291:HHE524294 HQL524291:HRA524294 IAH524291:IAW524294 IKD524291:IKS524294 ITZ524291:IUO524294 JDV524291:JEK524294 JNR524291:JOG524294 JXN524291:JYC524294 KHJ524291:KHY524294 KRF524291:KRU524294 LBB524291:LBQ524294 LKX524291:LLM524294 LUT524291:LVI524294 MEP524291:MFE524294 MOL524291:MPA524294 MYH524291:MYW524294 NID524291:NIS524294 NRZ524291:NSO524294 OBV524291:OCK524294 OLR524291:OMG524294 OVN524291:OWC524294 PFJ524291:PFY524294 PPF524291:PPU524294 PZB524291:PZQ524294 QIX524291:QJM524294 QST524291:QTI524294 RCP524291:RDE524294 RML524291:RNA524294 RWH524291:RWW524294 SGD524291:SGS524294 SPZ524291:SQO524294 SZV524291:TAK524294 TJR524291:TKG524294 TTN524291:TUC524294 UDJ524291:UDY524294 UNF524291:UNU524294 UXB524291:UXQ524294 VGX524291:VHM524294 VQT524291:VRI524294 WAP524291:WBE524294 WKL524291:WLA524294 WUH524291:WUW524294 O589829:AA589832 HV589827:IK589830 RR589827:SG589830 ABN589827:ACC589830 ALJ589827:ALY589830 AVF589827:AVU589830 BFB589827:BFQ589830 BOX589827:BPM589830 BYT589827:BZI589830 CIP589827:CJE589830 CSL589827:CTA589830 DCH589827:DCW589830 DMD589827:DMS589830 DVZ589827:DWO589830 EFV589827:EGK589830 EPR589827:EQG589830 EZN589827:FAC589830 FJJ589827:FJY589830 FTF589827:FTU589830 GDB589827:GDQ589830 GMX589827:GNM589830 GWT589827:GXI589830 HGP589827:HHE589830 HQL589827:HRA589830 IAH589827:IAW589830 IKD589827:IKS589830 ITZ589827:IUO589830 JDV589827:JEK589830 JNR589827:JOG589830 JXN589827:JYC589830 KHJ589827:KHY589830 KRF589827:KRU589830 LBB589827:LBQ589830 LKX589827:LLM589830 LUT589827:LVI589830 MEP589827:MFE589830 MOL589827:MPA589830 MYH589827:MYW589830 NID589827:NIS589830 NRZ589827:NSO589830 OBV589827:OCK589830 OLR589827:OMG589830 OVN589827:OWC589830 PFJ589827:PFY589830 PPF589827:PPU589830 PZB589827:PZQ589830 QIX589827:QJM589830 QST589827:QTI589830 RCP589827:RDE589830 RML589827:RNA589830 RWH589827:RWW589830 SGD589827:SGS589830 SPZ589827:SQO589830 SZV589827:TAK589830 TJR589827:TKG589830 TTN589827:TUC589830 UDJ589827:UDY589830 UNF589827:UNU589830 UXB589827:UXQ589830 VGX589827:VHM589830 VQT589827:VRI589830 WAP589827:WBE589830 WKL589827:WLA589830 WUH589827:WUW589830 O655365:AA655368 HV655363:IK655366 RR655363:SG655366 ABN655363:ACC655366 ALJ655363:ALY655366 AVF655363:AVU655366 BFB655363:BFQ655366 BOX655363:BPM655366 BYT655363:BZI655366 CIP655363:CJE655366 CSL655363:CTA655366 DCH655363:DCW655366 DMD655363:DMS655366 DVZ655363:DWO655366 EFV655363:EGK655366 EPR655363:EQG655366 EZN655363:FAC655366 FJJ655363:FJY655366 FTF655363:FTU655366 GDB655363:GDQ655366 GMX655363:GNM655366 GWT655363:GXI655366 HGP655363:HHE655366 HQL655363:HRA655366 IAH655363:IAW655366 IKD655363:IKS655366 ITZ655363:IUO655366 JDV655363:JEK655366 JNR655363:JOG655366 JXN655363:JYC655366 KHJ655363:KHY655366 KRF655363:KRU655366 LBB655363:LBQ655366 LKX655363:LLM655366 LUT655363:LVI655366 MEP655363:MFE655366 MOL655363:MPA655366 MYH655363:MYW655366 NID655363:NIS655366 NRZ655363:NSO655366 OBV655363:OCK655366 OLR655363:OMG655366 OVN655363:OWC655366 PFJ655363:PFY655366 PPF655363:PPU655366 PZB655363:PZQ655366 QIX655363:QJM655366 QST655363:QTI655366 RCP655363:RDE655366 RML655363:RNA655366 RWH655363:RWW655366 SGD655363:SGS655366 SPZ655363:SQO655366 SZV655363:TAK655366 TJR655363:TKG655366 TTN655363:TUC655366 UDJ655363:UDY655366 UNF655363:UNU655366 UXB655363:UXQ655366 VGX655363:VHM655366 VQT655363:VRI655366 WAP655363:WBE655366 WKL655363:WLA655366 WUH655363:WUW655366 O720901:AA720904 HV720899:IK720902 RR720899:SG720902 ABN720899:ACC720902 ALJ720899:ALY720902 AVF720899:AVU720902 BFB720899:BFQ720902 BOX720899:BPM720902 BYT720899:BZI720902 CIP720899:CJE720902 CSL720899:CTA720902 DCH720899:DCW720902 DMD720899:DMS720902 DVZ720899:DWO720902 EFV720899:EGK720902 EPR720899:EQG720902 EZN720899:FAC720902 FJJ720899:FJY720902 FTF720899:FTU720902 GDB720899:GDQ720902 GMX720899:GNM720902 GWT720899:GXI720902 HGP720899:HHE720902 HQL720899:HRA720902 IAH720899:IAW720902 IKD720899:IKS720902 ITZ720899:IUO720902 JDV720899:JEK720902 JNR720899:JOG720902 JXN720899:JYC720902 KHJ720899:KHY720902 KRF720899:KRU720902 LBB720899:LBQ720902 LKX720899:LLM720902 LUT720899:LVI720902 MEP720899:MFE720902 MOL720899:MPA720902 MYH720899:MYW720902 NID720899:NIS720902 NRZ720899:NSO720902 OBV720899:OCK720902 OLR720899:OMG720902 OVN720899:OWC720902 PFJ720899:PFY720902 PPF720899:PPU720902 PZB720899:PZQ720902 QIX720899:QJM720902 QST720899:QTI720902 RCP720899:RDE720902 RML720899:RNA720902 RWH720899:RWW720902 SGD720899:SGS720902 SPZ720899:SQO720902 SZV720899:TAK720902 TJR720899:TKG720902 TTN720899:TUC720902 UDJ720899:UDY720902 UNF720899:UNU720902 UXB720899:UXQ720902 VGX720899:VHM720902 VQT720899:VRI720902 WAP720899:WBE720902 WKL720899:WLA720902 WUH720899:WUW720902 O786437:AA786440 HV786435:IK786438 RR786435:SG786438 ABN786435:ACC786438 ALJ786435:ALY786438 AVF786435:AVU786438 BFB786435:BFQ786438 BOX786435:BPM786438 BYT786435:BZI786438 CIP786435:CJE786438 CSL786435:CTA786438 DCH786435:DCW786438 DMD786435:DMS786438 DVZ786435:DWO786438 EFV786435:EGK786438 EPR786435:EQG786438 EZN786435:FAC786438 FJJ786435:FJY786438 FTF786435:FTU786438 GDB786435:GDQ786438 GMX786435:GNM786438 GWT786435:GXI786438 HGP786435:HHE786438 HQL786435:HRA786438 IAH786435:IAW786438 IKD786435:IKS786438 ITZ786435:IUO786438 JDV786435:JEK786438 JNR786435:JOG786438 JXN786435:JYC786438 KHJ786435:KHY786438 KRF786435:KRU786438 LBB786435:LBQ786438 LKX786435:LLM786438 LUT786435:LVI786438 MEP786435:MFE786438 MOL786435:MPA786438 MYH786435:MYW786438 NID786435:NIS786438 NRZ786435:NSO786438 OBV786435:OCK786438 OLR786435:OMG786438 OVN786435:OWC786438 PFJ786435:PFY786438 PPF786435:PPU786438 PZB786435:PZQ786438 QIX786435:QJM786438 QST786435:QTI786438 RCP786435:RDE786438 RML786435:RNA786438 RWH786435:RWW786438 SGD786435:SGS786438 SPZ786435:SQO786438 SZV786435:TAK786438 TJR786435:TKG786438 TTN786435:TUC786438 UDJ786435:UDY786438 UNF786435:UNU786438 UXB786435:UXQ786438 VGX786435:VHM786438 VQT786435:VRI786438 WAP786435:WBE786438 WKL786435:WLA786438 WUH786435:WUW786438 O851973:AA851976 HV851971:IK851974 RR851971:SG851974 ABN851971:ACC851974 ALJ851971:ALY851974 AVF851971:AVU851974 BFB851971:BFQ851974 BOX851971:BPM851974 BYT851971:BZI851974 CIP851971:CJE851974 CSL851971:CTA851974 DCH851971:DCW851974 DMD851971:DMS851974 DVZ851971:DWO851974 EFV851971:EGK851974 EPR851971:EQG851974 EZN851971:FAC851974 FJJ851971:FJY851974 FTF851971:FTU851974 GDB851971:GDQ851974 GMX851971:GNM851974 GWT851971:GXI851974 HGP851971:HHE851974 HQL851971:HRA851974 IAH851971:IAW851974 IKD851971:IKS851974 ITZ851971:IUO851974 JDV851971:JEK851974 JNR851971:JOG851974 JXN851971:JYC851974 KHJ851971:KHY851974 KRF851971:KRU851974 LBB851971:LBQ851974 LKX851971:LLM851974 LUT851971:LVI851974 MEP851971:MFE851974 MOL851971:MPA851974 MYH851971:MYW851974 NID851971:NIS851974 NRZ851971:NSO851974 OBV851971:OCK851974 OLR851971:OMG851974 OVN851971:OWC851974 PFJ851971:PFY851974 PPF851971:PPU851974 PZB851971:PZQ851974 QIX851971:QJM851974 QST851971:QTI851974 RCP851971:RDE851974 RML851971:RNA851974 RWH851971:RWW851974 SGD851971:SGS851974 SPZ851971:SQO851974 SZV851971:TAK851974 TJR851971:TKG851974 TTN851971:TUC851974 UDJ851971:UDY851974 UNF851971:UNU851974 UXB851971:UXQ851974 VGX851971:VHM851974 VQT851971:VRI851974 WAP851971:WBE851974 WKL851971:WLA851974 WUH851971:WUW851974 O917509:AA917512 HV917507:IK917510 RR917507:SG917510 ABN917507:ACC917510 ALJ917507:ALY917510 AVF917507:AVU917510 BFB917507:BFQ917510 BOX917507:BPM917510 BYT917507:BZI917510 CIP917507:CJE917510 CSL917507:CTA917510 DCH917507:DCW917510 DMD917507:DMS917510 DVZ917507:DWO917510 EFV917507:EGK917510 EPR917507:EQG917510 EZN917507:FAC917510 FJJ917507:FJY917510 FTF917507:FTU917510 GDB917507:GDQ917510 GMX917507:GNM917510 GWT917507:GXI917510 HGP917507:HHE917510 HQL917507:HRA917510 IAH917507:IAW917510 IKD917507:IKS917510 ITZ917507:IUO917510 JDV917507:JEK917510 JNR917507:JOG917510 JXN917507:JYC917510 KHJ917507:KHY917510 KRF917507:KRU917510 LBB917507:LBQ917510 LKX917507:LLM917510 LUT917507:LVI917510 MEP917507:MFE917510 MOL917507:MPA917510 MYH917507:MYW917510 NID917507:NIS917510 NRZ917507:NSO917510 OBV917507:OCK917510 OLR917507:OMG917510 OVN917507:OWC917510 PFJ917507:PFY917510 PPF917507:PPU917510 PZB917507:PZQ917510 QIX917507:QJM917510 QST917507:QTI917510 RCP917507:RDE917510 RML917507:RNA917510 RWH917507:RWW917510 SGD917507:SGS917510 SPZ917507:SQO917510 SZV917507:TAK917510 TJR917507:TKG917510 TTN917507:TUC917510 UDJ917507:UDY917510 UNF917507:UNU917510 UXB917507:UXQ917510 VGX917507:VHM917510 VQT917507:VRI917510 WAP917507:WBE917510 WKL917507:WLA917510 WUH917507:WUW917510 O983045:AA983048 HV983043:IK983046 RR983043:SG983046 ABN983043:ACC983046 ALJ983043:ALY983046 AVF983043:AVU983046 BFB983043:BFQ983046 BOX983043:BPM983046 BYT983043:BZI983046 CIP983043:CJE983046 CSL983043:CTA983046 DCH983043:DCW983046 DMD983043:DMS983046 DVZ983043:DWO983046 EFV983043:EGK983046 EPR983043:EQG983046 EZN983043:FAC983046 FJJ983043:FJY983046 FTF983043:FTU983046 GDB983043:GDQ983046 GMX983043:GNM983046 GWT983043:GXI983046 HGP983043:HHE983046 HQL983043:HRA983046 IAH983043:IAW983046 IKD983043:IKS983046 ITZ983043:IUO983046 JDV983043:JEK983046 JNR983043:JOG983046 JXN983043:JYC983046 KHJ983043:KHY983046 KRF983043:KRU983046 LBB983043:LBQ983046 LKX983043:LLM983046 LUT983043:LVI983046 MEP983043:MFE983046 MOL983043:MPA983046 MYH983043:MYW983046 NID983043:NIS983046 NRZ983043:NSO983046 OBV983043:OCK983046 OLR983043:OMG983046 OVN983043:OWC983046 PFJ983043:PFY983046 PPF983043:PPU983046 PZB983043:PZQ983046 QIX983043:QJM983046 QST983043:QTI983046 RCP983043:RDE983046 RML983043:RNA983046 RWH983043:RWW983046 SGD983043:SGS983046 SPZ983043:SQO983046 SZV983043:TAK983046 TJR983043:TKG983046 TTN983043:TUC983046 UDJ983043:UDY983046 UNF983043:UNU983046 UXB983043:UXQ983046 VGX983043:VHM983046 VQT983043:VRI983046 WAP983043:WBE983046 WKL983043:WLA983046 WUH983043:WUW983046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9D05-6895-4FBF-A587-BEB884A23138}">
  <sheetPr>
    <pageSetUpPr fitToPage="1"/>
  </sheetPr>
  <dimension ref="A1:H50"/>
  <sheetViews>
    <sheetView showGridLines="0" view="pageBreakPreview" topLeftCell="B1" zoomScale="55" zoomScaleNormal="65" zoomScaleSheetLayoutView="55" workbookViewId="0">
      <selection activeCell="B1" sqref="B1"/>
    </sheetView>
  </sheetViews>
  <sheetFormatPr defaultColWidth="9" defaultRowHeight="39.5"/>
  <cols>
    <col min="1" max="1" width="2.58203125" style="359" hidden="1" customWidth="1"/>
    <col min="2" max="2" width="36.08203125" style="162" customWidth="1"/>
    <col min="3" max="3" width="5.83203125" style="162" customWidth="1"/>
    <col min="4" max="4" width="99.83203125" style="162" customWidth="1"/>
    <col min="5" max="7" width="12.58203125" style="358" customWidth="1"/>
    <col min="8" max="8" width="58.5" style="360" customWidth="1"/>
    <col min="9" max="9" width="2.58203125" style="162" customWidth="1"/>
    <col min="10" max="16384" width="9" style="162"/>
  </cols>
  <sheetData>
    <row r="1" spans="1:8" s="354" customFormat="1" ht="25">
      <c r="B1" s="826" t="s">
        <v>782</v>
      </c>
      <c r="C1" s="826"/>
      <c r="E1" s="355"/>
      <c r="F1" s="355"/>
      <c r="G1" s="355"/>
      <c r="H1" s="356"/>
    </row>
    <row r="2" spans="1:8" ht="63">
      <c r="A2" s="357"/>
      <c r="B2" s="1111" t="s">
        <v>1043</v>
      </c>
      <c r="C2" s="1413" t="s">
        <v>119</v>
      </c>
      <c r="D2" s="1414"/>
      <c r="E2" s="1112" t="s">
        <v>1044</v>
      </c>
      <c r="F2" s="1112" t="s">
        <v>120</v>
      </c>
      <c r="G2" s="1112" t="s">
        <v>798</v>
      </c>
      <c r="H2" s="1113" t="s">
        <v>121</v>
      </c>
    </row>
    <row r="3" spans="1:8" ht="39.65" customHeight="1">
      <c r="B3" s="1415" t="s">
        <v>122</v>
      </c>
      <c r="C3" s="1411" t="s">
        <v>123</v>
      </c>
      <c r="D3" s="1411"/>
      <c r="E3" s="1423" t="s">
        <v>800</v>
      </c>
      <c r="F3" s="1416" t="s">
        <v>124</v>
      </c>
      <c r="G3" s="1422" t="s">
        <v>799</v>
      </c>
      <c r="H3" s="854"/>
    </row>
    <row r="4" spans="1:8">
      <c r="B4" s="1415"/>
      <c r="C4" s="1411" t="s">
        <v>926</v>
      </c>
      <c r="D4" s="1411"/>
      <c r="E4" s="1416"/>
      <c r="F4" s="1416"/>
      <c r="G4" s="1422"/>
      <c r="H4" s="636"/>
    </row>
    <row r="5" spans="1:8">
      <c r="B5" s="1415"/>
      <c r="C5" s="1411" t="s">
        <v>927</v>
      </c>
      <c r="D5" s="1411"/>
      <c r="E5" s="1416"/>
      <c r="F5" s="1416"/>
      <c r="G5" s="1422"/>
      <c r="H5" s="636"/>
    </row>
    <row r="6" spans="1:8" ht="42">
      <c r="B6" s="1415"/>
      <c r="C6" s="1411" t="s">
        <v>928</v>
      </c>
      <c r="D6" s="1411"/>
      <c r="E6" s="1416"/>
      <c r="F6" s="1104" t="s">
        <v>258</v>
      </c>
      <c r="G6" s="1422"/>
      <c r="H6" s="636" t="s">
        <v>795</v>
      </c>
    </row>
    <row r="7" spans="1:8" ht="42">
      <c r="B7" s="1415"/>
      <c r="C7" s="1411" t="s">
        <v>125</v>
      </c>
      <c r="D7" s="1411"/>
      <c r="E7" s="1416"/>
      <c r="F7" s="1416" t="s">
        <v>124</v>
      </c>
      <c r="G7" s="1422"/>
      <c r="H7" s="636" t="s">
        <v>970</v>
      </c>
    </row>
    <row r="8" spans="1:8">
      <c r="B8" s="1415"/>
      <c r="C8" s="1411" t="s">
        <v>744</v>
      </c>
      <c r="D8" s="1411"/>
      <c r="E8" s="1416"/>
      <c r="F8" s="1416"/>
      <c r="G8" s="1422"/>
      <c r="H8" s="855"/>
    </row>
    <row r="9" spans="1:8">
      <c r="B9" s="1415" t="s">
        <v>872</v>
      </c>
      <c r="C9" s="1411" t="s">
        <v>1083</v>
      </c>
      <c r="D9" s="1411"/>
      <c r="E9" s="1416"/>
      <c r="F9" s="1416"/>
      <c r="G9" s="1422"/>
      <c r="H9" s="636"/>
    </row>
    <row r="10" spans="1:8" ht="39.65" hidden="1" customHeight="1">
      <c r="B10" s="1415"/>
      <c r="C10" s="1126"/>
      <c r="D10" s="1126" t="s">
        <v>268</v>
      </c>
      <c r="E10" s="1416"/>
      <c r="F10" s="1416"/>
      <c r="G10" s="1422"/>
      <c r="H10" s="636"/>
    </row>
    <row r="11" spans="1:8">
      <c r="B11" s="1415"/>
      <c r="C11" s="1411" t="s">
        <v>1084</v>
      </c>
      <c r="D11" s="1411"/>
      <c r="E11" s="1416"/>
      <c r="F11" s="1416"/>
      <c r="G11" s="1422"/>
      <c r="H11" s="636"/>
    </row>
    <row r="12" spans="1:8">
      <c r="B12" s="1415"/>
      <c r="C12" s="1411" t="s">
        <v>1085</v>
      </c>
      <c r="D12" s="1411"/>
      <c r="E12" s="1416"/>
      <c r="F12" s="1416"/>
      <c r="G12" s="1422"/>
      <c r="H12" s="636"/>
    </row>
    <row r="13" spans="1:8">
      <c r="B13" s="1415"/>
      <c r="C13" s="1411" t="s">
        <v>1086</v>
      </c>
      <c r="D13" s="1411"/>
      <c r="E13" s="1416"/>
      <c r="F13" s="1416"/>
      <c r="G13" s="1422"/>
      <c r="H13" s="636"/>
    </row>
    <row r="14" spans="1:8" ht="39.65" customHeight="1">
      <c r="B14" s="1415"/>
      <c r="C14" s="1411" t="s">
        <v>1087</v>
      </c>
      <c r="D14" s="1411"/>
      <c r="E14" s="1416"/>
      <c r="F14" s="1416"/>
      <c r="G14" s="1422"/>
      <c r="H14" s="636"/>
    </row>
    <row r="15" spans="1:8" ht="63" customHeight="1">
      <c r="B15" s="1415"/>
      <c r="C15" s="1412" t="s">
        <v>1088</v>
      </c>
      <c r="D15" s="1412"/>
      <c r="E15" s="1416"/>
      <c r="F15" s="1422" t="s">
        <v>126</v>
      </c>
      <c r="G15" s="1422"/>
      <c r="H15" s="636" t="s">
        <v>791</v>
      </c>
    </row>
    <row r="16" spans="1:8">
      <c r="B16" s="1415"/>
      <c r="C16" s="1411" t="s">
        <v>1089</v>
      </c>
      <c r="D16" s="1411"/>
      <c r="E16" s="1416"/>
      <c r="F16" s="1422"/>
      <c r="G16" s="1422"/>
      <c r="H16" s="636" t="s">
        <v>791</v>
      </c>
    </row>
    <row r="17" spans="2:8" ht="63" customHeight="1">
      <c r="B17" s="1415"/>
      <c r="C17" s="1412" t="s">
        <v>1090</v>
      </c>
      <c r="D17" s="1412"/>
      <c r="E17" s="1416"/>
      <c r="F17" s="1422"/>
      <c r="G17" s="1422"/>
      <c r="H17" s="636" t="s">
        <v>796</v>
      </c>
    </row>
    <row r="18" spans="2:8">
      <c r="B18" s="1415"/>
      <c r="C18" s="1411" t="s">
        <v>1091</v>
      </c>
      <c r="D18" s="1411"/>
      <c r="E18" s="1416"/>
      <c r="F18" s="1422"/>
      <c r="G18" s="1422"/>
      <c r="H18" s="1103" t="s">
        <v>792</v>
      </c>
    </row>
    <row r="19" spans="2:8">
      <c r="B19" s="1415"/>
      <c r="C19" s="1411" t="s">
        <v>1092</v>
      </c>
      <c r="D19" s="1411"/>
      <c r="E19" s="1416"/>
      <c r="F19" s="1422"/>
      <c r="G19" s="1422"/>
      <c r="H19" s="1103" t="s">
        <v>789</v>
      </c>
    </row>
    <row r="20" spans="2:8">
      <c r="B20" s="1415"/>
      <c r="C20" s="1411" t="s">
        <v>1093</v>
      </c>
      <c r="D20" s="1411"/>
      <c r="E20" s="1416"/>
      <c r="F20" s="1422"/>
      <c r="G20" s="1422"/>
      <c r="H20" s="1103" t="s">
        <v>793</v>
      </c>
    </row>
    <row r="21" spans="2:8">
      <c r="B21" s="1415"/>
      <c r="C21" s="1408" t="s">
        <v>1174</v>
      </c>
      <c r="D21" s="780" t="s">
        <v>1094</v>
      </c>
      <c r="E21" s="1416"/>
      <c r="F21" s="1422"/>
      <c r="G21" s="1422"/>
      <c r="H21" s="1417" t="s">
        <v>1150</v>
      </c>
    </row>
    <row r="22" spans="2:8">
      <c r="B22" s="1415"/>
      <c r="C22" s="1409"/>
      <c r="D22" s="1050" t="s">
        <v>1095</v>
      </c>
      <c r="E22" s="1416"/>
      <c r="F22" s="1422"/>
      <c r="G22" s="1422"/>
      <c r="H22" s="1417"/>
    </row>
    <row r="23" spans="2:8">
      <c r="B23" s="1415"/>
      <c r="C23" s="1409"/>
      <c r="D23" s="1050" t="s">
        <v>1096</v>
      </c>
      <c r="E23" s="1416"/>
      <c r="F23" s="1422"/>
      <c r="G23" s="1422"/>
      <c r="H23" s="1103" t="s">
        <v>794</v>
      </c>
    </row>
    <row r="24" spans="2:8" ht="39.65" customHeight="1">
      <c r="B24" s="1415"/>
      <c r="C24" s="1409"/>
      <c r="D24" s="1050" t="s">
        <v>1097</v>
      </c>
      <c r="E24" s="1416"/>
      <c r="F24" s="1422"/>
      <c r="G24" s="1422"/>
      <c r="H24" s="1417" t="s">
        <v>1150</v>
      </c>
    </row>
    <row r="25" spans="2:8" ht="42" customHeight="1">
      <c r="B25" s="1415"/>
      <c r="C25" s="1409"/>
      <c r="D25" s="1050" t="s">
        <v>1185</v>
      </c>
      <c r="E25" s="1416"/>
      <c r="F25" s="1422"/>
      <c r="G25" s="1422"/>
      <c r="H25" s="1417"/>
    </row>
    <row r="26" spans="2:8">
      <c r="B26" s="1415"/>
      <c r="C26" s="1409"/>
      <c r="D26" s="1050" t="s">
        <v>1098</v>
      </c>
      <c r="E26" s="1416"/>
      <c r="F26" s="1422"/>
      <c r="G26" s="1422"/>
      <c r="H26" s="1417"/>
    </row>
    <row r="27" spans="2:8">
      <c r="B27" s="1415"/>
      <c r="C27" s="1409"/>
      <c r="D27" s="1050" t="s">
        <v>1099</v>
      </c>
      <c r="E27" s="1416"/>
      <c r="F27" s="1422"/>
      <c r="G27" s="1422"/>
      <c r="H27" s="1417"/>
    </row>
    <row r="28" spans="2:8" ht="42" customHeight="1">
      <c r="B28" s="1415"/>
      <c r="C28" s="1409"/>
      <c r="D28" s="1050" t="s">
        <v>1100</v>
      </c>
      <c r="E28" s="1416"/>
      <c r="F28" s="1422"/>
      <c r="G28" s="1422"/>
      <c r="H28" s="1417"/>
    </row>
    <row r="29" spans="2:8" ht="42" customHeight="1">
      <c r="B29" s="1415"/>
      <c r="C29" s="1410"/>
      <c r="D29" s="1050" t="s">
        <v>1101</v>
      </c>
      <c r="E29" s="1416"/>
      <c r="F29" s="1422"/>
      <c r="G29" s="1422"/>
      <c r="H29" s="1417"/>
    </row>
    <row r="30" spans="2:8">
      <c r="B30" s="1425"/>
      <c r="C30" s="1411" t="s">
        <v>1102</v>
      </c>
      <c r="D30" s="1411"/>
      <c r="E30" s="1416"/>
      <c r="F30" s="856" t="s">
        <v>124</v>
      </c>
      <c r="G30" s="1422"/>
      <c r="H30" s="1103"/>
    </row>
    <row r="31" spans="2:8" ht="42">
      <c r="B31" s="1125" t="s">
        <v>777</v>
      </c>
      <c r="C31" s="1407" t="s">
        <v>778</v>
      </c>
      <c r="D31" s="1407"/>
      <c r="E31" s="1416" t="s">
        <v>127</v>
      </c>
      <c r="F31" s="1104" t="s">
        <v>126</v>
      </c>
      <c r="G31" s="1422" t="s">
        <v>971</v>
      </c>
      <c r="H31" s="1103" t="s">
        <v>929</v>
      </c>
    </row>
    <row r="32" spans="2:8" ht="42">
      <c r="B32" s="1106" t="s">
        <v>779</v>
      </c>
      <c r="C32" s="1407" t="s">
        <v>1186</v>
      </c>
      <c r="D32" s="1407"/>
      <c r="E32" s="1416"/>
      <c r="F32" s="1416" t="s">
        <v>251</v>
      </c>
      <c r="G32" s="1422"/>
      <c r="H32" s="854" t="s">
        <v>1151</v>
      </c>
    </row>
    <row r="33" spans="2:8" ht="126">
      <c r="B33" s="1420" t="s">
        <v>780</v>
      </c>
      <c r="C33" s="1407" t="s">
        <v>1152</v>
      </c>
      <c r="D33" s="1407"/>
      <c r="E33" s="1416"/>
      <c r="F33" s="1416"/>
      <c r="G33" s="1422"/>
      <c r="H33" s="1103" t="s">
        <v>1153</v>
      </c>
    </row>
    <row r="34" spans="2:8">
      <c r="B34" s="1420"/>
      <c r="C34" s="1407" t="s">
        <v>790</v>
      </c>
      <c r="D34" s="1407"/>
      <c r="E34" s="1416"/>
      <c r="F34" s="1104" t="s">
        <v>126</v>
      </c>
      <c r="G34" s="1422"/>
      <c r="H34" s="1103" t="s">
        <v>1154</v>
      </c>
    </row>
    <row r="35" spans="2:8" ht="39.65" customHeight="1">
      <c r="B35" s="1421" t="s">
        <v>781</v>
      </c>
      <c r="C35" s="1407" t="s">
        <v>129</v>
      </c>
      <c r="D35" s="1407"/>
      <c r="E35" s="1416" t="s">
        <v>128</v>
      </c>
      <c r="F35" s="1416" t="s">
        <v>124</v>
      </c>
      <c r="G35" s="1422"/>
      <c r="H35" s="1417" t="s">
        <v>1155</v>
      </c>
    </row>
    <row r="36" spans="2:8">
      <c r="B36" s="1421"/>
      <c r="C36" s="1407" t="s">
        <v>130</v>
      </c>
      <c r="D36" s="1407"/>
      <c r="E36" s="1416"/>
      <c r="F36" s="1416"/>
      <c r="G36" s="1422"/>
      <c r="H36" s="1417"/>
    </row>
    <row r="37" spans="2:8">
      <c r="B37" s="1421"/>
      <c r="C37" s="1407" t="s">
        <v>131</v>
      </c>
      <c r="D37" s="1407"/>
      <c r="E37" s="1416"/>
      <c r="F37" s="1416"/>
      <c r="G37" s="1422"/>
      <c r="H37" s="1417"/>
    </row>
    <row r="38" spans="2:8">
      <c r="B38" s="1421"/>
      <c r="C38" s="1407" t="s">
        <v>272</v>
      </c>
      <c r="D38" s="1407"/>
      <c r="E38" s="1416"/>
      <c r="F38" s="1416"/>
      <c r="G38" s="1422"/>
      <c r="H38" s="1417"/>
    </row>
    <row r="39" spans="2:8">
      <c r="B39" s="1421"/>
      <c r="C39" s="1407" t="s">
        <v>269</v>
      </c>
      <c r="D39" s="1407"/>
      <c r="E39" s="1416"/>
      <c r="F39" s="1416"/>
      <c r="G39" s="1422"/>
      <c r="H39" s="1417"/>
    </row>
    <row r="40" spans="2:8">
      <c r="B40" s="1421"/>
      <c r="C40" s="1407" t="s">
        <v>797</v>
      </c>
      <c r="D40" s="1407"/>
      <c r="E40" s="1416"/>
      <c r="F40" s="1416"/>
      <c r="G40" s="1422"/>
      <c r="H40" s="1417"/>
    </row>
    <row r="41" spans="2:8" s="361" customFormat="1" ht="126">
      <c r="B41" s="1418" t="s">
        <v>978</v>
      </c>
      <c r="C41" s="1406" t="s">
        <v>1075</v>
      </c>
      <c r="D41" s="1406"/>
      <c r="E41" s="1416"/>
      <c r="F41" s="1424" t="s">
        <v>508</v>
      </c>
      <c r="G41" s="1422"/>
      <c r="H41" s="1103" t="s">
        <v>1076</v>
      </c>
    </row>
    <row r="42" spans="2:8" s="361" customFormat="1" ht="105">
      <c r="B42" s="1418"/>
      <c r="C42" s="1406" t="s">
        <v>1077</v>
      </c>
      <c r="D42" s="1406"/>
      <c r="E42" s="1416"/>
      <c r="F42" s="1424"/>
      <c r="G42" s="1422"/>
      <c r="H42" s="1171" t="s">
        <v>1187</v>
      </c>
    </row>
    <row r="43" spans="2:8" s="361" customFormat="1" ht="189">
      <c r="B43" s="1418"/>
      <c r="C43" s="1406" t="s">
        <v>803</v>
      </c>
      <c r="D43" s="1406"/>
      <c r="E43" s="1416"/>
      <c r="F43" s="1424"/>
      <c r="G43" s="1422"/>
      <c r="H43" s="1103" t="s">
        <v>1078</v>
      </c>
    </row>
    <row r="44" spans="2:8" s="361" customFormat="1" ht="105">
      <c r="B44" s="1418"/>
      <c r="C44" s="1406" t="s">
        <v>801</v>
      </c>
      <c r="D44" s="1406"/>
      <c r="E44" s="1416"/>
      <c r="F44" s="1424"/>
      <c r="G44" s="1422"/>
      <c r="H44" s="1103" t="s">
        <v>1079</v>
      </c>
    </row>
    <row r="45" spans="2:8" s="361" customFormat="1" ht="84">
      <c r="B45" s="1418"/>
      <c r="C45" s="1406" t="s">
        <v>802</v>
      </c>
      <c r="D45" s="1406"/>
      <c r="E45" s="1416"/>
      <c r="F45" s="1424"/>
      <c r="G45" s="1422"/>
      <c r="H45" s="1103" t="s">
        <v>1080</v>
      </c>
    </row>
    <row r="46" spans="2:8" s="361" customFormat="1" ht="84">
      <c r="B46" s="1419"/>
      <c r="C46" s="1406" t="s">
        <v>509</v>
      </c>
      <c r="D46" s="1406"/>
      <c r="E46" s="1416"/>
      <c r="F46" s="1424"/>
      <c r="G46" s="1422"/>
      <c r="H46" s="1103" t="s">
        <v>1081</v>
      </c>
    </row>
    <row r="47" spans="2:8" ht="84">
      <c r="B47" s="1106" t="s">
        <v>1156</v>
      </c>
      <c r="C47" s="1407" t="s">
        <v>1157</v>
      </c>
      <c r="D47" s="1407"/>
      <c r="E47" s="1104" t="s">
        <v>127</v>
      </c>
      <c r="F47" s="1104" t="s">
        <v>124</v>
      </c>
      <c r="G47" s="1422"/>
      <c r="H47" s="1103" t="s">
        <v>1082</v>
      </c>
    </row>
    <row r="48" spans="2:8" ht="42" hidden="1" customHeight="1">
      <c r="B48" s="1106" t="s">
        <v>804</v>
      </c>
      <c r="C48" s="1124"/>
      <c r="D48" s="96"/>
      <c r="E48" s="1105" t="s">
        <v>800</v>
      </c>
      <c r="F48" s="1104" t="s">
        <v>251</v>
      </c>
      <c r="G48" s="1422"/>
      <c r="H48" s="1103" t="s">
        <v>805</v>
      </c>
    </row>
    <row r="49" spans="2:8" ht="42">
      <c r="B49" s="1426" t="s">
        <v>1158</v>
      </c>
      <c r="C49" s="1426"/>
      <c r="D49" s="1426"/>
      <c r="E49" s="1110" t="s">
        <v>800</v>
      </c>
      <c r="F49" s="1416" t="s">
        <v>126</v>
      </c>
      <c r="G49" s="1422"/>
      <c r="H49" s="636" t="s">
        <v>1159</v>
      </c>
    </row>
    <row r="50" spans="2:8">
      <c r="B50" s="1407" t="s">
        <v>1160</v>
      </c>
      <c r="C50" s="1407"/>
      <c r="D50" s="1407"/>
      <c r="E50" s="1109" t="s">
        <v>128</v>
      </c>
      <c r="F50" s="1416"/>
      <c r="G50" s="1422"/>
      <c r="H50" s="1103" t="s">
        <v>132</v>
      </c>
    </row>
  </sheetData>
  <sheetProtection algorithmName="SHA-512" hashValue="zapOUZjGMcfZBxO3yOe1vrYlpadh6FyBlfjEZAPEQEmwGofM5oFQNxTVMMMGa65H8gINLV3wHHrNWg9Sq8RGSQ==" saltValue="phNmVX7B6lmLmZzxilWTjg==" spinCount="100000" sheet="1" formatCells="0" insertRows="0" insertHyperlinks="0"/>
  <mergeCells count="59">
    <mergeCell ref="F35:F40"/>
    <mergeCell ref="E35:E46"/>
    <mergeCell ref="F41:F46"/>
    <mergeCell ref="B9:B30"/>
    <mergeCell ref="G31:G50"/>
    <mergeCell ref="B49:D49"/>
    <mergeCell ref="F49:F50"/>
    <mergeCell ref="C9:D9"/>
    <mergeCell ref="C11:D11"/>
    <mergeCell ref="C12:D12"/>
    <mergeCell ref="C13:D13"/>
    <mergeCell ref="C14:D14"/>
    <mergeCell ref="C15:D15"/>
    <mergeCell ref="C16:D16"/>
    <mergeCell ref="C20:D20"/>
    <mergeCell ref="C19:D19"/>
    <mergeCell ref="B3:B8"/>
    <mergeCell ref="F3:F5"/>
    <mergeCell ref="H35:H40"/>
    <mergeCell ref="B41:B46"/>
    <mergeCell ref="B33:B34"/>
    <mergeCell ref="B35:B40"/>
    <mergeCell ref="H21:H22"/>
    <mergeCell ref="H24:H29"/>
    <mergeCell ref="F7:F14"/>
    <mergeCell ref="G3:G30"/>
    <mergeCell ref="F15:F29"/>
    <mergeCell ref="E3:E30"/>
    <mergeCell ref="F32:F33"/>
    <mergeCell ref="E31:E34"/>
    <mergeCell ref="C7:D7"/>
    <mergeCell ref="C8:D8"/>
    <mergeCell ref="C2:D2"/>
    <mergeCell ref="C3:D3"/>
    <mergeCell ref="C4:D4"/>
    <mergeCell ref="C5:D5"/>
    <mergeCell ref="C6:D6"/>
    <mergeCell ref="C35:D35"/>
    <mergeCell ref="C18:D18"/>
    <mergeCell ref="C17:D17"/>
    <mergeCell ref="C30:D30"/>
    <mergeCell ref="C31:D31"/>
    <mergeCell ref="C32:D32"/>
    <mergeCell ref="C46:D46"/>
    <mergeCell ref="C47:D47"/>
    <mergeCell ref="B50:D50"/>
    <mergeCell ref="C21:C29"/>
    <mergeCell ref="C41:D41"/>
    <mergeCell ref="C42:D42"/>
    <mergeCell ref="C43:D43"/>
    <mergeCell ref="C44:D44"/>
    <mergeCell ref="C45:D45"/>
    <mergeCell ref="C33:D33"/>
    <mergeCell ref="C34:D34"/>
    <mergeCell ref="C40:D40"/>
    <mergeCell ref="C39:D39"/>
    <mergeCell ref="C38:D38"/>
    <mergeCell ref="C37:D37"/>
    <mergeCell ref="C36:D36"/>
  </mergeCells>
  <phoneticPr fontId="21"/>
  <conditionalFormatting sqref="B2:B3 C2:C9 E3:F3 F6:F7 B9 D10 C11:C20 D21:D29 C30 F30 H30:H31 E31:F31 B32 F32 C32:C40 F34 B35 E35:F35 F41 B41:C47 E47:F47 B49:C49 B50 E50">
    <cfRule type="expression" dxfId="606" priority="10">
      <formula>$B$2&lt;&gt;""</formula>
    </cfRule>
  </conditionalFormatting>
  <conditionalFormatting sqref="B48:F48">
    <cfRule type="expression" dxfId="605" priority="5">
      <formula>$B$2&lt;&gt;""</formula>
    </cfRule>
  </conditionalFormatting>
  <conditionalFormatting sqref="E49:F49">
    <cfRule type="expression" dxfId="604" priority="2">
      <formula>$B$2&lt;&gt;""</formula>
    </cfRule>
  </conditionalFormatting>
  <conditionalFormatting sqref="E2:H2">
    <cfRule type="expression" dxfId="603" priority="1">
      <formula>$B$2&lt;&gt;""</formula>
    </cfRule>
  </conditionalFormatting>
  <conditionalFormatting sqref="F15">
    <cfRule type="expression" dxfId="602" priority="8">
      <formula>$B$2&lt;&gt;""</formula>
    </cfRule>
  </conditionalFormatting>
  <conditionalFormatting sqref="F1:G2 F3 F6:F7 F15 F30:F32 F34:F35 F41 F47:F49 F51:G1048576">
    <cfRule type="expression" dxfId="601" priority="7">
      <formula>$F1="必須"</formula>
    </cfRule>
  </conditionalFormatting>
  <conditionalFormatting sqref="H3:H21">
    <cfRule type="expression" dxfId="600" priority="4">
      <formula>$B$2&lt;&gt;""</formula>
    </cfRule>
  </conditionalFormatting>
  <conditionalFormatting sqref="H23:H24">
    <cfRule type="expression" dxfId="599" priority="9">
      <formula>$B$2&lt;&gt;""</formula>
    </cfRule>
  </conditionalFormatting>
  <conditionalFormatting sqref="H33:H35">
    <cfRule type="expression" dxfId="598" priority="6">
      <formula>$B$2&lt;&gt;""</formula>
    </cfRule>
  </conditionalFormatting>
  <conditionalFormatting sqref="H47:H50">
    <cfRule type="expression" dxfId="597" priority="3">
      <formula>$B$2&lt;&gt;""</formula>
    </cfRule>
  </conditionalFormatting>
  <dataValidations count="1">
    <dataValidation imeMode="hiragana" allowBlank="1" showInputMessage="1" showErrorMessage="1" sqref="H34" xr:uid="{F79ACF71-F3EF-4868-ABEF-6326CFC193A4}"/>
  </dataValidations>
  <printOptions horizontalCentered="1"/>
  <pageMargins left="0.51181102362204722" right="0.11811023622047245" top="0.35433070866141736" bottom="0.35433070866141736" header="0.31496062992125984" footer="0.11811023622047245"/>
  <pageSetup paperSize="9" scale="29" orientation="portrait" r:id="rId1"/>
  <headerFooter scaleWithDoc="0">
    <oddFooter>&amp;R&amp;K01+049R7高層ZEH-M_ver.1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7E21-A433-4717-BAC5-5E942E008BB2}">
  <sheetPr>
    <pageSetUpPr fitToPage="1"/>
  </sheetPr>
  <dimension ref="A1:L60"/>
  <sheetViews>
    <sheetView showGridLines="0" view="pageBreakPreview" topLeftCell="B3" zoomScaleNormal="100" zoomScaleSheetLayoutView="100" workbookViewId="0">
      <selection activeCell="I7" sqref="I7"/>
    </sheetView>
  </sheetViews>
  <sheetFormatPr defaultColWidth="9" defaultRowHeight="16.5"/>
  <cols>
    <col min="1" max="1" width="1.83203125" hidden="1" customWidth="1"/>
    <col min="2" max="2" width="1.08203125" customWidth="1"/>
    <col min="3" max="3" width="4.5" customWidth="1"/>
    <col min="4" max="4" width="17.5" customWidth="1"/>
    <col min="7" max="7" width="11.58203125" customWidth="1"/>
    <col min="8" max="8" width="5.58203125" customWidth="1"/>
    <col min="9" max="9" width="18.33203125" customWidth="1"/>
    <col min="10" max="10" width="5.58203125" customWidth="1"/>
    <col min="11" max="11" width="42.08203125" customWidth="1"/>
    <col min="12" max="12" width="1.08203125" customWidth="1"/>
  </cols>
  <sheetData>
    <row r="1" spans="2:12" hidden="1"/>
    <row r="2" spans="2:12" hidden="1">
      <c r="B2" s="626"/>
    </row>
    <row r="3" spans="2:12" ht="28.5" customHeight="1">
      <c r="B3" s="158"/>
      <c r="C3" s="385" t="s">
        <v>1140</v>
      </c>
      <c r="D3" s="158"/>
      <c r="E3" s="381"/>
      <c r="F3" s="381"/>
      <c r="G3" s="381"/>
      <c r="H3" s="381"/>
      <c r="I3" s="381"/>
      <c r="J3" s="381"/>
      <c r="K3" s="381"/>
    </row>
    <row r="4" spans="2:12" ht="9" customHeight="1">
      <c r="B4" s="158"/>
      <c r="C4" s="158"/>
      <c r="D4" s="382"/>
      <c r="E4" s="382"/>
      <c r="F4" s="382"/>
      <c r="G4" s="383"/>
      <c r="H4" s="382"/>
      <c r="I4" s="382"/>
      <c r="J4" s="382"/>
      <c r="K4" s="382"/>
    </row>
    <row r="5" spans="2:12" ht="21" customHeight="1">
      <c r="B5" s="158"/>
      <c r="C5" s="2335" t="s">
        <v>747</v>
      </c>
      <c r="D5" s="2336"/>
      <c r="E5" s="2336"/>
      <c r="F5" s="2336"/>
      <c r="G5" s="2336"/>
      <c r="H5" s="2336"/>
      <c r="I5" s="2336"/>
      <c r="J5" s="2336"/>
      <c r="K5" s="2337"/>
    </row>
    <row r="6" spans="2:12" ht="21" customHeight="1">
      <c r="B6" s="158"/>
      <c r="C6" s="2338" t="s">
        <v>517</v>
      </c>
      <c r="D6" s="2339"/>
      <c r="E6" s="2339"/>
      <c r="F6" s="2340"/>
      <c r="G6" s="2341" t="s">
        <v>522</v>
      </c>
      <c r="H6" s="2341"/>
      <c r="I6" s="2341" t="s">
        <v>516</v>
      </c>
      <c r="J6" s="2341"/>
      <c r="K6" s="384" t="s">
        <v>523</v>
      </c>
    </row>
    <row r="7" spans="2:12" ht="34.5" customHeight="1">
      <c r="B7" s="158"/>
      <c r="C7" s="2355" t="s">
        <v>555</v>
      </c>
      <c r="D7" s="2334" t="s">
        <v>589</v>
      </c>
      <c r="E7" s="2334"/>
      <c r="F7" s="2334"/>
      <c r="G7" s="1173">
        <f>COUNTIF(住戸情報入力!AQ:AQ,"1")</f>
        <v>0</v>
      </c>
      <c r="H7" s="1137" t="s">
        <v>519</v>
      </c>
      <c r="I7" s="1138"/>
      <c r="J7" s="1139" t="s">
        <v>518</v>
      </c>
      <c r="K7" s="1140" t="s">
        <v>1202</v>
      </c>
    </row>
    <row r="8" spans="2:12" ht="21" customHeight="1">
      <c r="B8" s="158"/>
      <c r="C8" s="2356"/>
      <c r="D8" s="2358" t="s">
        <v>1188</v>
      </c>
      <c r="E8" s="2358"/>
      <c r="F8" s="2358"/>
      <c r="G8" s="1174">
        <f>COUNTIFS(住戸情報入力!AX:AX,"Ｖ２Ｈ充放電設備",住戸情報入力!AZ:AZ,1)+COUNTIFS(住戸情報入力!AX:AX,"Ｖ２Ｈ充放電設備、地中熱ヒートポンプ・システム",住戸情報入力!AZ:AZ,1)</f>
        <v>0</v>
      </c>
      <c r="H8" s="1175" t="s">
        <v>520</v>
      </c>
      <c r="I8" s="1176">
        <f>SUMIFS(住戸情報入力!AY:AY,住戸情報入力!AX:AX,"Ｖ２Ｈ充放電設備",住戸情報入力!AZ:AZ,1)+SUMIFS(住戸情報入力!AY:AY,住戸情報入力!AX:AX,"Ｖ２Ｈ充放電設備、地中熱ヒートポンプ・システム",住戸情報入力!AZ:AZ,1)-900000*COUNTIFS(住戸情報入力!AX:AX,"Ｖ２Ｈ充放電設備、地中熱ヒートポンプ・システム",住戸情報入力!AZ:AZ,1)</f>
        <v>0</v>
      </c>
      <c r="J8" s="1143" t="s">
        <v>518</v>
      </c>
      <c r="K8" s="1140" t="s">
        <v>1197</v>
      </c>
    </row>
    <row r="9" spans="2:12" ht="21" customHeight="1">
      <c r="B9" s="158"/>
      <c r="C9" s="2356"/>
      <c r="D9" s="2359" t="s">
        <v>513</v>
      </c>
      <c r="E9" s="2359"/>
      <c r="F9" s="2359"/>
      <c r="G9" s="1174">
        <f>COUNTIFS(住戸情報入力!AX:AX,"地中熱ヒートポンプ・システム",住戸情報入力!AZ:AZ,1)+COUNTIFS(住戸情報入力!AX:AX,"Ｖ２Ｈ充放電設備、地中熱ヒートポンプ・システム",住戸情報入力!AZ:AZ,1)</f>
        <v>0</v>
      </c>
      <c r="H9" s="1177" t="s">
        <v>519</v>
      </c>
      <c r="I9" s="1178">
        <f>G9*900000</f>
        <v>0</v>
      </c>
      <c r="J9" s="1141" t="s">
        <v>518</v>
      </c>
      <c r="K9" s="1140" t="s">
        <v>1197</v>
      </c>
    </row>
    <row r="10" spans="2:12" ht="21" customHeight="1">
      <c r="B10" s="158"/>
      <c r="C10" s="2356"/>
      <c r="D10" s="2352" t="s">
        <v>514</v>
      </c>
      <c r="E10" s="2352"/>
      <c r="F10" s="2352"/>
      <c r="G10" s="1146" t="str">
        <f>IF('ＰＶＴシステム明細 '!D23="１年目",'ＰＶＴシステム明細 '!J23,"0")</f>
        <v>0</v>
      </c>
      <c r="H10" s="1147" t="s">
        <v>321</v>
      </c>
      <c r="I10" s="1146" t="str">
        <f>IF('ＰＶＴシステム明細 '!D23="１年目",'ＰＶＴシステム明細 '!O23,"0")</f>
        <v>0</v>
      </c>
      <c r="J10" s="1141" t="s">
        <v>518</v>
      </c>
      <c r="K10" s="1145" t="s">
        <v>1198</v>
      </c>
    </row>
    <row r="11" spans="2:12" ht="21" customHeight="1" thickBot="1">
      <c r="B11" s="158"/>
      <c r="C11" s="2356"/>
      <c r="D11" s="2329" t="s">
        <v>515</v>
      </c>
      <c r="E11" s="2329"/>
      <c r="F11" s="2329"/>
      <c r="G11" s="1148" t="str">
        <f>IF(液体集熱式太陽熱利用システム明細!D23="１年目",液体集熱式太陽熱利用システム明細!J23,"0")</f>
        <v>0</v>
      </c>
      <c r="H11" s="1149" t="s">
        <v>321</v>
      </c>
      <c r="I11" s="1148" t="str">
        <f>IF(液体集熱式太陽熱利用システム明細!D23="１年目",液体集熱式太陽熱利用システム明細!O23,"0")</f>
        <v>0</v>
      </c>
      <c r="J11" s="1150" t="s">
        <v>518</v>
      </c>
      <c r="K11" s="1151" t="s">
        <v>1199</v>
      </c>
    </row>
    <row r="12" spans="2:12" ht="21" customHeight="1" thickTop="1">
      <c r="B12" s="158"/>
      <c r="C12" s="2357"/>
      <c r="D12" s="2331" t="s">
        <v>410</v>
      </c>
      <c r="E12" s="2331"/>
      <c r="F12" s="2331"/>
      <c r="G12" s="2331"/>
      <c r="H12" s="2331"/>
      <c r="I12" s="1152">
        <f>SUM(I7:I11)</f>
        <v>0</v>
      </c>
      <c r="J12" s="1153" t="s">
        <v>518</v>
      </c>
      <c r="K12" s="1154"/>
    </row>
    <row r="13" spans="2:12" ht="21" customHeight="1" thickBot="1">
      <c r="B13" s="158"/>
      <c r="C13" s="2320" t="s">
        <v>521</v>
      </c>
      <c r="D13" s="2326" t="s">
        <v>615</v>
      </c>
      <c r="E13" s="2327"/>
      <c r="F13" s="2328"/>
      <c r="G13" s="1138"/>
      <c r="H13" s="1162" t="s">
        <v>520</v>
      </c>
      <c r="I13" s="1138"/>
      <c r="J13" s="1163" t="s">
        <v>518</v>
      </c>
      <c r="K13" s="2353" t="s">
        <v>1200</v>
      </c>
      <c r="L13" s="852"/>
    </row>
    <row r="14" spans="2:12" ht="21" customHeight="1" thickTop="1">
      <c r="B14" s="158"/>
      <c r="C14" s="2321"/>
      <c r="D14" s="2324" t="s">
        <v>1188</v>
      </c>
      <c r="E14" s="2324"/>
      <c r="F14" s="2325"/>
      <c r="G14" s="1156"/>
      <c r="H14" s="1155" t="s">
        <v>520</v>
      </c>
      <c r="I14" s="1156"/>
      <c r="J14" s="1155" t="s">
        <v>518</v>
      </c>
      <c r="K14" s="2354"/>
      <c r="L14" s="852"/>
    </row>
    <row r="15" spans="2:12" ht="21" customHeight="1" thickBot="1">
      <c r="B15" s="158"/>
      <c r="C15" s="2321"/>
      <c r="D15" s="2329" t="s">
        <v>1189</v>
      </c>
      <c r="E15" s="2329"/>
      <c r="F15" s="2329"/>
      <c r="G15" s="1142">
        <f>ＣＬＴ明細!J16</f>
        <v>0</v>
      </c>
      <c r="H15" s="1149" t="s">
        <v>561</v>
      </c>
      <c r="I15" s="1142">
        <f>ＣＬＴ明細!T16</f>
        <v>0</v>
      </c>
      <c r="J15" s="1141" t="s">
        <v>518</v>
      </c>
      <c r="K15" s="1151" t="s">
        <v>1201</v>
      </c>
    </row>
    <row r="16" spans="2:12" ht="21" customHeight="1" thickTop="1" thickBot="1">
      <c r="B16" s="158"/>
      <c r="C16" s="2322"/>
      <c r="D16" s="2330" t="s">
        <v>410</v>
      </c>
      <c r="E16" s="2330"/>
      <c r="F16" s="2330"/>
      <c r="G16" s="2330"/>
      <c r="H16" s="2330"/>
      <c r="I16" s="1157">
        <f>SUM(I13:I15)</f>
        <v>0</v>
      </c>
      <c r="J16" s="1158" t="s">
        <v>518</v>
      </c>
      <c r="K16" s="1159"/>
    </row>
    <row r="17" spans="2:11" ht="21" customHeight="1" thickTop="1">
      <c r="B17" s="158"/>
      <c r="C17" s="2332" t="s">
        <v>524</v>
      </c>
      <c r="D17" s="2332"/>
      <c r="E17" s="2332"/>
      <c r="F17" s="2332"/>
      <c r="G17" s="2332"/>
      <c r="H17" s="2333"/>
      <c r="I17" s="1152">
        <f>I12+I16</f>
        <v>0</v>
      </c>
      <c r="J17" s="1160" t="s">
        <v>518</v>
      </c>
      <c r="K17" s="1161"/>
    </row>
    <row r="18" spans="2:11" ht="9.75" customHeight="1">
      <c r="B18" s="158"/>
      <c r="C18" s="158"/>
      <c r="D18" s="158"/>
      <c r="E18" s="158"/>
      <c r="F18" s="158"/>
      <c r="G18" s="158"/>
      <c r="H18" s="158"/>
      <c r="I18" s="158"/>
      <c r="J18" s="158"/>
      <c r="K18" s="158"/>
    </row>
    <row r="19" spans="2:11" ht="21" customHeight="1">
      <c r="B19" s="158"/>
      <c r="C19" s="2335" t="s">
        <v>748</v>
      </c>
      <c r="D19" s="2336"/>
      <c r="E19" s="2336"/>
      <c r="F19" s="2336"/>
      <c r="G19" s="2336"/>
      <c r="H19" s="2336"/>
      <c r="I19" s="2336"/>
      <c r="J19" s="2336"/>
      <c r="K19" s="2337"/>
    </row>
    <row r="20" spans="2:11" ht="21" customHeight="1">
      <c r="B20" s="158"/>
      <c r="C20" s="2338" t="s">
        <v>517</v>
      </c>
      <c r="D20" s="2339"/>
      <c r="E20" s="2339"/>
      <c r="F20" s="2340"/>
      <c r="G20" s="2341" t="s">
        <v>522</v>
      </c>
      <c r="H20" s="2341"/>
      <c r="I20" s="2341" t="s">
        <v>516</v>
      </c>
      <c r="J20" s="2341"/>
      <c r="K20" s="384" t="s">
        <v>523</v>
      </c>
    </row>
    <row r="21" spans="2:11" ht="34.5" customHeight="1">
      <c r="B21" s="158"/>
      <c r="C21" s="2342" t="s">
        <v>555</v>
      </c>
      <c r="D21" s="2334" t="s">
        <v>589</v>
      </c>
      <c r="E21" s="2334"/>
      <c r="F21" s="2334"/>
      <c r="G21" s="1173">
        <f>COUNTIF(住戸情報入力!AQ:AQ,"2")</f>
        <v>0</v>
      </c>
      <c r="H21" s="1137" t="s">
        <v>519</v>
      </c>
      <c r="I21" s="1138"/>
      <c r="J21" s="1139" t="s">
        <v>518</v>
      </c>
      <c r="K21" s="1140" t="s">
        <v>1202</v>
      </c>
    </row>
    <row r="22" spans="2:11" ht="21" customHeight="1">
      <c r="B22" s="158"/>
      <c r="C22" s="2343"/>
      <c r="D22" s="2323" t="s">
        <v>1188</v>
      </c>
      <c r="E22" s="2323"/>
      <c r="F22" s="2323"/>
      <c r="G22" s="1174">
        <f>COUNTIFS(住戸情報入力!AX:AX,"Ｖ２Ｈ充放電設備",住戸情報入力!AZ:AZ,2)+COUNTIFS(住戸情報入力!AX:AX,"Ｖ２Ｈ充放電設備、地中熱ヒートポンプ・システム",住戸情報入力!AZ:AZ,2)</f>
        <v>0</v>
      </c>
      <c r="H22" s="1143" t="s">
        <v>520</v>
      </c>
      <c r="I22" s="1176">
        <f>SUMIFS(住戸情報入力!AY:AY,住戸情報入力!AX:AX,"Ｖ２Ｈ充放電設備",住戸情報入力!AZ:AZ,2)+SUMIFS(住戸情報入力!AY:AY,住戸情報入力!AX:AX,"Ｖ２Ｈ充放電設備、地中熱ヒートポンプ・システム",住戸情報入力!AZ:AZ,2)-900000*COUNTIFS(住戸情報入力!AX:AX,"Ｖ２Ｈ充放電設備、地中熱ヒートポンプ・システム",住戸情報入力!AZ:AZ,2)</f>
        <v>0</v>
      </c>
      <c r="J22" s="1143" t="s">
        <v>518</v>
      </c>
      <c r="K22" s="1140" t="s">
        <v>1197</v>
      </c>
    </row>
    <row r="23" spans="2:11" ht="21" customHeight="1">
      <c r="B23" s="158"/>
      <c r="C23" s="2343"/>
      <c r="D23" s="2345" t="s">
        <v>513</v>
      </c>
      <c r="E23" s="2345"/>
      <c r="F23" s="2345"/>
      <c r="G23" s="1174">
        <f>COUNTIFS(住戸情報入力!AX:AX,"地中熱ヒートポンプ・システム",住戸情報入力!AZ:AZ,2)+COUNTIFS(住戸情報入力!AX:AX,"Ｖ２Ｈ充放電設備、地中熱ヒートポンプ・システム",住戸情報入力!AZ:AZ,2)</f>
        <v>0</v>
      </c>
      <c r="H23" s="1141" t="s">
        <v>519</v>
      </c>
      <c r="I23" s="1178">
        <f>G23*900000</f>
        <v>0</v>
      </c>
      <c r="J23" s="1141" t="s">
        <v>518</v>
      </c>
      <c r="K23" s="1140" t="s">
        <v>1197</v>
      </c>
    </row>
    <row r="24" spans="2:11" ht="21" customHeight="1">
      <c r="B24" s="158"/>
      <c r="C24" s="2343"/>
      <c r="D24" s="2352" t="s">
        <v>514</v>
      </c>
      <c r="E24" s="2352"/>
      <c r="F24" s="2352"/>
      <c r="G24" s="1146" t="str">
        <f>IF('ＰＶＴシステム明細 '!D23="２年目",'ＰＶＴシステム明細 '!J23,"0")</f>
        <v>0</v>
      </c>
      <c r="H24" s="1147" t="s">
        <v>321</v>
      </c>
      <c r="I24" s="1146" t="str">
        <f>IF('ＰＶＴシステム明細 '!D23="２年目",'ＰＶＴシステム明細 '!O23,"0")</f>
        <v>0</v>
      </c>
      <c r="J24" s="1141" t="s">
        <v>518</v>
      </c>
      <c r="K24" s="1145" t="s">
        <v>1198</v>
      </c>
    </row>
    <row r="25" spans="2:11" ht="21" customHeight="1" thickBot="1">
      <c r="B25" s="158"/>
      <c r="C25" s="2343"/>
      <c r="D25" s="2329" t="s">
        <v>515</v>
      </c>
      <c r="E25" s="2329"/>
      <c r="F25" s="2329"/>
      <c r="G25" s="1148" t="str">
        <f>IF(液体集熱式太陽熱利用システム明細!D23="２年目",液体集熱式太陽熱利用システム明細!J23,"0")</f>
        <v>0</v>
      </c>
      <c r="H25" s="1149" t="s">
        <v>321</v>
      </c>
      <c r="I25" s="1148" t="str">
        <f>IF(液体集熱式太陽熱利用システム明細!D23="２年目",液体集熱式太陽熱利用システム明細!O23,"0")</f>
        <v>0</v>
      </c>
      <c r="J25" s="1143" t="s">
        <v>518</v>
      </c>
      <c r="K25" s="1164" t="s">
        <v>1199</v>
      </c>
    </row>
    <row r="26" spans="2:11" ht="21" customHeight="1" thickTop="1">
      <c r="B26" s="158"/>
      <c r="C26" s="2344"/>
      <c r="D26" s="2331" t="s">
        <v>410</v>
      </c>
      <c r="E26" s="2331"/>
      <c r="F26" s="2331"/>
      <c r="G26" s="2331"/>
      <c r="H26" s="2331"/>
      <c r="I26" s="1152">
        <f>SUM(I21:I25)</f>
        <v>0</v>
      </c>
      <c r="J26" s="1160" t="s">
        <v>518</v>
      </c>
      <c r="K26" s="1154"/>
    </row>
    <row r="27" spans="2:11" ht="21" customHeight="1" thickBot="1">
      <c r="B27" s="158"/>
      <c r="C27" s="2320" t="s">
        <v>521</v>
      </c>
      <c r="D27" s="2326" t="s">
        <v>615</v>
      </c>
      <c r="E27" s="2327"/>
      <c r="F27" s="2328"/>
      <c r="G27" s="1138"/>
      <c r="H27" s="1162" t="s">
        <v>520</v>
      </c>
      <c r="I27" s="1138"/>
      <c r="J27" s="1163" t="s">
        <v>518</v>
      </c>
      <c r="K27" s="2318" t="s">
        <v>1200</v>
      </c>
    </row>
    <row r="28" spans="2:11" ht="21" customHeight="1" thickTop="1">
      <c r="B28" s="158"/>
      <c r="C28" s="2321"/>
      <c r="D28" s="2324" t="s">
        <v>1188</v>
      </c>
      <c r="E28" s="2324"/>
      <c r="F28" s="2325"/>
      <c r="G28" s="1156"/>
      <c r="H28" s="1155" t="s">
        <v>520</v>
      </c>
      <c r="I28" s="1156"/>
      <c r="J28" s="1155" t="s">
        <v>518</v>
      </c>
      <c r="K28" s="2319"/>
    </row>
    <row r="29" spans="2:11" ht="21" customHeight="1" thickBot="1">
      <c r="B29" s="158"/>
      <c r="C29" s="2321"/>
      <c r="D29" s="2329" t="s">
        <v>1189</v>
      </c>
      <c r="E29" s="2329"/>
      <c r="F29" s="2329"/>
      <c r="G29" s="1142">
        <f>ＣＬＴ明細!J17</f>
        <v>0</v>
      </c>
      <c r="H29" s="1149" t="s">
        <v>561</v>
      </c>
      <c r="I29" s="1166">
        <f>ＣＬＴ明細!T17</f>
        <v>0</v>
      </c>
      <c r="J29" s="1150" t="s">
        <v>518</v>
      </c>
      <c r="K29" s="1164" t="s">
        <v>1201</v>
      </c>
    </row>
    <row r="30" spans="2:11" ht="21" customHeight="1" thickTop="1" thickBot="1">
      <c r="B30" s="158"/>
      <c r="C30" s="2322"/>
      <c r="D30" s="2330" t="s">
        <v>410</v>
      </c>
      <c r="E30" s="2330"/>
      <c r="F30" s="2330"/>
      <c r="G30" s="2330"/>
      <c r="H30" s="2330"/>
      <c r="I30" s="1167">
        <f>SUM(I27:I29)</f>
        <v>0</v>
      </c>
      <c r="J30" s="1168" t="s">
        <v>518</v>
      </c>
      <c r="K30" s="1159"/>
    </row>
    <row r="31" spans="2:11" ht="21" customHeight="1" thickTop="1">
      <c r="B31" s="158"/>
      <c r="C31" s="2332" t="s">
        <v>524</v>
      </c>
      <c r="D31" s="2332"/>
      <c r="E31" s="2332"/>
      <c r="F31" s="2332"/>
      <c r="G31" s="2332"/>
      <c r="H31" s="2333"/>
      <c r="I31" s="1152">
        <f>I26+I30</f>
        <v>0</v>
      </c>
      <c r="J31" s="1169" t="s">
        <v>518</v>
      </c>
      <c r="K31" s="1165"/>
    </row>
    <row r="32" spans="2:11" ht="9.75" customHeight="1">
      <c r="B32" s="158"/>
      <c r="C32" s="158"/>
      <c r="D32" s="158"/>
      <c r="E32" s="158"/>
      <c r="F32" s="158"/>
      <c r="G32" s="158"/>
      <c r="H32" s="158"/>
      <c r="I32" s="158"/>
      <c r="J32" s="158"/>
      <c r="K32" s="158"/>
    </row>
    <row r="33" spans="2:11" ht="21" customHeight="1">
      <c r="B33" s="158"/>
      <c r="C33" s="2335" t="s">
        <v>749</v>
      </c>
      <c r="D33" s="2336"/>
      <c r="E33" s="2336"/>
      <c r="F33" s="2336"/>
      <c r="G33" s="2336"/>
      <c r="H33" s="2336"/>
      <c r="I33" s="2336"/>
      <c r="J33" s="2336"/>
      <c r="K33" s="2337"/>
    </row>
    <row r="34" spans="2:11" ht="21" customHeight="1">
      <c r="B34" s="158"/>
      <c r="C34" s="2338" t="s">
        <v>517</v>
      </c>
      <c r="D34" s="2339"/>
      <c r="E34" s="2339"/>
      <c r="F34" s="2340"/>
      <c r="G34" s="2341" t="s">
        <v>522</v>
      </c>
      <c r="H34" s="2341"/>
      <c r="I34" s="2341" t="s">
        <v>516</v>
      </c>
      <c r="J34" s="2341"/>
      <c r="K34" s="384" t="s">
        <v>523</v>
      </c>
    </row>
    <row r="35" spans="2:11" ht="34.5" customHeight="1">
      <c r="B35" s="158"/>
      <c r="C35" s="2342" t="s">
        <v>555</v>
      </c>
      <c r="D35" s="2334" t="s">
        <v>589</v>
      </c>
      <c r="E35" s="2334"/>
      <c r="F35" s="2334"/>
      <c r="G35" s="1173">
        <f>COUNTIF(住戸情報入力!AQ:AQ,"3")</f>
        <v>0</v>
      </c>
      <c r="H35" s="1137" t="s">
        <v>519</v>
      </c>
      <c r="I35" s="1138"/>
      <c r="J35" s="1139" t="s">
        <v>518</v>
      </c>
      <c r="K35" s="1140" t="s">
        <v>1202</v>
      </c>
    </row>
    <row r="36" spans="2:11" ht="21" customHeight="1">
      <c r="B36" s="158"/>
      <c r="C36" s="2343"/>
      <c r="D36" s="2323" t="s">
        <v>1188</v>
      </c>
      <c r="E36" s="2323"/>
      <c r="F36" s="2323"/>
      <c r="G36" s="1174">
        <f>COUNTIFS(住戸情報入力!AX:AX,"Ｖ２Ｈ充放電設備",住戸情報入力!AZ:AZ,3)+COUNTIFS(住戸情報入力!AX:AX,"Ｖ２Ｈ充放電設備、地中熱ヒートポンプ・システム",住戸情報入力!AZ:AZ,3)</f>
        <v>0</v>
      </c>
      <c r="H36" s="1143" t="s">
        <v>520</v>
      </c>
      <c r="I36" s="1176">
        <f>SUMIFS(住戸情報入力!AY:AY,住戸情報入力!AX:AX,"Ｖ２Ｈ充放電設備",住戸情報入力!AZ:AZ,3)+SUMIFS(住戸情報入力!AY:AY,住戸情報入力!AX:AX,"Ｖ２Ｈ充放電設備、地中熱ヒートポンプ・システム",住戸情報入力!AZ:AZ,3)-900000*COUNTIFS(住戸情報入力!AX:AX,"Ｖ２Ｈ充放電設備、地中熱ヒートポンプ・システム",住戸情報入力!AZ:AZ,3)</f>
        <v>0</v>
      </c>
      <c r="J36" s="1143" t="s">
        <v>518</v>
      </c>
      <c r="K36" s="1140" t="s">
        <v>1197</v>
      </c>
    </row>
    <row r="37" spans="2:11" ht="21" customHeight="1">
      <c r="B37" s="158"/>
      <c r="C37" s="2343"/>
      <c r="D37" s="2345" t="s">
        <v>513</v>
      </c>
      <c r="E37" s="2345"/>
      <c r="F37" s="2345"/>
      <c r="G37" s="1174">
        <f>COUNTIFS(住戸情報入力!AX:AX,"地中熱ヒートポンプ・システム",住戸情報入力!AZ:AZ,3)+COUNTIFS(住戸情報入力!AX:AX,"Ｖ２Ｈ充放電設備、地中熱ヒートポンプ・システム",住戸情報入力!AZ:AZ,3)</f>
        <v>0</v>
      </c>
      <c r="H37" s="1141" t="s">
        <v>519</v>
      </c>
      <c r="I37" s="1144">
        <f>G37*900000</f>
        <v>0</v>
      </c>
      <c r="J37" s="1141" t="s">
        <v>518</v>
      </c>
      <c r="K37" s="1140" t="s">
        <v>1197</v>
      </c>
    </row>
    <row r="38" spans="2:11" ht="21" customHeight="1">
      <c r="B38" s="158"/>
      <c r="C38" s="2343"/>
      <c r="D38" s="2346" t="s">
        <v>514</v>
      </c>
      <c r="E38" s="2347"/>
      <c r="F38" s="2348"/>
      <c r="G38" s="1146" t="str">
        <f>IF('ＰＶＴシステム明細 '!D23="３年目",'ＰＶＴシステム明細 '!J23,"0")</f>
        <v>0</v>
      </c>
      <c r="H38" s="1147" t="s">
        <v>321</v>
      </c>
      <c r="I38" s="1146" t="str">
        <f>IF('ＰＶＴシステム明細 '!D23="３年目",'ＰＶＴシステム明細 '!O23,"0")</f>
        <v>0</v>
      </c>
      <c r="J38" s="1141" t="s">
        <v>518</v>
      </c>
      <c r="K38" s="1145" t="s">
        <v>1198</v>
      </c>
    </row>
    <row r="39" spans="2:11" ht="21" customHeight="1" thickBot="1">
      <c r="C39" s="2343"/>
      <c r="D39" s="2349" t="s">
        <v>515</v>
      </c>
      <c r="E39" s="2350"/>
      <c r="F39" s="2351"/>
      <c r="G39" s="1148" t="str">
        <f>IF(液体集熱式太陽熱利用システム明細!D23="３年目",液体集熱式太陽熱利用システム明細!J23,"0")</f>
        <v>0</v>
      </c>
      <c r="H39" s="1149" t="s">
        <v>321</v>
      </c>
      <c r="I39" s="1170" t="str">
        <f>IF(液体集熱式太陽熱利用システム明細!D23="３年目",液体集熱式太陽熱利用システム明細!O23,"0")</f>
        <v>0</v>
      </c>
      <c r="J39" s="1150" t="s">
        <v>518</v>
      </c>
      <c r="K39" s="1164" t="s">
        <v>1199</v>
      </c>
    </row>
    <row r="40" spans="2:11" ht="21" customHeight="1" thickTop="1">
      <c r="C40" s="2344"/>
      <c r="D40" s="2331" t="s">
        <v>410</v>
      </c>
      <c r="E40" s="2331"/>
      <c r="F40" s="2331"/>
      <c r="G40" s="2331"/>
      <c r="H40" s="2331"/>
      <c r="I40" s="1167">
        <f>SUM(I35:I39)</f>
        <v>0</v>
      </c>
      <c r="J40" s="1153" t="s">
        <v>518</v>
      </c>
      <c r="K40" s="1154"/>
    </row>
    <row r="41" spans="2:11" ht="21" customHeight="1" thickBot="1">
      <c r="C41" s="2320" t="s">
        <v>521</v>
      </c>
      <c r="D41" s="2326" t="s">
        <v>615</v>
      </c>
      <c r="E41" s="2327"/>
      <c r="F41" s="2328"/>
      <c r="G41" s="1138"/>
      <c r="H41" s="1162" t="s">
        <v>520</v>
      </c>
      <c r="I41" s="1138"/>
      <c r="J41" s="1163" t="s">
        <v>518</v>
      </c>
      <c r="K41" s="2318" t="s">
        <v>1203</v>
      </c>
    </row>
    <row r="42" spans="2:11" ht="21" customHeight="1" thickTop="1">
      <c r="C42" s="2321"/>
      <c r="D42" s="2324" t="s">
        <v>1188</v>
      </c>
      <c r="E42" s="2324"/>
      <c r="F42" s="2325"/>
      <c r="G42" s="1156"/>
      <c r="H42" s="1155" t="s">
        <v>520</v>
      </c>
      <c r="I42" s="1156"/>
      <c r="J42" s="1155" t="s">
        <v>518</v>
      </c>
      <c r="K42" s="2319"/>
    </row>
    <row r="43" spans="2:11" ht="21" customHeight="1" thickBot="1">
      <c r="B43" s="158"/>
      <c r="C43" s="2321"/>
      <c r="D43" s="2329" t="s">
        <v>1189</v>
      </c>
      <c r="E43" s="2329"/>
      <c r="F43" s="2329"/>
      <c r="G43" s="1142">
        <f>ＣＬＴ明細!J18</f>
        <v>0</v>
      </c>
      <c r="H43" s="1149" t="s">
        <v>561</v>
      </c>
      <c r="I43" s="1166">
        <f>ＣＬＴ明細!T18</f>
        <v>0</v>
      </c>
      <c r="J43" s="1143" t="s">
        <v>518</v>
      </c>
      <c r="K43" s="1164" t="s">
        <v>1201</v>
      </c>
    </row>
    <row r="44" spans="2:11" ht="21" customHeight="1" thickTop="1" thickBot="1">
      <c r="C44" s="2322"/>
      <c r="D44" s="2330" t="s">
        <v>410</v>
      </c>
      <c r="E44" s="2330"/>
      <c r="F44" s="2330"/>
      <c r="G44" s="2330"/>
      <c r="H44" s="2330"/>
      <c r="I44" s="1157">
        <f>SUM(I41:I43)</f>
        <v>0</v>
      </c>
      <c r="J44" s="1168" t="s">
        <v>518</v>
      </c>
      <c r="K44" s="1159"/>
    </row>
    <row r="45" spans="2:11" ht="21" customHeight="1" thickTop="1">
      <c r="C45" s="2332" t="s">
        <v>524</v>
      </c>
      <c r="D45" s="2332"/>
      <c r="E45" s="2332"/>
      <c r="F45" s="2332"/>
      <c r="G45" s="2332"/>
      <c r="H45" s="2333"/>
      <c r="I45" s="1152">
        <f>I40+I44</f>
        <v>0</v>
      </c>
      <c r="J45" s="1169" t="s">
        <v>518</v>
      </c>
      <c r="K45" s="1165"/>
    </row>
    <row r="46" spans="2:11" ht="9.75" customHeight="1">
      <c r="C46" s="1127"/>
      <c r="D46" s="1127"/>
      <c r="E46" s="1127"/>
      <c r="F46" s="1127"/>
      <c r="G46" s="1127"/>
      <c r="H46" s="1127"/>
      <c r="I46" s="1127"/>
      <c r="J46" s="1127"/>
      <c r="K46" s="1127"/>
    </row>
    <row r="47" spans="2:11" ht="21" customHeight="1">
      <c r="C47" s="2335" t="s">
        <v>750</v>
      </c>
      <c r="D47" s="2336"/>
      <c r="E47" s="2336"/>
      <c r="F47" s="2336"/>
      <c r="G47" s="2336"/>
      <c r="H47" s="2336"/>
      <c r="I47" s="2336"/>
      <c r="J47" s="2336"/>
      <c r="K47" s="2337"/>
    </row>
    <row r="48" spans="2:11" ht="21" customHeight="1">
      <c r="C48" s="2338" t="s">
        <v>517</v>
      </c>
      <c r="D48" s="2339"/>
      <c r="E48" s="2339"/>
      <c r="F48" s="2340"/>
      <c r="G48" s="2341" t="s">
        <v>522</v>
      </c>
      <c r="H48" s="2341"/>
      <c r="I48" s="2341" t="s">
        <v>516</v>
      </c>
      <c r="J48" s="2341"/>
      <c r="K48" s="384" t="s">
        <v>523</v>
      </c>
    </row>
    <row r="49" spans="3:12" ht="34.5" customHeight="1">
      <c r="C49" s="2342" t="s">
        <v>555</v>
      </c>
      <c r="D49" s="2334" t="s">
        <v>589</v>
      </c>
      <c r="E49" s="2334"/>
      <c r="F49" s="2334"/>
      <c r="G49" s="1173">
        <f>COUNTIF(住戸情報入力!AQ:AQ,"4")</f>
        <v>0</v>
      </c>
      <c r="H49" s="1137" t="s">
        <v>519</v>
      </c>
      <c r="I49" s="1138"/>
      <c r="J49" s="1139" t="s">
        <v>518</v>
      </c>
      <c r="K49" s="1140" t="s">
        <v>1202</v>
      </c>
    </row>
    <row r="50" spans="3:12" ht="21" customHeight="1">
      <c r="C50" s="2343"/>
      <c r="D50" s="2323" t="s">
        <v>1188</v>
      </c>
      <c r="E50" s="2323"/>
      <c r="F50" s="2323"/>
      <c r="G50" s="1174">
        <f>COUNTIFS(住戸情報入力!AX:AX,"Ｖ２Ｈ充放電設備",住戸情報入力!AZ:AZ,4)+COUNTIFS(住戸情報入力!AX:AX,"Ｖ２Ｈ充放電設備、地中熱ヒートポンプ・システム",住戸情報入力!AZ:AZ,4)</f>
        <v>0</v>
      </c>
      <c r="H50" s="1143" t="s">
        <v>520</v>
      </c>
      <c r="I50" s="1176">
        <f>SUMIFS(住戸情報入力!AY:AY,住戸情報入力!AX:AX,"Ｖ２Ｈ充放電設備",住戸情報入力!AZ:AZ,4)+SUMIFS(住戸情報入力!AY:AY,住戸情報入力!AX:AX,"Ｖ２Ｈ充放電設備、地中熱ヒートポンプ・システム",住戸情報入力!AZ:AZ,4)-900000*COUNTIFS(住戸情報入力!AX:AX,"Ｖ２Ｈ充放電設備、地中熱ヒートポンプ・システム",住戸情報入力!AZ:AZ,4)</f>
        <v>0</v>
      </c>
      <c r="J50" s="1143" t="s">
        <v>518</v>
      </c>
      <c r="K50" s="1140" t="s">
        <v>1197</v>
      </c>
    </row>
    <row r="51" spans="3:12" ht="21" customHeight="1">
      <c r="C51" s="2343"/>
      <c r="D51" s="2345" t="s">
        <v>513</v>
      </c>
      <c r="E51" s="2345"/>
      <c r="F51" s="2345"/>
      <c r="G51" s="1174">
        <f>COUNTIFS(住戸情報入力!AX:AX,"地中熱ヒートポンプ・システム",住戸情報入力!AZ:AZ,4)+COUNTIFS(住戸情報入力!AX:AX,"Ｖ２Ｈ充放電設備、地中熱ヒートポンプ・システム",住戸情報入力!AZ:AZ,4)</f>
        <v>0</v>
      </c>
      <c r="H51" s="1141" t="s">
        <v>519</v>
      </c>
      <c r="I51" s="1144">
        <f>G51*900000</f>
        <v>0</v>
      </c>
      <c r="J51" s="1141" t="s">
        <v>518</v>
      </c>
      <c r="K51" s="1140" t="s">
        <v>1197</v>
      </c>
    </row>
    <row r="52" spans="3:12" ht="21" customHeight="1">
      <c r="C52" s="2343"/>
      <c r="D52" s="2352" t="s">
        <v>514</v>
      </c>
      <c r="E52" s="2352"/>
      <c r="F52" s="2352"/>
      <c r="G52" s="1146" t="str">
        <f>IF('ＰＶＴシステム明細 '!D23="４年目",'ＰＶＴシステム明細 '!J23,"0")</f>
        <v>0</v>
      </c>
      <c r="H52" s="1147" t="s">
        <v>321</v>
      </c>
      <c r="I52" s="1146" t="str">
        <f>IF('ＰＶＴシステム明細 '!D23="４年目",'ＰＶＴシステム明細 '!O23,"0")</f>
        <v>0</v>
      </c>
      <c r="J52" s="1141" t="s">
        <v>518</v>
      </c>
      <c r="K52" s="1145" t="s">
        <v>1198</v>
      </c>
    </row>
    <row r="53" spans="3:12" ht="21" customHeight="1" thickBot="1">
      <c r="C53" s="2343"/>
      <c r="D53" s="2329" t="s">
        <v>515</v>
      </c>
      <c r="E53" s="2329"/>
      <c r="F53" s="2329"/>
      <c r="G53" s="1148" t="str">
        <f>IF(液体集熱式太陽熱利用システム明細!D23="４年目",液体集熱式太陽熱利用システム明細!J23,"0")</f>
        <v>0</v>
      </c>
      <c r="H53" s="1149" t="s">
        <v>321</v>
      </c>
      <c r="I53" s="1170" t="str">
        <f>IF(液体集熱式太陽熱利用システム明細!D23="４年目",液体集熱式太陽熱利用システム明細!O23,"0")</f>
        <v>0</v>
      </c>
      <c r="J53" s="1150" t="s">
        <v>518</v>
      </c>
      <c r="K53" s="1164" t="s">
        <v>1199</v>
      </c>
    </row>
    <row r="54" spans="3:12" ht="21" customHeight="1" thickTop="1">
      <c r="C54" s="2344"/>
      <c r="D54" s="2331" t="s">
        <v>410</v>
      </c>
      <c r="E54" s="2331"/>
      <c r="F54" s="2331"/>
      <c r="G54" s="2331"/>
      <c r="H54" s="2331"/>
      <c r="I54" s="1167">
        <f>SUM(I49:I53)</f>
        <v>0</v>
      </c>
      <c r="J54" s="1153" t="s">
        <v>518</v>
      </c>
      <c r="K54" s="1154"/>
    </row>
    <row r="55" spans="3:12" ht="21" customHeight="1" thickBot="1">
      <c r="C55" s="2320" t="s">
        <v>521</v>
      </c>
      <c r="D55" s="2326" t="s">
        <v>615</v>
      </c>
      <c r="E55" s="2327"/>
      <c r="F55" s="2328"/>
      <c r="G55" s="1138"/>
      <c r="H55" s="1162" t="s">
        <v>520</v>
      </c>
      <c r="I55" s="1138"/>
      <c r="J55" s="1163" t="s">
        <v>518</v>
      </c>
      <c r="K55" s="2318" t="s">
        <v>1200</v>
      </c>
      <c r="L55" s="852"/>
    </row>
    <row r="56" spans="3:12" ht="21" customHeight="1" thickTop="1">
      <c r="C56" s="2321"/>
      <c r="D56" s="2324" t="s">
        <v>1188</v>
      </c>
      <c r="E56" s="2324"/>
      <c r="F56" s="2325"/>
      <c r="G56" s="1156"/>
      <c r="H56" s="1155" t="s">
        <v>520</v>
      </c>
      <c r="I56" s="1156"/>
      <c r="J56" s="1155" t="s">
        <v>518</v>
      </c>
      <c r="K56" s="2319"/>
      <c r="L56" s="852"/>
    </row>
    <row r="57" spans="3:12" ht="21" customHeight="1" thickBot="1">
      <c r="C57" s="2321"/>
      <c r="D57" s="2329" t="s">
        <v>1189</v>
      </c>
      <c r="E57" s="2329"/>
      <c r="F57" s="2329"/>
      <c r="G57" s="1142">
        <f>ＣＬＴ明細!J19</f>
        <v>0</v>
      </c>
      <c r="H57" s="1149" t="s">
        <v>561</v>
      </c>
      <c r="I57" s="1166">
        <f>ＣＬＴ明細!T19</f>
        <v>0</v>
      </c>
      <c r="J57" s="1143" t="s">
        <v>518</v>
      </c>
      <c r="K57" s="1164" t="s">
        <v>1201</v>
      </c>
    </row>
    <row r="58" spans="3:12" ht="21" customHeight="1" thickTop="1" thickBot="1">
      <c r="C58" s="2322"/>
      <c r="D58" s="2330" t="s">
        <v>410</v>
      </c>
      <c r="E58" s="2330"/>
      <c r="F58" s="2330"/>
      <c r="G58" s="2330"/>
      <c r="H58" s="2330"/>
      <c r="I58" s="1157">
        <f>SUM(I55:I57)</f>
        <v>0</v>
      </c>
      <c r="J58" s="1158" t="s">
        <v>518</v>
      </c>
      <c r="K58" s="1159"/>
    </row>
    <row r="59" spans="3:12" ht="21" customHeight="1" thickTop="1">
      <c r="C59" s="2332" t="s">
        <v>524</v>
      </c>
      <c r="D59" s="2332"/>
      <c r="E59" s="2332"/>
      <c r="F59" s="2332"/>
      <c r="G59" s="2332"/>
      <c r="H59" s="2333"/>
      <c r="I59" s="1152">
        <f>I54+I58</f>
        <v>0</v>
      </c>
      <c r="J59" s="1160" t="s">
        <v>518</v>
      </c>
      <c r="K59" s="1165"/>
    </row>
    <row r="60" spans="3:12" ht="7.5" customHeight="1"/>
  </sheetData>
  <sheetProtection algorithmName="SHA-512" hashValue="wLpqfSEW+HbVgef/qorAWN6GelvjYuK3N+V8WVgkF+Avcvggdfk9jwEKlQqIgVYKkqMCn765bq//v3IEDWCIbw==" saltValue="kOXrHbmGppgSpzJJwCHvLA==" spinCount="100000" sheet="1" formatCells="0" formatRows="0" insertRows="0" deleteRows="0" selectLockedCells="1" autoFilter="0" pivotTables="0"/>
  <mergeCells count="72">
    <mergeCell ref="C5:K5"/>
    <mergeCell ref="D9:F9"/>
    <mergeCell ref="C6:F6"/>
    <mergeCell ref="G6:H6"/>
    <mergeCell ref="I6:J6"/>
    <mergeCell ref="D15:F15"/>
    <mergeCell ref="K13:K14"/>
    <mergeCell ref="D11:F11"/>
    <mergeCell ref="D10:F10"/>
    <mergeCell ref="C17:H17"/>
    <mergeCell ref="D16:H16"/>
    <mergeCell ref="D12:H12"/>
    <mergeCell ref="C7:C12"/>
    <mergeCell ref="D7:F7"/>
    <mergeCell ref="C13:C16"/>
    <mergeCell ref="D8:F8"/>
    <mergeCell ref="D13:F13"/>
    <mergeCell ref="D14:F14"/>
    <mergeCell ref="C19:K19"/>
    <mergeCell ref="C20:F20"/>
    <mergeCell ref="G20:H20"/>
    <mergeCell ref="I20:J20"/>
    <mergeCell ref="D23:F23"/>
    <mergeCell ref="C21:C26"/>
    <mergeCell ref="D21:F21"/>
    <mergeCell ref="D22:F22"/>
    <mergeCell ref="C59:H59"/>
    <mergeCell ref="C47:K47"/>
    <mergeCell ref="C48:F48"/>
    <mergeCell ref="G48:H48"/>
    <mergeCell ref="I48:J48"/>
    <mergeCell ref="D51:F51"/>
    <mergeCell ref="D52:F52"/>
    <mergeCell ref="D53:F53"/>
    <mergeCell ref="C49:C54"/>
    <mergeCell ref="D49:F49"/>
    <mergeCell ref="D27:F27"/>
    <mergeCell ref="D28:F28"/>
    <mergeCell ref="D24:F24"/>
    <mergeCell ref="D25:F25"/>
    <mergeCell ref="D26:H26"/>
    <mergeCell ref="K27:K28"/>
    <mergeCell ref="C27:C30"/>
    <mergeCell ref="D36:F36"/>
    <mergeCell ref="D35:F35"/>
    <mergeCell ref="C33:K33"/>
    <mergeCell ref="C34:F34"/>
    <mergeCell ref="G34:H34"/>
    <mergeCell ref="I34:J34"/>
    <mergeCell ref="C35:C40"/>
    <mergeCell ref="D29:F29"/>
    <mergeCell ref="D37:F37"/>
    <mergeCell ref="D38:F38"/>
    <mergeCell ref="D39:F39"/>
    <mergeCell ref="C31:H31"/>
    <mergeCell ref="D30:H30"/>
    <mergeCell ref="D40:H40"/>
    <mergeCell ref="K41:K42"/>
    <mergeCell ref="C41:C44"/>
    <mergeCell ref="D50:F50"/>
    <mergeCell ref="D56:F56"/>
    <mergeCell ref="D55:F55"/>
    <mergeCell ref="K55:K56"/>
    <mergeCell ref="C55:C58"/>
    <mergeCell ref="D57:F57"/>
    <mergeCell ref="D58:H58"/>
    <mergeCell ref="D54:H54"/>
    <mergeCell ref="C45:H45"/>
    <mergeCell ref="D44:H44"/>
    <mergeCell ref="D41:F41"/>
    <mergeCell ref="D42:F42"/>
    <mergeCell ref="D43:F43"/>
  </mergeCells>
  <phoneticPr fontId="21"/>
  <conditionalFormatting sqref="B2">
    <cfRule type="expression" dxfId="208" priority="195">
      <formula>_xlfn.ISFORMULA(B2)=TRUE</formula>
    </cfRule>
  </conditionalFormatting>
  <conditionalFormatting sqref="G13:G14 I13:I14">
    <cfRule type="notContainsBlanks" dxfId="203" priority="51">
      <formula>LEN(TRIM(G13))&gt;0</formula>
    </cfRule>
  </conditionalFormatting>
  <conditionalFormatting sqref="G27:G28 I27:I28">
    <cfRule type="notContainsBlanks" dxfId="198" priority="14">
      <formula>LEN(TRIM(G27))&gt;0</formula>
    </cfRule>
  </conditionalFormatting>
  <conditionalFormatting sqref="G41:G42 I41:I42">
    <cfRule type="notContainsBlanks" dxfId="193" priority="9">
      <formula>LEN(TRIM(G41))&gt;0</formula>
    </cfRule>
  </conditionalFormatting>
  <conditionalFormatting sqref="G55:G56 I55:I56">
    <cfRule type="notContainsBlanks" dxfId="188" priority="4">
      <formula>LEN(TRIM(G55))&gt;0</formula>
    </cfRule>
  </conditionalFormatting>
  <conditionalFormatting sqref="I7">
    <cfRule type="notContainsBlanks" dxfId="172" priority="83">
      <formula>LEN(TRIM(I7))&gt;0</formula>
    </cfRule>
    <cfRule type="expression" dxfId="171" priority="88">
      <formula>$G$7&gt;=1</formula>
    </cfRule>
  </conditionalFormatting>
  <conditionalFormatting sqref="I21">
    <cfRule type="notContainsBlanks" dxfId="167" priority="85">
      <formula>LEN(TRIM(I21))&gt;0</formula>
    </cfRule>
    <cfRule type="expression" dxfId="166" priority="87">
      <formula>$G$21&gt;=1</formula>
    </cfRule>
  </conditionalFormatting>
  <conditionalFormatting sqref="I35">
    <cfRule type="notContainsBlanks" dxfId="162" priority="82">
      <formula>LEN(TRIM(I35))&gt;0</formula>
    </cfRule>
    <cfRule type="expression" dxfId="161" priority="84">
      <formula>$G$35&gt;=1</formula>
    </cfRule>
  </conditionalFormatting>
  <conditionalFormatting sqref="I49">
    <cfRule type="notContainsBlanks" dxfId="157" priority="81">
      <formula>LEN(TRIM(I49))&gt;0</formula>
    </cfRule>
    <cfRule type="expression" dxfId="156" priority="86">
      <formula>$G$49&gt;=1</formula>
    </cfRule>
  </conditionalFormatting>
  <conditionalFormatting sqref="J7">
    <cfRule type="expression" dxfId="152" priority="79">
      <formula>$G$7&gt;=1</formula>
    </cfRule>
  </conditionalFormatting>
  <conditionalFormatting sqref="J21">
    <cfRule type="expression" dxfId="148" priority="78">
      <formula>$G$21&gt;=1</formula>
    </cfRule>
  </conditionalFormatting>
  <conditionalFormatting sqref="J35">
    <cfRule type="expression" dxfId="144" priority="77">
      <formula>$G$35&gt;=1</formula>
    </cfRule>
  </conditionalFormatting>
  <conditionalFormatting sqref="J49">
    <cfRule type="expression" dxfId="140" priority="76">
      <formula>$G$49&gt;=1</formula>
    </cfRule>
  </conditionalFormatting>
  <dataValidations count="1">
    <dataValidation type="custom" imeMode="disabled" allowBlank="1" showInputMessage="1" showErrorMessage="1" sqref="G41:G42 I55:I56 I27:I28 G13:G14 G27:G28 I41:I42 I13:I14 G55:G56" xr:uid="{F7F62245-237D-4821-BDD6-CFC2D57AEFB9}">
      <formula1>INT(G13)&gt;=0</formula1>
    </dataValidation>
  </dataValidations>
  <printOptions horizontalCentered="1"/>
  <pageMargins left="0.51181102362204722" right="0.11811023622047245" top="0.35433070866141736" bottom="0.35433070866141736" header="0.31496062992125984" footer="0.11811023622047245"/>
  <pageSetup paperSize="9" scale="64" orientation="portrait" r:id="rId1"/>
  <headerFooter scaleWithDoc="0">
    <oddFooter>&amp;R&amp;K01+049R7高層ZEH-M_ver.1</oddFooter>
  </headerFooter>
  <extLst>
    <ext xmlns:x14="http://schemas.microsoft.com/office/spreadsheetml/2009/9/main" uri="{78C0D931-6437-407d-A8EE-F0AAD7539E65}">
      <x14:conditionalFormattings>
        <x14:conditionalFormatting xmlns:xm="http://schemas.microsoft.com/office/excel/2006/main">
          <x14:cfRule type="expression" priority="3" id="{12855AC5-CC52-42A7-B0EA-DD715EE4EFE3}">
            <xm:f>入力シート!$F$13="単年度事業"</xm:f>
            <x14:dxf>
              <fill>
                <patternFill>
                  <bgColor theme="0" tint="-0.499984740745262"/>
                </patternFill>
              </fill>
            </x14:dxf>
          </x14:cfRule>
          <xm:sqref>C19:K59</xm:sqref>
        </x14:conditionalFormatting>
        <x14:conditionalFormatting xmlns:xm="http://schemas.microsoft.com/office/excel/2006/main">
          <x14:cfRule type="expression" priority="2" id="{3F60AA0A-C424-422A-BF85-FF0DA6613F18}">
            <xm:f>入力シート!$F$13="2年度事業（1年目）"</xm:f>
            <x14:dxf>
              <fill>
                <patternFill>
                  <bgColor theme="0" tint="-0.499984740745262"/>
                </patternFill>
              </fill>
            </x14:dxf>
          </x14:cfRule>
          <xm:sqref>C33:K59</xm:sqref>
        </x14:conditionalFormatting>
        <x14:conditionalFormatting xmlns:xm="http://schemas.microsoft.com/office/excel/2006/main">
          <x14:cfRule type="expression" priority="1" id="{9311CA99-BDD0-4AEF-B035-144F48BF731B}">
            <xm:f>入力シート!$F$13="3年度事業（1年目）"</xm:f>
            <x14:dxf>
              <fill>
                <patternFill>
                  <bgColor theme="0" tint="-0.499984740745262"/>
                </patternFill>
              </fill>
            </x14:dxf>
          </x14:cfRule>
          <xm:sqref>C47:K59</xm:sqref>
        </x14:conditionalFormatting>
        <x14:conditionalFormatting xmlns:xm="http://schemas.microsoft.com/office/excel/2006/main">
          <x14:cfRule type="expression" priority="71" id="{2FA9B635-6715-4F6C-BB1C-0F53B190ED23}">
            <xm:f>全体概要!$K$26="共用部"</xm:f>
            <x14:dxf>
              <fill>
                <patternFill>
                  <bgColor theme="5" tint="0.79998168889431442"/>
                </patternFill>
              </fill>
            </x14:dxf>
          </x14:cfRule>
          <xm:sqref>G13</xm:sqref>
        </x14:conditionalFormatting>
        <x14:conditionalFormatting xmlns:xm="http://schemas.microsoft.com/office/excel/2006/main">
          <x14:cfRule type="expression" priority="72" id="{5CF7D31A-2484-42C9-A234-B5922C2E1C2F}">
            <xm:f>全体概要!$W$26="共用部"</xm:f>
            <x14:dxf>
              <fill>
                <patternFill>
                  <bgColor theme="5" tint="0.79998168889431442"/>
                </patternFill>
              </fill>
            </x14:dxf>
          </x14:cfRule>
          <x14:cfRule type="expression" priority="60" id="{A24544C4-85F9-45DB-B17F-1C846AA4B0E0}">
            <xm:f>全体概要!$W$26="専有部・共用部"</xm:f>
            <x14:dxf>
              <fill>
                <patternFill patternType="none">
                  <bgColor auto="1"/>
                </patternFill>
              </fill>
            </x14:dxf>
          </x14:cfRule>
          <x14:cfRule type="expression" priority="59" id="{CB1A5D82-BC99-4093-BCD1-FC0AA897F8F8}">
            <xm:f>全体概要!$W$26="専有部・共用部"</xm:f>
            <x14:dxf>
              <fill>
                <patternFill>
                  <bgColor theme="5" tint="0.79998168889431442"/>
                </patternFill>
              </fill>
            </x14:dxf>
          </x14:cfRule>
          <xm:sqref>G14</xm:sqref>
        </x14:conditionalFormatting>
        <x14:conditionalFormatting xmlns:xm="http://schemas.microsoft.com/office/excel/2006/main">
          <x14:cfRule type="expression" priority="18" id="{4C2CE738-7754-4897-9A8D-68F99AF3F23E}">
            <xm:f>全体概要!$K$26="共用部"</xm:f>
            <x14:dxf>
              <fill>
                <patternFill>
                  <bgColor theme="5" tint="0.79998168889431442"/>
                </patternFill>
              </fill>
            </x14:dxf>
          </x14:cfRule>
          <xm:sqref>G27</xm:sqref>
        </x14:conditionalFormatting>
        <x14:conditionalFormatting xmlns:xm="http://schemas.microsoft.com/office/excel/2006/main">
          <x14:cfRule type="expression" priority="47" id="{2EC2A3A3-331D-4F37-AA19-8E433A310B7A}">
            <xm:f>全体概要!$W$26="専有部・共用部"</xm:f>
            <x14:dxf>
              <fill>
                <patternFill patternType="none">
                  <bgColor auto="1"/>
                </patternFill>
              </fill>
            </x14:dxf>
          </x14:cfRule>
          <x14:cfRule type="expression" priority="48" id="{51BCF61C-31FE-48F1-9D84-2B95A66094E8}">
            <xm:f>全体概要!$W$26="共用部"</xm:f>
            <x14:dxf>
              <fill>
                <patternFill>
                  <bgColor theme="5" tint="0.79998168889431442"/>
                </patternFill>
              </fill>
            </x14:dxf>
          </x14:cfRule>
          <x14:cfRule type="expression" priority="46" id="{2D1E51EA-48F9-4594-82DB-58F51C980F39}">
            <xm:f>全体概要!$W$26="専有部・共用部"</xm:f>
            <x14:dxf>
              <fill>
                <patternFill>
                  <bgColor theme="5" tint="0.79998168889431442"/>
                </patternFill>
              </fill>
            </x14:dxf>
          </x14:cfRule>
          <xm:sqref>G28</xm:sqref>
        </x14:conditionalFormatting>
        <x14:conditionalFormatting xmlns:xm="http://schemas.microsoft.com/office/excel/2006/main">
          <x14:cfRule type="expression" priority="13" id="{B1150833-204D-474A-B38D-340281BF8513}">
            <xm:f>全体概要!$K$26="共用部"</xm:f>
            <x14:dxf>
              <fill>
                <patternFill>
                  <bgColor theme="5" tint="0.79998168889431442"/>
                </patternFill>
              </fill>
            </x14:dxf>
          </x14:cfRule>
          <xm:sqref>G41</xm:sqref>
        </x14:conditionalFormatting>
        <x14:conditionalFormatting xmlns:xm="http://schemas.microsoft.com/office/excel/2006/main">
          <x14:cfRule type="expression" priority="37" id="{61053988-D8E5-4B5B-832B-BCCEF2EE620A}">
            <xm:f>全体概要!$W$26="専有部・共用部"</xm:f>
            <x14:dxf>
              <fill>
                <patternFill patternType="none">
                  <bgColor auto="1"/>
                </patternFill>
              </fill>
            </x14:dxf>
          </x14:cfRule>
          <x14:cfRule type="expression" priority="36" id="{6F5C1945-EA4F-4725-B450-1572882FEA1D}">
            <xm:f>全体概要!$W$26="専有部・共用部"</xm:f>
            <x14:dxf>
              <fill>
                <patternFill>
                  <bgColor theme="5" tint="0.79998168889431442"/>
                </patternFill>
              </fill>
            </x14:dxf>
          </x14:cfRule>
          <x14:cfRule type="expression" priority="38" id="{77175E8F-C612-4F68-A9B6-AD05E812BD8C}">
            <xm:f>全体概要!$W$26="共用部"</xm:f>
            <x14:dxf>
              <fill>
                <patternFill>
                  <bgColor theme="5" tint="0.79998168889431442"/>
                </patternFill>
              </fill>
            </x14:dxf>
          </x14:cfRule>
          <xm:sqref>G42</xm:sqref>
        </x14:conditionalFormatting>
        <x14:conditionalFormatting xmlns:xm="http://schemas.microsoft.com/office/excel/2006/main">
          <x14:cfRule type="expression" priority="8" id="{98FEC245-8915-46C0-9112-E592D1162A10}">
            <xm:f>全体概要!$K$26="共用部"</xm:f>
            <x14:dxf>
              <fill>
                <patternFill>
                  <bgColor theme="5" tint="0.79998168889431442"/>
                </patternFill>
              </fill>
            </x14:dxf>
          </x14:cfRule>
          <xm:sqref>G55</xm:sqref>
        </x14:conditionalFormatting>
        <x14:conditionalFormatting xmlns:xm="http://schemas.microsoft.com/office/excel/2006/main">
          <x14:cfRule type="expression" priority="28" id="{94BE4D06-B706-4BDF-A13E-39D307DB0514}">
            <xm:f>全体概要!$W$26="共用部"</xm:f>
            <x14:dxf>
              <fill>
                <patternFill>
                  <bgColor theme="5" tint="0.79998168889431442"/>
                </patternFill>
              </fill>
            </x14:dxf>
          </x14:cfRule>
          <x14:cfRule type="expression" priority="26" id="{1795C74C-D32F-4986-8127-508257214B0C}">
            <xm:f>全体概要!$W$26="専有部・共用部"</xm:f>
            <x14:dxf>
              <fill>
                <patternFill>
                  <bgColor theme="5" tint="0.79998168889431442"/>
                </patternFill>
              </fill>
            </x14:dxf>
          </x14:cfRule>
          <x14:cfRule type="expression" priority="27" id="{82B11BDA-0FBC-4DC3-A9CA-3F78319C7EE3}">
            <xm:f>全体概要!$W$26="専有部・共用部"</xm:f>
            <x14:dxf>
              <fill>
                <patternFill patternType="none">
                  <bgColor auto="1"/>
                </patternFill>
              </fill>
            </x14:dxf>
          </x14:cfRule>
          <xm:sqref>G56</xm:sqref>
        </x14:conditionalFormatting>
        <x14:conditionalFormatting xmlns:xm="http://schemas.microsoft.com/office/excel/2006/main">
          <x14:cfRule type="expression" priority="70" id="{CFA53034-BF27-4C15-85DA-3876C97AACE9}">
            <xm:f>全体概要!$K$26="共用部"</xm:f>
            <x14:dxf>
              <fill>
                <patternFill patternType="none">
                  <bgColor auto="1"/>
                </patternFill>
              </fill>
            </x14:dxf>
          </x14:cfRule>
          <xm:sqref>H13</xm:sqref>
        </x14:conditionalFormatting>
        <x14:conditionalFormatting xmlns:xm="http://schemas.microsoft.com/office/excel/2006/main">
          <x14:cfRule type="expression" priority="56" id="{A7CE18E6-EB7A-42A1-9E31-C5AE7277D96B}">
            <xm:f>全体概要!$W$26="共用部"</xm:f>
            <x14:dxf>
              <fill>
                <patternFill patternType="none">
                  <bgColor auto="1"/>
                </patternFill>
              </fill>
            </x14:dxf>
          </x14:cfRule>
          <xm:sqref>H14</xm:sqref>
        </x14:conditionalFormatting>
        <x14:conditionalFormatting xmlns:xm="http://schemas.microsoft.com/office/excel/2006/main">
          <x14:cfRule type="expression" priority="17" id="{7FADE777-F262-40E1-BCF2-406B191B3D99}">
            <xm:f>全体概要!$K$26="共用部"</xm:f>
            <x14:dxf>
              <fill>
                <patternFill patternType="none">
                  <bgColor auto="1"/>
                </patternFill>
              </fill>
            </x14:dxf>
          </x14:cfRule>
          <xm:sqref>H27</xm:sqref>
        </x14:conditionalFormatting>
        <x14:conditionalFormatting xmlns:xm="http://schemas.microsoft.com/office/excel/2006/main">
          <x14:cfRule type="expression" priority="45" id="{72C29700-54CB-4330-AFA9-01F25345EF6C}">
            <xm:f>全体概要!$W$26="共用部"</xm:f>
            <x14:dxf>
              <fill>
                <patternFill patternType="none">
                  <bgColor auto="1"/>
                </patternFill>
              </fill>
            </x14:dxf>
          </x14:cfRule>
          <xm:sqref>H28</xm:sqref>
        </x14:conditionalFormatting>
        <x14:conditionalFormatting xmlns:xm="http://schemas.microsoft.com/office/excel/2006/main">
          <x14:cfRule type="expression" priority="12" id="{F56F2518-203C-47A6-AD21-B59A594D4B98}">
            <xm:f>全体概要!$K$26="共用部"</xm:f>
            <x14:dxf>
              <fill>
                <patternFill patternType="none">
                  <bgColor auto="1"/>
                </patternFill>
              </fill>
            </x14:dxf>
          </x14:cfRule>
          <xm:sqref>H41</xm:sqref>
        </x14:conditionalFormatting>
        <x14:conditionalFormatting xmlns:xm="http://schemas.microsoft.com/office/excel/2006/main">
          <x14:cfRule type="expression" priority="35" id="{566F5B5D-A067-47B6-86FB-423E06D7F4B0}">
            <xm:f>全体概要!$W$26="共用部"</xm:f>
            <x14:dxf>
              <fill>
                <patternFill patternType="none">
                  <bgColor auto="1"/>
                </patternFill>
              </fill>
            </x14:dxf>
          </x14:cfRule>
          <xm:sqref>H42</xm:sqref>
        </x14:conditionalFormatting>
        <x14:conditionalFormatting xmlns:xm="http://schemas.microsoft.com/office/excel/2006/main">
          <x14:cfRule type="expression" priority="7" id="{43C06B99-21ED-4884-B61B-BD910152656B}">
            <xm:f>全体概要!$K$26="共用部"</xm:f>
            <x14:dxf>
              <fill>
                <patternFill patternType="none">
                  <bgColor auto="1"/>
                </patternFill>
              </fill>
            </x14:dxf>
          </x14:cfRule>
          <xm:sqref>H55</xm:sqref>
        </x14:conditionalFormatting>
        <x14:conditionalFormatting xmlns:xm="http://schemas.microsoft.com/office/excel/2006/main">
          <x14:cfRule type="expression" priority="25" id="{8B8A108B-A74C-45C1-AF03-9491DCB5B877}">
            <xm:f>全体概要!$W$26="共用部"</xm:f>
            <x14:dxf>
              <fill>
                <patternFill patternType="none">
                  <bgColor auto="1"/>
                </patternFill>
              </fill>
            </x14:dxf>
          </x14:cfRule>
          <xm:sqref>H56</xm:sqref>
        </x14:conditionalFormatting>
        <x14:conditionalFormatting xmlns:xm="http://schemas.microsoft.com/office/excel/2006/main">
          <x14:cfRule type="expression" priority="53" id="{088B7862-7104-4FA4-B3DC-9145DE6CC3EF}">
            <xm:f>全体概要!$W$26="専有部・共用部"</xm:f>
            <x14:dxf>
              <fill>
                <patternFill patternType="none">
                  <bgColor auto="1"/>
                </patternFill>
              </fill>
            </x14:dxf>
          </x14:cfRule>
          <xm:sqref>H14:I14</xm:sqref>
        </x14:conditionalFormatting>
        <x14:conditionalFormatting xmlns:xm="http://schemas.microsoft.com/office/excel/2006/main">
          <x14:cfRule type="expression" priority="43" id="{1FD8EB37-9472-4CF6-8A65-B08338920B4E}">
            <xm:f>全体概要!$W$26="専有部・共用部"</xm:f>
            <x14:dxf>
              <fill>
                <patternFill patternType="none">
                  <bgColor auto="1"/>
                </patternFill>
              </fill>
            </x14:dxf>
          </x14:cfRule>
          <xm:sqref>H28:I28</xm:sqref>
        </x14:conditionalFormatting>
        <x14:conditionalFormatting xmlns:xm="http://schemas.microsoft.com/office/excel/2006/main">
          <x14:cfRule type="expression" priority="33" id="{E3520278-9CC3-4335-80A9-5050B9BA8852}">
            <xm:f>全体概要!$W$26="専有部・共用部"</xm:f>
            <x14:dxf>
              <fill>
                <patternFill patternType="none">
                  <bgColor auto="1"/>
                </patternFill>
              </fill>
            </x14:dxf>
          </x14:cfRule>
          <xm:sqref>H42:I42</xm:sqref>
        </x14:conditionalFormatting>
        <x14:conditionalFormatting xmlns:xm="http://schemas.microsoft.com/office/excel/2006/main">
          <x14:cfRule type="expression" priority="23" id="{19D2743C-41C3-4388-A3B1-6933C0FC3E37}">
            <xm:f>全体概要!$W$26="専有部・共用部"</xm:f>
            <x14:dxf>
              <fill>
                <patternFill patternType="none">
                  <bgColor auto="1"/>
                </patternFill>
              </fill>
            </x14:dxf>
          </x14:cfRule>
          <xm:sqref>H56:I56</xm:sqref>
        </x14:conditionalFormatting>
        <x14:conditionalFormatting xmlns:xm="http://schemas.microsoft.com/office/excel/2006/main">
          <x14:cfRule type="expression" priority="58" id="{E7AC2D8A-AFB6-49CC-95E3-127573A549E7}">
            <xm:f>全体概要!$K$26="共用部"</xm:f>
            <x14:dxf>
              <fill>
                <patternFill>
                  <bgColor theme="5" tint="0.79998168889431442"/>
                </patternFill>
              </fill>
            </x14:dxf>
          </x14:cfRule>
          <xm:sqref>I13</xm:sqref>
        </x14:conditionalFormatting>
        <x14:conditionalFormatting xmlns:xm="http://schemas.microsoft.com/office/excel/2006/main">
          <x14:cfRule type="expression" priority="55" id="{609BABA7-7599-4FD3-88F6-D127FD373DEF}">
            <xm:f>全体概要!$W$26="共用部"</xm:f>
            <x14:dxf>
              <fill>
                <patternFill>
                  <bgColor theme="5" tint="0.79998168889431442"/>
                </patternFill>
              </fill>
            </x14:dxf>
          </x14:cfRule>
          <x14:cfRule type="expression" priority="52" id="{1489151F-B7E2-4566-B663-B3C131CB2999}">
            <xm:f>全体概要!$W$26="専有部・共用部"</xm:f>
            <x14:dxf>
              <fill>
                <patternFill>
                  <bgColor theme="5" tint="0.79998168889431442"/>
                </patternFill>
              </fill>
            </x14:dxf>
          </x14:cfRule>
          <xm:sqref>I14</xm:sqref>
        </x14:conditionalFormatting>
        <x14:conditionalFormatting xmlns:xm="http://schemas.microsoft.com/office/excel/2006/main">
          <x14:cfRule type="expression" priority="16" id="{057BB650-7D0F-4214-9E2C-B8A5F63CC6D2}">
            <xm:f>全体概要!$K$26="共用部"</xm:f>
            <x14:dxf>
              <fill>
                <patternFill>
                  <bgColor theme="5" tint="0.79998168889431442"/>
                </patternFill>
              </fill>
            </x14:dxf>
          </x14:cfRule>
          <xm:sqref>I27</xm:sqref>
        </x14:conditionalFormatting>
        <x14:conditionalFormatting xmlns:xm="http://schemas.microsoft.com/office/excel/2006/main">
          <x14:cfRule type="expression" priority="42" id="{8566ACAB-FF33-4E08-86DE-712C01201534}">
            <xm:f>全体概要!$W$26="専有部・共用部"</xm:f>
            <x14:dxf>
              <fill>
                <patternFill>
                  <bgColor theme="5" tint="0.79998168889431442"/>
                </patternFill>
              </fill>
            </x14:dxf>
          </x14:cfRule>
          <x14:cfRule type="expression" priority="44" id="{26F2B42F-6BFC-495A-993B-3A8128B2EAE6}">
            <xm:f>全体概要!$W$26="共用部"</xm:f>
            <x14:dxf>
              <fill>
                <patternFill>
                  <bgColor theme="5" tint="0.79998168889431442"/>
                </patternFill>
              </fill>
            </x14:dxf>
          </x14:cfRule>
          <xm:sqref>I28</xm:sqref>
        </x14:conditionalFormatting>
        <x14:conditionalFormatting xmlns:xm="http://schemas.microsoft.com/office/excel/2006/main">
          <x14:cfRule type="expression" priority="11" id="{6D952780-FE9C-4190-A0C7-88089B590AED}">
            <xm:f>全体概要!$K$26="共用部"</xm:f>
            <x14:dxf>
              <fill>
                <patternFill>
                  <bgColor theme="5" tint="0.79998168889431442"/>
                </patternFill>
              </fill>
            </x14:dxf>
          </x14:cfRule>
          <xm:sqref>I41</xm:sqref>
        </x14:conditionalFormatting>
        <x14:conditionalFormatting xmlns:xm="http://schemas.microsoft.com/office/excel/2006/main">
          <x14:cfRule type="expression" priority="32" id="{393B05E2-2093-4894-983B-ABD92ED86438}">
            <xm:f>全体概要!$W$26="専有部・共用部"</xm:f>
            <x14:dxf>
              <fill>
                <patternFill>
                  <bgColor theme="5" tint="0.79998168889431442"/>
                </patternFill>
              </fill>
            </x14:dxf>
          </x14:cfRule>
          <x14:cfRule type="expression" priority="34" id="{CDF63974-313E-41C3-8722-AE0C915F3F99}">
            <xm:f>全体概要!$W$26="共用部"</xm:f>
            <x14:dxf>
              <fill>
                <patternFill>
                  <bgColor theme="5" tint="0.79998168889431442"/>
                </patternFill>
              </fill>
            </x14:dxf>
          </x14:cfRule>
          <xm:sqref>I42</xm:sqref>
        </x14:conditionalFormatting>
        <x14:conditionalFormatting xmlns:xm="http://schemas.microsoft.com/office/excel/2006/main">
          <x14:cfRule type="expression" priority="6" id="{A4566BB9-F2DA-4881-8E61-B33750DF23F2}">
            <xm:f>全体概要!$K$26="共用部"</xm:f>
            <x14:dxf>
              <fill>
                <patternFill>
                  <bgColor theme="5" tint="0.79998168889431442"/>
                </patternFill>
              </fill>
            </x14:dxf>
          </x14:cfRule>
          <xm:sqref>I55</xm:sqref>
        </x14:conditionalFormatting>
        <x14:conditionalFormatting xmlns:xm="http://schemas.microsoft.com/office/excel/2006/main">
          <x14:cfRule type="expression" priority="24" id="{BD10DF71-1EA4-4A84-81AA-8065F79C586D}">
            <xm:f>全体概要!$W$26="共用部"</xm:f>
            <x14:dxf>
              <fill>
                <patternFill>
                  <bgColor theme="5" tint="0.79998168889431442"/>
                </patternFill>
              </fill>
            </x14:dxf>
          </x14:cfRule>
          <x14:cfRule type="expression" priority="22" id="{5BF91226-E25E-4C0A-A4B5-4F268C3F5091}">
            <xm:f>全体概要!$W$26="専有部・共用部"</xm:f>
            <x14:dxf>
              <fill>
                <patternFill>
                  <bgColor theme="5" tint="0.79998168889431442"/>
                </patternFill>
              </fill>
            </x14:dxf>
          </x14:cfRule>
          <xm:sqref>I56</xm:sqref>
        </x14:conditionalFormatting>
        <x14:conditionalFormatting xmlns:xm="http://schemas.microsoft.com/office/excel/2006/main">
          <x14:cfRule type="expression" priority="54" id="{9FDD7190-A7A3-4FD8-81B0-77ED65DCD20D}">
            <xm:f>全体概要!$K$26="共用部"</xm:f>
            <x14:dxf>
              <fill>
                <patternFill patternType="none">
                  <bgColor auto="1"/>
                </patternFill>
              </fill>
            </x14:dxf>
          </x14:cfRule>
          <xm:sqref>J13</xm:sqref>
        </x14:conditionalFormatting>
        <x14:conditionalFormatting xmlns:xm="http://schemas.microsoft.com/office/excel/2006/main">
          <x14:cfRule type="expression" priority="50" id="{4358F38D-9486-4864-8E2E-35AE3497B420}">
            <xm:f>全体概要!$W$26="専有部・共用部"</xm:f>
            <x14:dxf>
              <fill>
                <patternFill patternType="none">
                  <bgColor auto="1"/>
                </patternFill>
              </fill>
            </x14:dxf>
          </x14:cfRule>
          <x14:cfRule type="expression" priority="49" id="{260839B6-D14D-495A-86D3-3400A2927B83}">
            <xm:f>全体概要!$W$26="共用部"</xm:f>
            <x14:dxf>
              <fill>
                <patternFill patternType="none">
                  <bgColor auto="1"/>
                </patternFill>
              </fill>
            </x14:dxf>
          </x14:cfRule>
          <xm:sqref>J14</xm:sqref>
        </x14:conditionalFormatting>
        <x14:conditionalFormatting xmlns:xm="http://schemas.microsoft.com/office/excel/2006/main">
          <x14:cfRule type="expression" priority="15" id="{7EB7977C-2ADC-4907-B291-DF43EE19537A}">
            <xm:f>全体概要!$K$26="共用部"</xm:f>
            <x14:dxf>
              <fill>
                <patternFill patternType="none">
                  <bgColor auto="1"/>
                </patternFill>
              </fill>
            </x14:dxf>
          </x14:cfRule>
          <xm:sqref>J27</xm:sqref>
        </x14:conditionalFormatting>
        <x14:conditionalFormatting xmlns:xm="http://schemas.microsoft.com/office/excel/2006/main">
          <x14:cfRule type="expression" priority="39" id="{2B4051F0-83A0-4170-964B-5F25555C99B3}">
            <xm:f>全体概要!$W$26="共用部"</xm:f>
            <x14:dxf>
              <fill>
                <patternFill patternType="none">
                  <bgColor auto="1"/>
                </patternFill>
              </fill>
            </x14:dxf>
          </x14:cfRule>
          <x14:cfRule type="expression" priority="40" id="{74C0A759-AB05-4E84-AEA5-6A2BBE1FED1B}">
            <xm:f>全体概要!$W$26="専有部・共用部"</xm:f>
            <x14:dxf>
              <fill>
                <patternFill patternType="none">
                  <bgColor auto="1"/>
                </patternFill>
              </fill>
            </x14:dxf>
          </x14:cfRule>
          <xm:sqref>J28</xm:sqref>
        </x14:conditionalFormatting>
        <x14:conditionalFormatting xmlns:xm="http://schemas.microsoft.com/office/excel/2006/main">
          <x14:cfRule type="expression" priority="10" id="{8CE8808A-ECA7-4C73-B417-39D933915723}">
            <xm:f>全体概要!$K$26="共用部"</xm:f>
            <x14:dxf>
              <fill>
                <patternFill patternType="none">
                  <bgColor auto="1"/>
                </patternFill>
              </fill>
            </x14:dxf>
          </x14:cfRule>
          <xm:sqref>J41</xm:sqref>
        </x14:conditionalFormatting>
        <x14:conditionalFormatting xmlns:xm="http://schemas.microsoft.com/office/excel/2006/main">
          <x14:cfRule type="expression" priority="30" id="{182A1CD6-6966-43AD-A222-EC9584C01ABF}">
            <xm:f>全体概要!$W$26="専有部・共用部"</xm:f>
            <x14:dxf>
              <fill>
                <patternFill patternType="none">
                  <bgColor auto="1"/>
                </patternFill>
              </fill>
            </x14:dxf>
          </x14:cfRule>
          <x14:cfRule type="expression" priority="29" id="{44F4066C-426F-402C-A337-3E6F6427514D}">
            <xm:f>全体概要!$W$26="共用部"</xm:f>
            <x14:dxf>
              <fill>
                <patternFill patternType="none">
                  <bgColor auto="1"/>
                </patternFill>
              </fill>
            </x14:dxf>
          </x14:cfRule>
          <xm:sqref>J42</xm:sqref>
        </x14:conditionalFormatting>
        <x14:conditionalFormatting xmlns:xm="http://schemas.microsoft.com/office/excel/2006/main">
          <x14:cfRule type="expression" priority="5" id="{0CC5FEAA-081E-48DE-98FD-C5DAA55A6859}">
            <xm:f>全体概要!$K$26="共用部"</xm:f>
            <x14:dxf>
              <fill>
                <patternFill patternType="none">
                  <bgColor auto="1"/>
                </patternFill>
              </fill>
            </x14:dxf>
          </x14:cfRule>
          <xm:sqref>J55</xm:sqref>
        </x14:conditionalFormatting>
        <x14:conditionalFormatting xmlns:xm="http://schemas.microsoft.com/office/excel/2006/main">
          <x14:cfRule type="expression" priority="20" id="{72784141-14A2-4B5C-B97D-235328C3B520}">
            <xm:f>全体概要!$W$26="専有部・共用部"</xm:f>
            <x14:dxf>
              <fill>
                <patternFill patternType="none">
                  <bgColor auto="1"/>
                </patternFill>
              </fill>
            </x14:dxf>
          </x14:cfRule>
          <x14:cfRule type="expression" priority="19" id="{A3B49521-CC05-49C7-B6CF-7D4763287C92}">
            <xm:f>全体概要!$W$26="共用部"</xm:f>
            <x14:dxf>
              <fill>
                <patternFill patternType="none">
                  <bgColor auto="1"/>
                </patternFill>
              </fill>
            </x14:dxf>
          </x14:cfRule>
          <xm:sqref>J56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3CBE8-74D2-4067-B415-0FFC8386375E}">
  <dimension ref="A1:AS52"/>
  <sheetViews>
    <sheetView showGridLines="0" view="pageBreakPreview" topLeftCell="B2" zoomScaleNormal="100" zoomScaleSheetLayoutView="100" workbookViewId="0">
      <selection activeCell="J11" sqref="J11:V11"/>
    </sheetView>
  </sheetViews>
  <sheetFormatPr defaultRowHeight="20.149999999999999" customHeight="1"/>
  <cols>
    <col min="1" max="1" width="0.58203125" style="202" hidden="1" customWidth="1"/>
    <col min="2" max="2" width="1.5" style="202" customWidth="1"/>
    <col min="3" max="3" width="2.5" style="202" customWidth="1"/>
    <col min="4" max="21" width="3.83203125" style="202" customWidth="1"/>
    <col min="22" max="22" width="3.08203125" style="202" customWidth="1"/>
    <col min="23" max="23" width="3.83203125" style="202" customWidth="1"/>
    <col min="24" max="24" width="3.58203125" style="202" customWidth="1"/>
    <col min="25" max="25" width="0.58203125" style="202" hidden="1" customWidth="1"/>
    <col min="26" max="26" width="8.58203125" style="896"/>
    <col min="27" max="216" width="8.58203125" style="202"/>
    <col min="217" max="240" width="3.58203125" style="202" customWidth="1"/>
    <col min="241" max="249" width="9" style="202" customWidth="1"/>
    <col min="250" max="250" width="2" style="202" customWidth="1"/>
    <col min="251" max="472" width="8.58203125" style="202"/>
    <col min="473" max="496" width="3.58203125" style="202" customWidth="1"/>
    <col min="497" max="505" width="9" style="202" customWidth="1"/>
    <col min="506" max="506" width="2" style="202" customWidth="1"/>
    <col min="507" max="728" width="8.58203125" style="202"/>
    <col min="729" max="752" width="3.58203125" style="202" customWidth="1"/>
    <col min="753" max="761" width="9" style="202" customWidth="1"/>
    <col min="762" max="762" width="2" style="202" customWidth="1"/>
    <col min="763" max="984" width="8.58203125" style="202"/>
    <col min="985" max="1008" width="3.58203125" style="202" customWidth="1"/>
    <col min="1009" max="1017" width="9" style="202" customWidth="1"/>
    <col min="1018" max="1018" width="2" style="202" customWidth="1"/>
    <col min="1019" max="1240" width="8.58203125" style="202"/>
    <col min="1241" max="1264" width="3.58203125" style="202" customWidth="1"/>
    <col min="1265" max="1273" width="9" style="202" customWidth="1"/>
    <col min="1274" max="1274" width="2" style="202" customWidth="1"/>
    <col min="1275" max="1496" width="8.58203125" style="202"/>
    <col min="1497" max="1520" width="3.58203125" style="202" customWidth="1"/>
    <col min="1521" max="1529" width="9" style="202" customWidth="1"/>
    <col min="1530" max="1530" width="2" style="202" customWidth="1"/>
    <col min="1531" max="1752" width="8.58203125" style="202"/>
    <col min="1753" max="1776" width="3.58203125" style="202" customWidth="1"/>
    <col min="1777" max="1785" width="9" style="202" customWidth="1"/>
    <col min="1786" max="1786" width="2" style="202" customWidth="1"/>
    <col min="1787" max="2008" width="8.58203125" style="202"/>
    <col min="2009" max="2032" width="3.58203125" style="202" customWidth="1"/>
    <col min="2033" max="2041" width="9" style="202" customWidth="1"/>
    <col min="2042" max="2042" width="2" style="202" customWidth="1"/>
    <col min="2043" max="2264" width="8.58203125" style="202"/>
    <col min="2265" max="2288" width="3.58203125" style="202" customWidth="1"/>
    <col min="2289" max="2297" width="9" style="202" customWidth="1"/>
    <col min="2298" max="2298" width="2" style="202" customWidth="1"/>
    <col min="2299" max="2520" width="8.58203125" style="202"/>
    <col min="2521" max="2544" width="3.58203125" style="202" customWidth="1"/>
    <col min="2545" max="2553" width="9" style="202" customWidth="1"/>
    <col min="2554" max="2554" width="2" style="202" customWidth="1"/>
    <col min="2555" max="2776" width="8.58203125" style="202"/>
    <col min="2777" max="2800" width="3.58203125" style="202" customWidth="1"/>
    <col min="2801" max="2809" width="9" style="202" customWidth="1"/>
    <col min="2810" max="2810" width="2" style="202" customWidth="1"/>
    <col min="2811" max="3032" width="8.58203125" style="202"/>
    <col min="3033" max="3056" width="3.58203125" style="202" customWidth="1"/>
    <col min="3057" max="3065" width="9" style="202" customWidth="1"/>
    <col min="3066" max="3066" width="2" style="202" customWidth="1"/>
    <col min="3067" max="3288" width="8.58203125" style="202"/>
    <col min="3289" max="3312" width="3.58203125" style="202" customWidth="1"/>
    <col min="3313" max="3321" width="9" style="202" customWidth="1"/>
    <col min="3322" max="3322" width="2" style="202" customWidth="1"/>
    <col min="3323" max="3544" width="8.58203125" style="202"/>
    <col min="3545" max="3568" width="3.58203125" style="202" customWidth="1"/>
    <col min="3569" max="3577" width="9" style="202" customWidth="1"/>
    <col min="3578" max="3578" width="2" style="202" customWidth="1"/>
    <col min="3579" max="3800" width="8.58203125" style="202"/>
    <col min="3801" max="3824" width="3.58203125" style="202" customWidth="1"/>
    <col min="3825" max="3833" width="9" style="202" customWidth="1"/>
    <col min="3834" max="3834" width="2" style="202" customWidth="1"/>
    <col min="3835" max="4056" width="8.58203125" style="202"/>
    <col min="4057" max="4080" width="3.58203125" style="202" customWidth="1"/>
    <col min="4081" max="4089" width="9" style="202" customWidth="1"/>
    <col min="4090" max="4090" width="2" style="202" customWidth="1"/>
    <col min="4091" max="4312" width="8.58203125" style="202"/>
    <col min="4313" max="4336" width="3.58203125" style="202" customWidth="1"/>
    <col min="4337" max="4345" width="9" style="202" customWidth="1"/>
    <col min="4346" max="4346" width="2" style="202" customWidth="1"/>
    <col min="4347" max="4568" width="8.58203125" style="202"/>
    <col min="4569" max="4592" width="3.58203125" style="202" customWidth="1"/>
    <col min="4593" max="4601" width="9" style="202" customWidth="1"/>
    <col min="4602" max="4602" width="2" style="202" customWidth="1"/>
    <col min="4603" max="4824" width="8.58203125" style="202"/>
    <col min="4825" max="4848" width="3.58203125" style="202" customWidth="1"/>
    <col min="4849" max="4857" width="9" style="202" customWidth="1"/>
    <col min="4858" max="4858" width="2" style="202" customWidth="1"/>
    <col min="4859" max="5080" width="8.58203125" style="202"/>
    <col min="5081" max="5104" width="3.58203125" style="202" customWidth="1"/>
    <col min="5105" max="5113" width="9" style="202" customWidth="1"/>
    <col min="5114" max="5114" width="2" style="202" customWidth="1"/>
    <col min="5115" max="5336" width="8.58203125" style="202"/>
    <col min="5337" max="5360" width="3.58203125" style="202" customWidth="1"/>
    <col min="5361" max="5369" width="9" style="202" customWidth="1"/>
    <col min="5370" max="5370" width="2" style="202" customWidth="1"/>
    <col min="5371" max="5592" width="8.58203125" style="202"/>
    <col min="5593" max="5616" width="3.58203125" style="202" customWidth="1"/>
    <col min="5617" max="5625" width="9" style="202" customWidth="1"/>
    <col min="5626" max="5626" width="2" style="202" customWidth="1"/>
    <col min="5627" max="5848" width="8.58203125" style="202"/>
    <col min="5849" max="5872" width="3.58203125" style="202" customWidth="1"/>
    <col min="5873" max="5881" width="9" style="202" customWidth="1"/>
    <col min="5882" max="5882" width="2" style="202" customWidth="1"/>
    <col min="5883" max="6104" width="8.58203125" style="202"/>
    <col min="6105" max="6128" width="3.58203125" style="202" customWidth="1"/>
    <col min="6129" max="6137" width="9" style="202" customWidth="1"/>
    <col min="6138" max="6138" width="2" style="202" customWidth="1"/>
    <col min="6139" max="6360" width="8.58203125" style="202"/>
    <col min="6361" max="6384" width="3.58203125" style="202" customWidth="1"/>
    <col min="6385" max="6393" width="9" style="202" customWidth="1"/>
    <col min="6394" max="6394" width="2" style="202" customWidth="1"/>
    <col min="6395" max="6616" width="8.58203125" style="202"/>
    <col min="6617" max="6640" width="3.58203125" style="202" customWidth="1"/>
    <col min="6641" max="6649" width="9" style="202" customWidth="1"/>
    <col min="6650" max="6650" width="2" style="202" customWidth="1"/>
    <col min="6651" max="6872" width="8.58203125" style="202"/>
    <col min="6873" max="6896" width="3.58203125" style="202" customWidth="1"/>
    <col min="6897" max="6905" width="9" style="202" customWidth="1"/>
    <col min="6906" max="6906" width="2" style="202" customWidth="1"/>
    <col min="6907" max="7128" width="8.58203125" style="202"/>
    <col min="7129" max="7152" width="3.58203125" style="202" customWidth="1"/>
    <col min="7153" max="7161" width="9" style="202" customWidth="1"/>
    <col min="7162" max="7162" width="2" style="202" customWidth="1"/>
    <col min="7163" max="7384" width="8.58203125" style="202"/>
    <col min="7385" max="7408" width="3.58203125" style="202" customWidth="1"/>
    <col min="7409" max="7417" width="9" style="202" customWidth="1"/>
    <col min="7418" max="7418" width="2" style="202" customWidth="1"/>
    <col min="7419" max="7640" width="8.58203125" style="202"/>
    <col min="7641" max="7664" width="3.58203125" style="202" customWidth="1"/>
    <col min="7665" max="7673" width="9" style="202" customWidth="1"/>
    <col min="7674" max="7674" width="2" style="202" customWidth="1"/>
    <col min="7675" max="7896" width="8.58203125" style="202"/>
    <col min="7897" max="7920" width="3.58203125" style="202" customWidth="1"/>
    <col min="7921" max="7929" width="9" style="202" customWidth="1"/>
    <col min="7930" max="7930" width="2" style="202" customWidth="1"/>
    <col min="7931" max="8152" width="8.58203125" style="202"/>
    <col min="8153" max="8176" width="3.58203125" style="202" customWidth="1"/>
    <col min="8177" max="8185" width="9" style="202" customWidth="1"/>
    <col min="8186" max="8186" width="2" style="202" customWidth="1"/>
    <col min="8187" max="8408" width="8.58203125" style="202"/>
    <col min="8409" max="8432" width="3.58203125" style="202" customWidth="1"/>
    <col min="8433" max="8441" width="9" style="202" customWidth="1"/>
    <col min="8442" max="8442" width="2" style="202" customWidth="1"/>
    <col min="8443" max="8664" width="8.58203125" style="202"/>
    <col min="8665" max="8688" width="3.58203125" style="202" customWidth="1"/>
    <col min="8689" max="8697" width="9" style="202" customWidth="1"/>
    <col min="8698" max="8698" width="2" style="202" customWidth="1"/>
    <col min="8699" max="8920" width="8.58203125" style="202"/>
    <col min="8921" max="8944" width="3.58203125" style="202" customWidth="1"/>
    <col min="8945" max="8953" width="9" style="202" customWidth="1"/>
    <col min="8954" max="8954" width="2" style="202" customWidth="1"/>
    <col min="8955" max="9176" width="8.58203125" style="202"/>
    <col min="9177" max="9200" width="3.58203125" style="202" customWidth="1"/>
    <col min="9201" max="9209" width="9" style="202" customWidth="1"/>
    <col min="9210" max="9210" width="2" style="202" customWidth="1"/>
    <col min="9211" max="9432" width="8.58203125" style="202"/>
    <col min="9433" max="9456" width="3.58203125" style="202" customWidth="1"/>
    <col min="9457" max="9465" width="9" style="202" customWidth="1"/>
    <col min="9466" max="9466" width="2" style="202" customWidth="1"/>
    <col min="9467" max="9688" width="8.58203125" style="202"/>
    <col min="9689" max="9712" width="3.58203125" style="202" customWidth="1"/>
    <col min="9713" max="9721" width="9" style="202" customWidth="1"/>
    <col min="9722" max="9722" width="2" style="202" customWidth="1"/>
    <col min="9723" max="9944" width="8.58203125" style="202"/>
    <col min="9945" max="9968" width="3.58203125" style="202" customWidth="1"/>
    <col min="9969" max="9977" width="9" style="202" customWidth="1"/>
    <col min="9978" max="9978" width="2" style="202" customWidth="1"/>
    <col min="9979" max="10200" width="8.58203125" style="202"/>
    <col min="10201" max="10224" width="3.58203125" style="202" customWidth="1"/>
    <col min="10225" max="10233" width="9" style="202" customWidth="1"/>
    <col min="10234" max="10234" width="2" style="202" customWidth="1"/>
    <col min="10235" max="10456" width="8.58203125" style="202"/>
    <col min="10457" max="10480" width="3.58203125" style="202" customWidth="1"/>
    <col min="10481" max="10489" width="9" style="202" customWidth="1"/>
    <col min="10490" max="10490" width="2" style="202" customWidth="1"/>
    <col min="10491" max="10712" width="8.58203125" style="202"/>
    <col min="10713" max="10736" width="3.58203125" style="202" customWidth="1"/>
    <col min="10737" max="10745" width="9" style="202" customWidth="1"/>
    <col min="10746" max="10746" width="2" style="202" customWidth="1"/>
    <col min="10747" max="10968" width="8.58203125" style="202"/>
    <col min="10969" max="10992" width="3.58203125" style="202" customWidth="1"/>
    <col min="10993" max="11001" width="9" style="202" customWidth="1"/>
    <col min="11002" max="11002" width="2" style="202" customWidth="1"/>
    <col min="11003" max="11224" width="8.58203125" style="202"/>
    <col min="11225" max="11248" width="3.58203125" style="202" customWidth="1"/>
    <col min="11249" max="11257" width="9" style="202" customWidth="1"/>
    <col min="11258" max="11258" width="2" style="202" customWidth="1"/>
    <col min="11259" max="11480" width="8.58203125" style="202"/>
    <col min="11481" max="11504" width="3.58203125" style="202" customWidth="1"/>
    <col min="11505" max="11513" width="9" style="202" customWidth="1"/>
    <col min="11514" max="11514" width="2" style="202" customWidth="1"/>
    <col min="11515" max="11736" width="8.58203125" style="202"/>
    <col min="11737" max="11760" width="3.58203125" style="202" customWidth="1"/>
    <col min="11761" max="11769" width="9" style="202" customWidth="1"/>
    <col min="11770" max="11770" width="2" style="202" customWidth="1"/>
    <col min="11771" max="11992" width="8.58203125" style="202"/>
    <col min="11993" max="12016" width="3.58203125" style="202" customWidth="1"/>
    <col min="12017" max="12025" width="9" style="202" customWidth="1"/>
    <col min="12026" max="12026" width="2" style="202" customWidth="1"/>
    <col min="12027" max="12248" width="8.58203125" style="202"/>
    <col min="12249" max="12272" width="3.58203125" style="202" customWidth="1"/>
    <col min="12273" max="12281" width="9" style="202" customWidth="1"/>
    <col min="12282" max="12282" width="2" style="202" customWidth="1"/>
    <col min="12283" max="12504" width="8.58203125" style="202"/>
    <col min="12505" max="12528" width="3.58203125" style="202" customWidth="1"/>
    <col min="12529" max="12537" width="9" style="202" customWidth="1"/>
    <col min="12538" max="12538" width="2" style="202" customWidth="1"/>
    <col min="12539" max="12760" width="8.58203125" style="202"/>
    <col min="12761" max="12784" width="3.58203125" style="202" customWidth="1"/>
    <col min="12785" max="12793" width="9" style="202" customWidth="1"/>
    <col min="12794" max="12794" width="2" style="202" customWidth="1"/>
    <col min="12795" max="13016" width="8.58203125" style="202"/>
    <col min="13017" max="13040" width="3.58203125" style="202" customWidth="1"/>
    <col min="13041" max="13049" width="9" style="202" customWidth="1"/>
    <col min="13050" max="13050" width="2" style="202" customWidth="1"/>
    <col min="13051" max="13272" width="8.58203125" style="202"/>
    <col min="13273" max="13296" width="3.58203125" style="202" customWidth="1"/>
    <col min="13297" max="13305" width="9" style="202" customWidth="1"/>
    <col min="13306" max="13306" width="2" style="202" customWidth="1"/>
    <col min="13307" max="13528" width="8.58203125" style="202"/>
    <col min="13529" max="13552" width="3.58203125" style="202" customWidth="1"/>
    <col min="13553" max="13561" width="9" style="202" customWidth="1"/>
    <col min="13562" max="13562" width="2" style="202" customWidth="1"/>
    <col min="13563" max="13784" width="8.58203125" style="202"/>
    <col min="13785" max="13808" width="3.58203125" style="202" customWidth="1"/>
    <col min="13809" max="13817" width="9" style="202" customWidth="1"/>
    <col min="13818" max="13818" width="2" style="202" customWidth="1"/>
    <col min="13819" max="14040" width="8.58203125" style="202"/>
    <col min="14041" max="14064" width="3.58203125" style="202" customWidth="1"/>
    <col min="14065" max="14073" width="9" style="202" customWidth="1"/>
    <col min="14074" max="14074" width="2" style="202" customWidth="1"/>
    <col min="14075" max="14296" width="8.58203125" style="202"/>
    <col min="14297" max="14320" width="3.58203125" style="202" customWidth="1"/>
    <col min="14321" max="14329" width="9" style="202" customWidth="1"/>
    <col min="14330" max="14330" width="2" style="202" customWidth="1"/>
    <col min="14331" max="14552" width="8.58203125" style="202"/>
    <col min="14553" max="14576" width="3.58203125" style="202" customWidth="1"/>
    <col min="14577" max="14585" width="9" style="202" customWidth="1"/>
    <col min="14586" max="14586" width="2" style="202" customWidth="1"/>
    <col min="14587" max="14808" width="8.58203125" style="202"/>
    <col min="14809" max="14832" width="3.58203125" style="202" customWidth="1"/>
    <col min="14833" max="14841" width="9" style="202" customWidth="1"/>
    <col min="14842" max="14842" width="2" style="202" customWidth="1"/>
    <col min="14843" max="15064" width="8.58203125" style="202"/>
    <col min="15065" max="15088" width="3.58203125" style="202" customWidth="1"/>
    <col min="15089" max="15097" width="9" style="202" customWidth="1"/>
    <col min="15098" max="15098" width="2" style="202" customWidth="1"/>
    <col min="15099" max="15320" width="8.58203125" style="202"/>
    <col min="15321" max="15344" width="3.58203125" style="202" customWidth="1"/>
    <col min="15345" max="15353" width="9" style="202" customWidth="1"/>
    <col min="15354" max="15354" width="2" style="202" customWidth="1"/>
    <col min="15355" max="15576" width="8.58203125" style="202"/>
    <col min="15577" max="15600" width="3.58203125" style="202" customWidth="1"/>
    <col min="15601" max="15609" width="9" style="202" customWidth="1"/>
    <col min="15610" max="15610" width="2" style="202" customWidth="1"/>
    <col min="15611" max="15832" width="8.58203125" style="202"/>
    <col min="15833" max="15856" width="3.58203125" style="202" customWidth="1"/>
    <col min="15857" max="15865" width="9" style="202" customWidth="1"/>
    <col min="15866" max="15866" width="2" style="202" customWidth="1"/>
    <col min="15867" max="16088" width="8.58203125" style="202"/>
    <col min="16089" max="16112" width="3.58203125" style="202" customWidth="1"/>
    <col min="16113" max="16121" width="9" style="202" customWidth="1"/>
    <col min="16122" max="16122" width="2" style="202" customWidth="1"/>
    <col min="16123" max="16384" width="8.58203125" style="202"/>
  </cols>
  <sheetData>
    <row r="1" spans="2:45" ht="20.149999999999999" hidden="1" customHeight="1">
      <c r="B1" s="182"/>
      <c r="C1" s="951"/>
    </row>
    <row r="2" spans="2:45" ht="20.149999999999999" customHeight="1">
      <c r="B2" s="182" t="s">
        <v>491</v>
      </c>
      <c r="C2" s="951"/>
    </row>
    <row r="3" spans="2:45" ht="20.149999999999999" customHeight="1">
      <c r="B3" s="182" t="s">
        <v>493</v>
      </c>
      <c r="C3" s="951"/>
    </row>
    <row r="4" spans="2:45" s="252" customFormat="1" ht="6" customHeight="1">
      <c r="O4" s="865"/>
      <c r="W4" s="865"/>
      <c r="X4" s="866"/>
      <c r="Z4" s="896"/>
    </row>
    <row r="5" spans="2:45" ht="15" customHeight="1">
      <c r="B5" s="926" t="s">
        <v>1141</v>
      </c>
      <c r="C5" s="252"/>
      <c r="D5" s="867"/>
      <c r="E5" s="867"/>
      <c r="F5" s="867"/>
      <c r="G5" s="867"/>
      <c r="H5" s="867"/>
      <c r="I5" s="867"/>
      <c r="J5" s="867"/>
      <c r="K5" s="867"/>
      <c r="L5" s="867"/>
      <c r="M5" s="867"/>
      <c r="N5" s="867"/>
      <c r="O5" s="867"/>
      <c r="P5" s="867"/>
      <c r="Q5" s="867"/>
      <c r="R5" s="867"/>
      <c r="S5" s="867"/>
      <c r="T5" s="867"/>
      <c r="U5" s="867"/>
      <c r="V5" s="867"/>
      <c r="W5" s="867"/>
      <c r="X5" s="927" t="s">
        <v>301</v>
      </c>
    </row>
    <row r="6" spans="2:45" ht="8.25" customHeight="1">
      <c r="B6" s="868"/>
      <c r="C6" s="868"/>
      <c r="D6" s="868"/>
      <c r="E6" s="868"/>
      <c r="F6" s="868"/>
      <c r="G6" s="868"/>
      <c r="H6" s="868"/>
      <c r="I6" s="868"/>
      <c r="J6" s="868"/>
      <c r="K6" s="868"/>
      <c r="L6" s="868"/>
      <c r="M6" s="868"/>
      <c r="N6" s="868"/>
      <c r="O6" s="868"/>
      <c r="P6" s="868"/>
      <c r="Q6" s="868"/>
      <c r="R6" s="868"/>
      <c r="S6" s="868"/>
      <c r="T6" s="868"/>
      <c r="U6" s="868"/>
      <c r="V6" s="868"/>
      <c r="W6" s="868"/>
      <c r="X6" s="252"/>
    </row>
    <row r="7" spans="2:45" s="267" customFormat="1" ht="15" customHeight="1">
      <c r="B7" s="262"/>
      <c r="C7" s="263" t="s">
        <v>356</v>
      </c>
      <c r="D7" s="264"/>
      <c r="E7" s="265"/>
      <c r="F7" s="265"/>
      <c r="G7" s="265"/>
      <c r="H7" s="265"/>
      <c r="I7" s="265"/>
      <c r="J7" s="265"/>
      <c r="K7" s="265"/>
      <c r="L7" s="265"/>
      <c r="M7" s="265"/>
      <c r="N7" s="265"/>
      <c r="O7" s="265"/>
      <c r="P7" s="265"/>
      <c r="Q7" s="265"/>
      <c r="R7" s="265"/>
      <c r="S7" s="265"/>
      <c r="T7" s="265"/>
      <c r="U7" s="266"/>
      <c r="V7" s="265"/>
      <c r="W7" s="265"/>
      <c r="X7" s="265"/>
      <c r="Y7" s="265"/>
      <c r="Z7" s="949"/>
      <c r="AA7" s="262"/>
      <c r="AB7" s="210"/>
      <c r="AC7" s="849"/>
      <c r="AD7" s="321"/>
      <c r="AR7" s="321"/>
      <c r="AS7" s="268"/>
    </row>
    <row r="8" spans="2:45" s="318" customFormat="1" ht="30" customHeight="1">
      <c r="B8" s="269"/>
      <c r="C8" s="260"/>
      <c r="D8" s="2291" t="s">
        <v>357</v>
      </c>
      <c r="E8" s="2292"/>
      <c r="F8" s="2292"/>
      <c r="G8" s="2292"/>
      <c r="H8" s="2292"/>
      <c r="I8" s="2293"/>
      <c r="J8" s="2360" t="str">
        <f>IF(入力シート!F11="","",入力シート!F11)&amp;"高層ＺＥＨ-Ｍ支援事業"</f>
        <v>高層ＺＥＨ-Ｍ支援事業</v>
      </c>
      <c r="K8" s="2361"/>
      <c r="L8" s="2361"/>
      <c r="M8" s="2361"/>
      <c r="N8" s="2361"/>
      <c r="O8" s="2361"/>
      <c r="P8" s="2361"/>
      <c r="Q8" s="2361"/>
      <c r="R8" s="2361"/>
      <c r="S8" s="2361"/>
      <c r="T8" s="2361"/>
      <c r="U8" s="2361"/>
      <c r="V8" s="2362"/>
      <c r="W8" s="253"/>
      <c r="X8" s="253"/>
      <c r="Y8" s="253"/>
      <c r="Z8" s="897"/>
      <c r="AA8" s="269"/>
      <c r="AB8" s="319"/>
      <c r="AC8" s="849"/>
      <c r="AD8" s="321"/>
    </row>
    <row r="9" spans="2:45" ht="18.75" customHeight="1">
      <c r="B9" s="868"/>
      <c r="C9" s="878" t="s">
        <v>907</v>
      </c>
      <c r="D9" s="868"/>
      <c r="E9" s="868"/>
      <c r="F9" s="868"/>
      <c r="G9" s="868"/>
      <c r="H9" s="868"/>
      <c r="I9" s="868"/>
      <c r="J9" s="868"/>
      <c r="K9" s="868"/>
      <c r="L9" s="868"/>
      <c r="M9" s="868"/>
      <c r="N9" s="868"/>
      <c r="O9" s="868"/>
      <c r="P9" s="868"/>
      <c r="Q9" s="868"/>
      <c r="R9" s="868"/>
      <c r="S9" s="868"/>
      <c r="T9" s="868"/>
      <c r="U9" s="868"/>
      <c r="V9" s="868"/>
      <c r="W9" s="868"/>
      <c r="X9" s="252"/>
    </row>
    <row r="10" spans="2:45" s="318" customFormat="1" ht="15" customHeight="1">
      <c r="B10" s="269"/>
      <c r="D10" s="263" t="s">
        <v>911</v>
      </c>
      <c r="E10" s="260"/>
      <c r="F10" s="260"/>
      <c r="G10" s="260"/>
      <c r="H10" s="260"/>
      <c r="I10" s="260"/>
      <c r="J10" s="260"/>
      <c r="K10" s="260"/>
      <c r="L10" s="260"/>
      <c r="M10" s="260"/>
      <c r="N10" s="260"/>
      <c r="O10" s="260"/>
      <c r="P10" s="260"/>
      <c r="Q10" s="260"/>
      <c r="R10" s="260"/>
      <c r="S10" s="260"/>
      <c r="T10" s="260"/>
      <c r="U10" s="900"/>
      <c r="V10" s="260"/>
      <c r="W10" s="260"/>
      <c r="X10" s="260"/>
      <c r="Y10" s="260"/>
      <c r="Z10" s="897"/>
      <c r="AA10" s="901"/>
      <c r="AB10" s="319"/>
      <c r="AD10" s="902"/>
    </row>
    <row r="11" spans="2:45" s="318" customFormat="1" ht="40" customHeight="1">
      <c r="B11" s="269"/>
      <c r="C11" s="260"/>
      <c r="D11" s="2363" t="s">
        <v>600</v>
      </c>
      <c r="E11" s="2292"/>
      <c r="F11" s="2292"/>
      <c r="G11" s="2292"/>
      <c r="H11" s="2292"/>
      <c r="I11" s="2293"/>
      <c r="J11" s="2364"/>
      <c r="K11" s="2365"/>
      <c r="L11" s="2365"/>
      <c r="M11" s="2365"/>
      <c r="N11" s="2365"/>
      <c r="O11" s="2365"/>
      <c r="P11" s="2365"/>
      <c r="Q11" s="2365"/>
      <c r="R11" s="2365"/>
      <c r="S11" s="2365"/>
      <c r="T11" s="2365"/>
      <c r="U11" s="2365"/>
      <c r="V11" s="2366"/>
      <c r="W11" s="253"/>
      <c r="X11" s="253"/>
      <c r="Y11" s="253"/>
      <c r="Z11" s="897"/>
      <c r="AA11" s="275"/>
      <c r="AB11" s="319"/>
      <c r="AD11" s="321"/>
    </row>
    <row r="12" spans="2:45" s="210" customFormat="1" ht="15" hidden="1" customHeight="1">
      <c r="B12" s="267"/>
      <c r="C12" s="267"/>
      <c r="D12" s="263" t="s">
        <v>810</v>
      </c>
      <c r="E12" s="869"/>
      <c r="F12" s="869"/>
      <c r="G12" s="869"/>
      <c r="H12" s="869"/>
      <c r="I12" s="869"/>
      <c r="J12" s="869"/>
      <c r="K12" s="869"/>
      <c r="L12" s="869"/>
      <c r="M12" s="870"/>
      <c r="N12" s="869"/>
      <c r="O12" s="869"/>
      <c r="P12" s="869"/>
      <c r="Q12" s="869"/>
      <c r="R12" s="869"/>
      <c r="S12" s="871"/>
      <c r="T12" s="869"/>
      <c r="U12" s="869"/>
      <c r="V12" s="869"/>
      <c r="W12" s="869"/>
      <c r="X12" s="267"/>
      <c r="Z12" s="896"/>
    </row>
    <row r="13" spans="2:45" s="319" customFormat="1" ht="18" hidden="1" customHeight="1">
      <c r="B13" s="872"/>
      <c r="C13" s="872"/>
      <c r="D13" s="2420" t="s">
        <v>811</v>
      </c>
      <c r="E13" s="2421"/>
      <c r="F13" s="2421"/>
      <c r="G13" s="2421"/>
      <c r="H13" s="2421"/>
      <c r="I13" s="2422"/>
      <c r="J13" s="2423"/>
      <c r="K13" s="2424"/>
      <c r="L13" s="2424"/>
      <c r="M13" s="2424"/>
      <c r="N13" s="2424"/>
      <c r="O13" s="2424"/>
      <c r="P13" s="2424"/>
      <c r="Q13" s="2424"/>
      <c r="R13" s="2424"/>
      <c r="S13" s="2424"/>
      <c r="T13" s="2424"/>
      <c r="U13" s="2425"/>
      <c r="V13" s="867"/>
      <c r="W13" s="867"/>
      <c r="X13" s="318"/>
      <c r="Z13" s="898"/>
    </row>
    <row r="14" spans="2:45" s="210" customFormat="1" ht="15" customHeight="1">
      <c r="B14" s="267"/>
      <c r="C14" s="267"/>
      <c r="D14" s="263" t="s">
        <v>885</v>
      </c>
      <c r="E14" s="869"/>
      <c r="F14" s="869"/>
      <c r="G14" s="869"/>
      <c r="H14" s="869"/>
      <c r="I14" s="869"/>
      <c r="J14" s="869"/>
      <c r="K14" s="869"/>
      <c r="L14" s="869"/>
      <c r="M14" s="869"/>
      <c r="N14" s="869"/>
      <c r="O14" s="869"/>
      <c r="P14" s="869"/>
      <c r="Q14" s="869"/>
      <c r="R14" s="869"/>
      <c r="S14" s="871"/>
      <c r="T14" s="869"/>
      <c r="U14" s="869"/>
      <c r="V14" s="869"/>
      <c r="W14" s="869"/>
      <c r="X14" s="267"/>
      <c r="Z14" s="896"/>
    </row>
    <row r="15" spans="2:45" s="319" customFormat="1" ht="18" customHeight="1">
      <c r="B15" s="872"/>
      <c r="C15" s="872"/>
      <c r="D15" s="2413" t="s">
        <v>232</v>
      </c>
      <c r="E15" s="2413"/>
      <c r="F15" s="2413"/>
      <c r="G15" s="2413"/>
      <c r="H15" s="2413"/>
      <c r="I15" s="2413"/>
      <c r="J15" s="2426"/>
      <c r="K15" s="2426"/>
      <c r="L15" s="2426"/>
      <c r="M15" s="2426"/>
      <c r="N15" s="2426"/>
      <c r="O15" s="2426"/>
      <c r="P15" s="2426"/>
      <c r="Q15" s="2427"/>
      <c r="R15" s="2382"/>
      <c r="S15" s="2382"/>
      <c r="T15" s="2382"/>
      <c r="U15" s="2382"/>
      <c r="V15" s="2382"/>
      <c r="W15" s="2382"/>
      <c r="X15" s="318"/>
      <c r="Z15" s="896"/>
    </row>
    <row r="16" spans="2:45" s="319" customFormat="1" ht="18" customHeight="1">
      <c r="B16" s="872"/>
      <c r="C16" s="872"/>
      <c r="D16" s="2413" t="s">
        <v>812</v>
      </c>
      <c r="E16" s="2413"/>
      <c r="F16" s="2413"/>
      <c r="G16" s="2413"/>
      <c r="H16" s="2413"/>
      <c r="I16" s="2413"/>
      <c r="J16" s="2426"/>
      <c r="K16" s="2426"/>
      <c r="L16" s="2426"/>
      <c r="M16" s="2426"/>
      <c r="N16" s="2426"/>
      <c r="O16" s="2426"/>
      <c r="P16" s="2426"/>
      <c r="Q16" s="2427"/>
      <c r="R16" s="2382"/>
      <c r="S16" s="2382"/>
      <c r="T16" s="2382"/>
      <c r="U16" s="2382"/>
      <c r="V16" s="2382"/>
      <c r="W16" s="2382"/>
      <c r="X16" s="318"/>
      <c r="Z16" s="896"/>
    </row>
    <row r="17" spans="2:26" s="319" customFormat="1" ht="18" customHeight="1">
      <c r="B17" s="872"/>
      <c r="C17" s="872"/>
      <c r="D17" s="2413" t="s">
        <v>813</v>
      </c>
      <c r="E17" s="2413"/>
      <c r="F17" s="2413"/>
      <c r="G17" s="2413"/>
      <c r="H17" s="2413"/>
      <c r="I17" s="2413"/>
      <c r="J17" s="2428"/>
      <c r="K17" s="2428"/>
      <c r="L17" s="2428"/>
      <c r="M17" s="2428"/>
      <c r="N17" s="2428"/>
      <c r="O17" s="2428"/>
      <c r="P17" s="2429"/>
      <c r="Q17" s="873" t="s">
        <v>631</v>
      </c>
      <c r="R17" s="2430" t="s">
        <v>814</v>
      </c>
      <c r="S17" s="2430"/>
      <c r="T17" s="2430"/>
      <c r="U17" s="2430"/>
      <c r="V17" s="2430"/>
      <c r="W17" s="2430"/>
      <c r="X17" s="318"/>
      <c r="Z17" s="896"/>
    </row>
    <row r="18" spans="2:26" s="319" customFormat="1" ht="18" customHeight="1">
      <c r="B18" s="872"/>
      <c r="C18" s="872"/>
      <c r="D18" s="2413" t="s">
        <v>815</v>
      </c>
      <c r="E18" s="2413"/>
      <c r="F18" s="2413"/>
      <c r="G18" s="2413"/>
      <c r="H18" s="2413"/>
      <c r="I18" s="2413"/>
      <c r="J18" s="2428"/>
      <c r="K18" s="2428"/>
      <c r="L18" s="2428"/>
      <c r="M18" s="2428"/>
      <c r="N18" s="2428"/>
      <c r="O18" s="2428"/>
      <c r="P18" s="2429"/>
      <c r="Q18" s="873" t="s">
        <v>631</v>
      </c>
      <c r="R18" s="874"/>
      <c r="S18" s="875"/>
      <c r="T18" s="876"/>
      <c r="U18" s="876"/>
      <c r="V18" s="876"/>
      <c r="W18" s="876"/>
      <c r="X18" s="318"/>
      <c r="Z18" s="896"/>
    </row>
    <row r="19" spans="2:26" s="319" customFormat="1" ht="18" customHeight="1">
      <c r="B19" s="872"/>
      <c r="C19" s="872"/>
      <c r="D19" s="2413" t="s">
        <v>816</v>
      </c>
      <c r="E19" s="2413"/>
      <c r="F19" s="2413"/>
      <c r="G19" s="2413"/>
      <c r="H19" s="2413"/>
      <c r="I19" s="2413"/>
      <c r="J19" s="2416"/>
      <c r="K19" s="2416"/>
      <c r="L19" s="2416"/>
      <c r="M19" s="2416"/>
      <c r="N19" s="2416"/>
      <c r="O19" s="2416"/>
      <c r="P19" s="2417"/>
      <c r="Q19" s="2418"/>
      <c r="R19" s="2419"/>
      <c r="S19" s="875"/>
      <c r="T19" s="876"/>
      <c r="U19" s="876"/>
      <c r="V19" s="876"/>
      <c r="W19" s="876"/>
      <c r="X19" s="318"/>
      <c r="Z19" s="896"/>
    </row>
    <row r="20" spans="2:26" s="319" customFormat="1" ht="18" customHeight="1">
      <c r="B20" s="872"/>
      <c r="C20" s="872"/>
      <c r="D20" s="2413" t="s">
        <v>817</v>
      </c>
      <c r="E20" s="2413"/>
      <c r="F20" s="2413"/>
      <c r="G20" s="2413"/>
      <c r="H20" s="2413"/>
      <c r="I20" s="2413"/>
      <c r="J20" s="2414"/>
      <c r="K20" s="2414"/>
      <c r="L20" s="2414"/>
      <c r="M20" s="2414"/>
      <c r="N20" s="2414"/>
      <c r="O20" s="2414"/>
      <c r="P20" s="2415"/>
      <c r="Q20" s="873" t="s">
        <v>632</v>
      </c>
      <c r="R20" s="874"/>
      <c r="S20" s="875"/>
      <c r="T20" s="876"/>
      <c r="U20" s="876"/>
      <c r="V20" s="876"/>
      <c r="W20" s="876"/>
      <c r="X20" s="318"/>
      <c r="Z20" s="896"/>
    </row>
    <row r="21" spans="2:26" s="319" customFormat="1" ht="18" customHeight="1">
      <c r="B21" s="872"/>
      <c r="C21" s="872"/>
      <c r="D21" s="2372" t="s">
        <v>818</v>
      </c>
      <c r="E21" s="2372"/>
      <c r="F21" s="2372"/>
      <c r="G21" s="2372"/>
      <c r="H21" s="2372"/>
      <c r="I21" s="2372"/>
      <c r="J21" s="2380" t="str">
        <f>IF(J18="","",125000*J18+IF(J19="ハイブリッド",J20*20000,0))</f>
        <v/>
      </c>
      <c r="K21" s="2380"/>
      <c r="L21" s="2380"/>
      <c r="M21" s="2380"/>
      <c r="N21" s="2380"/>
      <c r="O21" s="2380"/>
      <c r="P21" s="2381"/>
      <c r="Q21" s="873" t="s">
        <v>231</v>
      </c>
      <c r="R21" s="874"/>
      <c r="S21" s="875"/>
      <c r="T21" s="876"/>
      <c r="U21" s="876"/>
      <c r="V21" s="876"/>
      <c r="W21" s="876"/>
      <c r="X21" s="318"/>
      <c r="Z21" s="898" t="s">
        <v>966</v>
      </c>
    </row>
    <row r="22" spans="2:26" s="319" customFormat="1" ht="27" customHeight="1">
      <c r="B22" s="872"/>
      <c r="C22" s="872"/>
      <c r="D22" s="2376" t="s">
        <v>819</v>
      </c>
      <c r="E22" s="2377"/>
      <c r="F22" s="2377"/>
      <c r="G22" s="2377"/>
      <c r="H22" s="2377"/>
      <c r="I22" s="2378"/>
      <c r="J22" s="2410"/>
      <c r="K22" s="2411"/>
      <c r="L22" s="2411"/>
      <c r="M22" s="2411"/>
      <c r="N22" s="2411"/>
      <c r="O22" s="2411"/>
      <c r="P22" s="2412"/>
      <c r="Q22" s="877" t="s">
        <v>231</v>
      </c>
      <c r="R22" s="2371" t="s">
        <v>820</v>
      </c>
      <c r="S22" s="2371"/>
      <c r="T22" s="2371"/>
      <c r="U22" s="2371"/>
      <c r="V22" s="2371"/>
      <c r="W22" s="2371"/>
      <c r="X22" s="318"/>
      <c r="Z22" s="898" t="s">
        <v>856</v>
      </c>
    </row>
    <row r="23" spans="2:26" s="319" customFormat="1" ht="15" customHeight="1">
      <c r="B23" s="872"/>
      <c r="C23" s="872"/>
      <c r="D23" s="2409" t="s">
        <v>821</v>
      </c>
      <c r="E23" s="2409"/>
      <c r="F23" s="2409"/>
      <c r="G23" s="2409"/>
      <c r="H23" s="2409"/>
      <c r="I23" s="2409"/>
      <c r="J23" s="2409"/>
      <c r="K23" s="2409"/>
      <c r="L23" s="2409"/>
      <c r="M23" s="2409"/>
      <c r="N23" s="2409"/>
      <c r="O23" s="2409"/>
      <c r="P23" s="2409"/>
      <c r="Q23" s="872"/>
      <c r="R23" s="878"/>
      <c r="S23" s="878"/>
      <c r="T23" s="878"/>
      <c r="U23" s="878"/>
      <c r="V23" s="879"/>
      <c r="W23" s="879"/>
      <c r="X23" s="318"/>
      <c r="Z23" s="899"/>
    </row>
    <row r="24" spans="2:26" s="319" customFormat="1" ht="27" customHeight="1">
      <c r="B24" s="872"/>
      <c r="C24" s="872"/>
      <c r="D24" s="2376" t="s">
        <v>822</v>
      </c>
      <c r="E24" s="2377"/>
      <c r="F24" s="2377"/>
      <c r="G24" s="2377"/>
      <c r="H24" s="2377"/>
      <c r="I24" s="2378"/>
      <c r="J24" s="2410"/>
      <c r="K24" s="2411"/>
      <c r="L24" s="2411"/>
      <c r="M24" s="2411"/>
      <c r="N24" s="2411"/>
      <c r="O24" s="2411"/>
      <c r="P24" s="2412"/>
      <c r="Q24" s="877" t="s">
        <v>231</v>
      </c>
      <c r="R24" s="2383"/>
      <c r="S24" s="2383"/>
      <c r="T24" s="2383"/>
      <c r="U24" s="2383"/>
      <c r="V24" s="2383"/>
      <c r="W24" s="2383"/>
      <c r="X24" s="318"/>
      <c r="Z24" s="898" t="s">
        <v>855</v>
      </c>
    </row>
    <row r="25" spans="2:26" s="319" customFormat="1" ht="15" customHeight="1">
      <c r="B25" s="872"/>
      <c r="C25" s="872"/>
      <c r="D25" s="2409" t="s">
        <v>823</v>
      </c>
      <c r="E25" s="2409"/>
      <c r="F25" s="2409"/>
      <c r="G25" s="2409"/>
      <c r="H25" s="2409"/>
      <c r="I25" s="2409"/>
      <c r="J25" s="2409"/>
      <c r="K25" s="2409"/>
      <c r="L25" s="2409"/>
      <c r="M25" s="2409"/>
      <c r="N25" s="2409"/>
      <c r="O25" s="2409"/>
      <c r="P25" s="2409"/>
      <c r="Q25" s="872"/>
      <c r="R25" s="878"/>
      <c r="S25" s="878"/>
      <c r="T25" s="878"/>
      <c r="U25" s="878"/>
      <c r="V25" s="879"/>
      <c r="W25" s="879"/>
      <c r="X25" s="318"/>
      <c r="Z25" s="899"/>
    </row>
    <row r="26" spans="2:26" s="319" customFormat="1" ht="27" customHeight="1">
      <c r="B26" s="872"/>
      <c r="C26" s="872"/>
      <c r="D26" s="2376" t="s">
        <v>824</v>
      </c>
      <c r="E26" s="2377"/>
      <c r="F26" s="2377"/>
      <c r="G26" s="2377"/>
      <c r="H26" s="2377"/>
      <c r="I26" s="2378"/>
      <c r="J26" s="2403" t="str">
        <f>IF(OR(J22="",J24=""),"",J22+J24)</f>
        <v/>
      </c>
      <c r="K26" s="2404"/>
      <c r="L26" s="2404"/>
      <c r="M26" s="2404"/>
      <c r="N26" s="2404"/>
      <c r="O26" s="2404"/>
      <c r="P26" s="2405"/>
      <c r="Q26" s="877" t="s">
        <v>231</v>
      </c>
      <c r="R26" s="2383"/>
      <c r="S26" s="2383"/>
      <c r="T26" s="2383"/>
      <c r="U26" s="2383"/>
      <c r="V26" s="2383"/>
      <c r="W26" s="2383"/>
      <c r="X26" s="318"/>
      <c r="Z26" s="898" t="s">
        <v>933</v>
      </c>
    </row>
    <row r="27" spans="2:26" s="319" customFormat="1" ht="18" customHeight="1">
      <c r="B27" s="872"/>
      <c r="C27" s="872"/>
      <c r="D27" s="2376" t="s">
        <v>825</v>
      </c>
      <c r="E27" s="2377"/>
      <c r="F27" s="2377"/>
      <c r="G27" s="2377"/>
      <c r="H27" s="2377"/>
      <c r="I27" s="2378"/>
      <c r="J27" s="2406"/>
      <c r="K27" s="2407"/>
      <c r="L27" s="2407"/>
      <c r="M27" s="2407"/>
      <c r="N27" s="2407"/>
      <c r="O27" s="2407"/>
      <c r="P27" s="2408"/>
      <c r="Q27" s="877" t="s">
        <v>826</v>
      </c>
      <c r="R27" s="2371" t="s">
        <v>827</v>
      </c>
      <c r="S27" s="2371"/>
      <c r="T27" s="2371"/>
      <c r="U27" s="2371"/>
      <c r="V27" s="2371"/>
      <c r="W27" s="2371"/>
      <c r="X27" s="318"/>
      <c r="Z27" s="896"/>
    </row>
    <row r="28" spans="2:26" s="319" customFormat="1" ht="18" customHeight="1">
      <c r="B28" s="872"/>
      <c r="C28" s="872"/>
      <c r="D28" s="2376" t="s">
        <v>828</v>
      </c>
      <c r="E28" s="2377"/>
      <c r="F28" s="2377"/>
      <c r="G28" s="2377"/>
      <c r="H28" s="2377"/>
      <c r="I28" s="2378"/>
      <c r="J28" s="2395" t="str">
        <f>IF(OR(J18="",J22="",J24=""),"",IF(J26&lt;=J21,20000,0))</f>
        <v/>
      </c>
      <c r="K28" s="2396"/>
      <c r="L28" s="2396"/>
      <c r="M28" s="2396"/>
      <c r="N28" s="2396"/>
      <c r="O28" s="2396"/>
      <c r="P28" s="2397"/>
      <c r="Q28" s="877" t="s">
        <v>231</v>
      </c>
      <c r="R28" s="2383" t="s">
        <v>829</v>
      </c>
      <c r="S28" s="2383"/>
      <c r="T28" s="2383"/>
      <c r="U28" s="2383"/>
      <c r="V28" s="2383"/>
      <c r="W28" s="2383"/>
      <c r="X28" s="318"/>
      <c r="Z28" s="898" t="s">
        <v>830</v>
      </c>
    </row>
    <row r="29" spans="2:26" s="319" customFormat="1" ht="15" customHeight="1">
      <c r="B29" s="872"/>
      <c r="C29" s="318"/>
      <c r="D29" s="251" t="s">
        <v>886</v>
      </c>
      <c r="E29" s="872"/>
      <c r="F29" s="872"/>
      <c r="G29" s="872"/>
      <c r="H29" s="872"/>
      <c r="I29" s="872"/>
      <c r="J29" s="872"/>
      <c r="K29" s="880"/>
      <c r="L29" s="872"/>
      <c r="M29" s="872"/>
      <c r="N29" s="872"/>
      <c r="O29" s="872"/>
      <c r="P29" s="872"/>
      <c r="Q29" s="872"/>
      <c r="R29" s="878"/>
      <c r="S29" s="928"/>
      <c r="T29" s="878"/>
      <c r="U29" s="878"/>
      <c r="V29" s="878"/>
      <c r="W29" s="878"/>
      <c r="X29" s="318"/>
      <c r="Z29" s="950" t="s">
        <v>854</v>
      </c>
    </row>
    <row r="30" spans="2:26" s="319" customFormat="1" ht="25" customHeight="1">
      <c r="B30" s="872"/>
      <c r="C30" s="872"/>
      <c r="D30" s="2398" t="s">
        <v>831</v>
      </c>
      <c r="E30" s="2399"/>
      <c r="F30" s="2399"/>
      <c r="G30" s="2400"/>
      <c r="H30" s="2401" t="str">
        <f>IF(J17="","",J17*J27)</f>
        <v/>
      </c>
      <c r="I30" s="2402"/>
      <c r="J30" s="881" t="s">
        <v>631</v>
      </c>
      <c r="K30" s="2379" t="str">
        <f>IF(OR(J28="",H30=""),"",H30*J28)</f>
        <v/>
      </c>
      <c r="L30" s="2380"/>
      <c r="M30" s="2380"/>
      <c r="N30" s="2380"/>
      <c r="O30" s="2380"/>
      <c r="P30" s="2381"/>
      <c r="Q30" s="882" t="s">
        <v>231</v>
      </c>
      <c r="R30" s="2383" t="s">
        <v>832</v>
      </c>
      <c r="S30" s="2383"/>
      <c r="T30" s="2383"/>
      <c r="U30" s="2383"/>
      <c r="V30" s="2383"/>
      <c r="W30" s="2383"/>
      <c r="X30" s="318"/>
      <c r="Z30" s="896"/>
    </row>
    <row r="31" spans="2:26" s="319" customFormat="1" ht="15" customHeight="1">
      <c r="B31" s="318"/>
      <c r="C31" s="318"/>
      <c r="D31" s="251" t="s">
        <v>887</v>
      </c>
      <c r="E31" s="880"/>
      <c r="F31" s="880"/>
      <c r="G31" s="872"/>
      <c r="H31" s="872"/>
      <c r="I31" s="872"/>
      <c r="J31" s="318"/>
      <c r="K31" s="318"/>
      <c r="L31" s="318"/>
      <c r="M31" s="318"/>
      <c r="N31" s="318"/>
      <c r="O31" s="318"/>
      <c r="P31" s="318"/>
      <c r="Q31" s="318"/>
      <c r="R31" s="929"/>
      <c r="S31" s="928"/>
      <c r="T31" s="878"/>
      <c r="U31" s="878"/>
      <c r="V31" s="878"/>
      <c r="W31" s="878"/>
      <c r="X31" s="318"/>
      <c r="Z31" s="896"/>
    </row>
    <row r="32" spans="2:26" s="319" customFormat="1" ht="25" customHeight="1">
      <c r="B32" s="872"/>
      <c r="C32" s="872"/>
      <c r="D32" s="2376" t="s">
        <v>833</v>
      </c>
      <c r="E32" s="2377"/>
      <c r="F32" s="2377"/>
      <c r="G32" s="2377"/>
      <c r="H32" s="2377"/>
      <c r="I32" s="2378"/>
      <c r="J32" s="2379" t="str">
        <f>IF(OR(J22="",J27=""),"",J22*J27)</f>
        <v/>
      </c>
      <c r="K32" s="2380"/>
      <c r="L32" s="2380"/>
      <c r="M32" s="2380"/>
      <c r="N32" s="2380"/>
      <c r="O32" s="2380"/>
      <c r="P32" s="2381"/>
      <c r="Q32" s="877" t="s">
        <v>231</v>
      </c>
      <c r="R32" s="2382" t="s">
        <v>834</v>
      </c>
      <c r="S32" s="2383"/>
      <c r="T32" s="2383"/>
      <c r="U32" s="2383"/>
      <c r="V32" s="2383"/>
      <c r="W32" s="2383"/>
      <c r="X32" s="318"/>
      <c r="Z32" s="896"/>
    </row>
    <row r="33" spans="2:26" s="319" customFormat="1" ht="15" customHeight="1">
      <c r="B33" s="883"/>
      <c r="C33" s="883"/>
      <c r="D33" s="884"/>
      <c r="E33" s="885"/>
      <c r="F33" s="885"/>
      <c r="G33" s="885"/>
      <c r="H33" s="885"/>
      <c r="I33" s="885"/>
      <c r="J33" s="886"/>
      <c r="K33" s="886"/>
      <c r="L33" s="886"/>
      <c r="M33" s="886"/>
      <c r="N33" s="886"/>
      <c r="O33" s="886"/>
      <c r="P33" s="886"/>
      <c r="Q33" s="886"/>
      <c r="R33" s="886"/>
      <c r="S33" s="886"/>
      <c r="T33" s="886"/>
      <c r="U33" s="886"/>
      <c r="V33" s="886"/>
      <c r="W33" s="886"/>
      <c r="X33" s="318"/>
      <c r="Z33" s="896"/>
    </row>
    <row r="34" spans="2:26" s="319" customFormat="1" ht="25" customHeight="1">
      <c r="B34" s="872"/>
      <c r="C34" s="872"/>
      <c r="D34" s="2376" t="s">
        <v>888</v>
      </c>
      <c r="E34" s="2377"/>
      <c r="F34" s="2377"/>
      <c r="G34" s="2377"/>
      <c r="H34" s="2377"/>
      <c r="I34" s="2378"/>
      <c r="J34" s="2379" t="str">
        <f>IF(J32="","",ROUNDDOWN(J32/3,-3))</f>
        <v/>
      </c>
      <c r="K34" s="2380"/>
      <c r="L34" s="2380"/>
      <c r="M34" s="2380"/>
      <c r="N34" s="2380"/>
      <c r="O34" s="2380"/>
      <c r="P34" s="2381"/>
      <c r="Q34" s="882" t="s">
        <v>231</v>
      </c>
      <c r="R34" s="2393" t="s">
        <v>889</v>
      </c>
      <c r="S34" s="2394"/>
      <c r="T34" s="2394"/>
      <c r="U34" s="2394"/>
      <c r="V34" s="2394"/>
      <c r="W34" s="2394"/>
      <c r="X34" s="318"/>
      <c r="Z34" s="896"/>
    </row>
    <row r="35" spans="2:26" s="319" customFormat="1" ht="15" customHeight="1">
      <c r="B35" s="872"/>
      <c r="C35" s="318"/>
      <c r="D35" s="251" t="s">
        <v>890</v>
      </c>
      <c r="E35" s="872"/>
      <c r="F35" s="872"/>
      <c r="G35" s="872"/>
      <c r="H35" s="872"/>
      <c r="I35" s="872"/>
      <c r="J35" s="872"/>
      <c r="K35" s="872"/>
      <c r="L35" s="872"/>
      <c r="M35" s="872"/>
      <c r="N35" s="872"/>
      <c r="O35" s="872"/>
      <c r="P35" s="872"/>
      <c r="Q35" s="872"/>
      <c r="R35" s="878"/>
      <c r="S35" s="930"/>
      <c r="T35" s="928"/>
      <c r="U35" s="878"/>
      <c r="V35" s="878"/>
      <c r="W35" s="878"/>
      <c r="X35" s="318"/>
      <c r="Z35" s="896"/>
    </row>
    <row r="36" spans="2:26" s="319" customFormat="1" ht="25" customHeight="1">
      <c r="B36" s="318"/>
      <c r="C36" s="318"/>
      <c r="D36" s="2372" t="s">
        <v>835</v>
      </c>
      <c r="E36" s="2372"/>
      <c r="F36" s="2372"/>
      <c r="G36" s="2372"/>
      <c r="H36" s="2372"/>
      <c r="I36" s="2372"/>
      <c r="J36" s="2373" t="str">
        <f>IF(OR(K30="",J34=""),"",MIN(K30,J34))</f>
        <v/>
      </c>
      <c r="K36" s="2373"/>
      <c r="L36" s="2373"/>
      <c r="M36" s="2373"/>
      <c r="N36" s="2373"/>
      <c r="O36" s="2373"/>
      <c r="P36" s="2373"/>
      <c r="Q36" s="887" t="s">
        <v>836</v>
      </c>
      <c r="R36" s="2371" t="s">
        <v>837</v>
      </c>
      <c r="S36" s="2371"/>
      <c r="T36" s="2371"/>
      <c r="U36" s="2371"/>
      <c r="V36" s="2371"/>
      <c r="W36" s="2371"/>
      <c r="X36" s="2371"/>
      <c r="Z36" s="896"/>
    </row>
    <row r="37" spans="2:26" ht="15" customHeight="1">
      <c r="B37" s="931"/>
      <c r="C37" s="252"/>
      <c r="D37" s="673" t="s">
        <v>891</v>
      </c>
      <c r="E37" s="931"/>
      <c r="F37" s="931"/>
      <c r="G37" s="931"/>
      <c r="H37" s="931"/>
      <c r="I37" s="931"/>
      <c r="J37" s="931"/>
      <c r="K37" s="931"/>
      <c r="L37" s="931"/>
      <c r="M37" s="931"/>
      <c r="N37" s="931"/>
      <c r="O37" s="931"/>
      <c r="P37" s="931"/>
      <c r="Q37" s="931"/>
      <c r="R37" s="931"/>
      <c r="S37" s="931"/>
      <c r="T37" s="931"/>
      <c r="U37" s="931"/>
      <c r="V37" s="931"/>
      <c r="W37" s="931"/>
      <c r="X37" s="252"/>
    </row>
    <row r="38" spans="2:26" s="319" customFormat="1" ht="25" customHeight="1">
      <c r="B38" s="318"/>
      <c r="C38" s="318"/>
      <c r="D38" s="2372" t="s">
        <v>838</v>
      </c>
      <c r="E38" s="2372"/>
      <c r="F38" s="2372"/>
      <c r="G38" s="2372"/>
      <c r="H38" s="2372"/>
      <c r="I38" s="2372"/>
      <c r="J38" s="2374">
        <v>0</v>
      </c>
      <c r="K38" s="2374"/>
      <c r="L38" s="2374"/>
      <c r="M38" s="2374"/>
      <c r="N38" s="2374"/>
      <c r="O38" s="2374"/>
      <c r="P38" s="2374"/>
      <c r="Q38" s="887" t="s">
        <v>839</v>
      </c>
      <c r="R38" s="2375" t="s">
        <v>840</v>
      </c>
      <c r="S38" s="2375"/>
      <c r="T38" s="2375"/>
      <c r="U38" s="2375"/>
      <c r="V38" s="2375"/>
      <c r="W38" s="2375"/>
      <c r="X38" s="253"/>
      <c r="Z38" s="896"/>
    </row>
    <row r="39" spans="2:26" ht="26.15" customHeight="1">
      <c r="B39" s="252"/>
      <c r="C39" s="252"/>
      <c r="D39" s="2389" t="s">
        <v>1231</v>
      </c>
      <c r="E39" s="2389"/>
      <c r="F39" s="2389"/>
      <c r="G39" s="2389"/>
      <c r="H39" s="2389"/>
      <c r="I39" s="2389"/>
      <c r="J39" s="2389"/>
      <c r="K39" s="2389"/>
      <c r="L39" s="2389"/>
      <c r="M39" s="2389"/>
      <c r="N39" s="2389"/>
      <c r="O39" s="2389"/>
      <c r="P39" s="2389"/>
      <c r="Q39" s="2389"/>
      <c r="R39" s="2389"/>
      <c r="S39" s="2389"/>
      <c r="T39" s="2389"/>
      <c r="U39" s="2389"/>
      <c r="V39" s="2389"/>
      <c r="W39" s="2389"/>
      <c r="X39" s="888"/>
    </row>
    <row r="40" spans="2:26" s="319" customFormat="1" ht="15" customHeight="1">
      <c r="B40" s="880"/>
      <c r="C40" s="318"/>
      <c r="D40" s="251" t="s">
        <v>892</v>
      </c>
      <c r="E40" s="880"/>
      <c r="F40" s="880"/>
      <c r="G40" s="872"/>
      <c r="H40" s="872"/>
      <c r="I40" s="872"/>
      <c r="J40" s="872"/>
      <c r="K40" s="872"/>
      <c r="L40" s="872"/>
      <c r="M40" s="872"/>
      <c r="N40" s="872"/>
      <c r="O40" s="872"/>
      <c r="P40" s="872"/>
      <c r="Q40" s="872"/>
      <c r="R40" s="872"/>
      <c r="S40" s="872"/>
      <c r="T40" s="872"/>
      <c r="U40" s="872"/>
      <c r="V40" s="872"/>
      <c r="W40" s="872"/>
      <c r="X40" s="318"/>
      <c r="Z40" s="896"/>
    </row>
    <row r="41" spans="2:26" s="319" customFormat="1" ht="25" customHeight="1">
      <c r="B41" s="318"/>
      <c r="C41" s="318"/>
      <c r="D41" s="2390" t="s">
        <v>841</v>
      </c>
      <c r="E41" s="2390"/>
      <c r="F41" s="2390"/>
      <c r="G41" s="2390"/>
      <c r="H41" s="2390"/>
      <c r="I41" s="2390"/>
      <c r="J41" s="2373" t="str">
        <f>IF(J36="","",J36+J38)</f>
        <v/>
      </c>
      <c r="K41" s="2373"/>
      <c r="L41" s="2373"/>
      <c r="M41" s="2373"/>
      <c r="N41" s="2373"/>
      <c r="O41" s="2373"/>
      <c r="P41" s="2373"/>
      <c r="Q41" s="882" t="s">
        <v>231</v>
      </c>
      <c r="R41" s="2391" t="s">
        <v>842</v>
      </c>
      <c r="S41" s="2391"/>
      <c r="T41" s="2391"/>
      <c r="U41" s="2391"/>
      <c r="V41" s="2391"/>
      <c r="W41" s="2391"/>
      <c r="X41" s="889"/>
      <c r="Z41" s="896"/>
    </row>
    <row r="42" spans="2:26" s="319" customFormat="1" ht="15.75" customHeight="1">
      <c r="B42" s="872"/>
      <c r="C42" s="878" t="s">
        <v>908</v>
      </c>
      <c r="D42" s="872"/>
      <c r="E42" s="872"/>
      <c r="F42" s="872"/>
      <c r="G42" s="872"/>
      <c r="H42" s="872"/>
      <c r="I42" s="872"/>
      <c r="J42" s="318"/>
      <c r="K42" s="890"/>
      <c r="L42" s="318"/>
      <c r="M42" s="318"/>
      <c r="N42" s="318"/>
      <c r="O42" s="318"/>
      <c r="P42" s="318"/>
      <c r="Q42" s="872"/>
      <c r="R42" s="872"/>
      <c r="S42" s="932"/>
      <c r="T42" s="872"/>
      <c r="U42" s="872"/>
      <c r="V42" s="872"/>
      <c r="W42" s="872"/>
      <c r="X42" s="318"/>
      <c r="Z42" s="896"/>
    </row>
    <row r="43" spans="2:26" s="319" customFormat="1" ht="25" customHeight="1">
      <c r="B43" s="318"/>
      <c r="D43" s="2392" t="s">
        <v>331</v>
      </c>
      <c r="E43" s="2377"/>
      <c r="F43" s="2377"/>
      <c r="G43" s="2377"/>
      <c r="H43" s="2377"/>
      <c r="I43" s="2378"/>
      <c r="J43" s="2373">
        <v>200000</v>
      </c>
      <c r="K43" s="2373"/>
      <c r="L43" s="2373"/>
      <c r="M43" s="2373"/>
      <c r="N43" s="2373"/>
      <c r="O43" s="2373"/>
      <c r="P43" s="2373"/>
      <c r="Q43" s="877" t="s">
        <v>231</v>
      </c>
      <c r="R43" s="2371" t="s">
        <v>626</v>
      </c>
      <c r="S43" s="2371"/>
      <c r="T43" s="2371"/>
      <c r="U43" s="2371"/>
      <c r="V43" s="2371"/>
      <c r="W43" s="2371"/>
      <c r="X43" s="878"/>
      <c r="Z43" s="896"/>
    </row>
    <row r="44" spans="2:26" s="319" customFormat="1" ht="15.75" customHeight="1">
      <c r="B44" s="872"/>
      <c r="C44" s="878" t="s">
        <v>909</v>
      </c>
      <c r="D44" s="872"/>
      <c r="E44" s="872"/>
      <c r="F44" s="872"/>
      <c r="G44" s="872"/>
      <c r="H44" s="872"/>
      <c r="I44" s="872"/>
      <c r="J44" s="318"/>
      <c r="K44" s="890"/>
      <c r="L44" s="318"/>
      <c r="M44" s="318"/>
      <c r="N44" s="318"/>
      <c r="O44" s="318"/>
      <c r="P44" s="318"/>
      <c r="Q44" s="872"/>
      <c r="R44" s="872"/>
      <c r="S44" s="932"/>
      <c r="T44" s="872"/>
      <c r="U44" s="872"/>
      <c r="V44" s="872"/>
      <c r="W44" s="872"/>
      <c r="X44" s="318"/>
      <c r="Z44" s="896"/>
    </row>
    <row r="45" spans="2:26" s="319" customFormat="1" ht="25" customHeight="1">
      <c r="B45" s="318"/>
      <c r="D45" s="2367" t="s">
        <v>843</v>
      </c>
      <c r="E45" s="2368"/>
      <c r="F45" s="2368"/>
      <c r="G45" s="2368"/>
      <c r="H45" s="2368"/>
      <c r="I45" s="2369"/>
      <c r="J45" s="2370"/>
      <c r="K45" s="2370"/>
      <c r="L45" s="2370"/>
      <c r="M45" s="2370"/>
      <c r="N45" s="2370"/>
      <c r="O45" s="2370"/>
      <c r="P45" s="2370"/>
      <c r="Q45" s="877" t="s">
        <v>231</v>
      </c>
      <c r="R45" s="2371" t="s">
        <v>608</v>
      </c>
      <c r="S45" s="2371"/>
      <c r="T45" s="2371"/>
      <c r="U45" s="2371"/>
      <c r="V45" s="2371"/>
      <c r="W45" s="2371"/>
      <c r="X45" s="878"/>
      <c r="Z45" s="898" t="s">
        <v>1168</v>
      </c>
    </row>
    <row r="46" spans="2:26" s="319" customFormat="1" ht="15.75" customHeight="1">
      <c r="B46" s="318"/>
      <c r="D46" s="2384" t="s">
        <v>844</v>
      </c>
      <c r="E46" s="2384"/>
      <c r="F46" s="2384"/>
      <c r="G46" s="2384"/>
      <c r="H46" s="2384"/>
      <c r="I46" s="2384"/>
      <c r="J46" s="2384"/>
      <c r="K46" s="2384"/>
      <c r="L46" s="2384"/>
      <c r="M46" s="2384"/>
      <c r="N46" s="2384"/>
      <c r="O46" s="2384"/>
      <c r="P46" s="2384"/>
      <c r="Q46" s="2384"/>
      <c r="R46" s="2384"/>
      <c r="S46" s="888"/>
      <c r="T46" s="876"/>
      <c r="U46" s="876"/>
      <c r="V46" s="876"/>
      <c r="W46" s="876"/>
      <c r="X46" s="878"/>
      <c r="Z46" s="898" t="s">
        <v>845</v>
      </c>
    </row>
    <row r="47" spans="2:26" s="319" customFormat="1" ht="15.75" customHeight="1">
      <c r="B47" s="318"/>
      <c r="C47" s="878" t="s">
        <v>910</v>
      </c>
      <c r="D47" s="880"/>
      <c r="E47" s="880"/>
      <c r="F47" s="880"/>
      <c r="G47" s="872"/>
      <c r="H47" s="872"/>
      <c r="I47" s="872"/>
      <c r="J47" s="318"/>
      <c r="K47" s="318"/>
      <c r="L47" s="318"/>
      <c r="M47" s="318"/>
      <c r="N47" s="318"/>
      <c r="O47" s="318"/>
      <c r="P47" s="318"/>
      <c r="Q47" s="318"/>
      <c r="R47" s="318"/>
      <c r="S47" s="872"/>
      <c r="T47" s="872"/>
      <c r="U47" s="872"/>
      <c r="V47" s="872"/>
      <c r="W47" s="872"/>
      <c r="X47" s="318"/>
      <c r="Z47" s="896"/>
    </row>
    <row r="48" spans="2:26" s="319" customFormat="1" ht="35.15" customHeight="1">
      <c r="B48" s="318"/>
      <c r="D48" s="2376" t="s">
        <v>846</v>
      </c>
      <c r="E48" s="2385"/>
      <c r="F48" s="2385"/>
      <c r="G48" s="2385"/>
      <c r="H48" s="2385"/>
      <c r="I48" s="2386"/>
      <c r="J48" s="2387" t="str">
        <f>IFERROR((IF(J41="","",MIN(J41,J43))+J45),"")</f>
        <v/>
      </c>
      <c r="K48" s="2387"/>
      <c r="L48" s="2387"/>
      <c r="M48" s="2387"/>
      <c r="N48" s="2387"/>
      <c r="O48" s="2387"/>
      <c r="P48" s="2387"/>
      <c r="Q48" s="877" t="s">
        <v>231</v>
      </c>
      <c r="R48" s="2388" t="s">
        <v>847</v>
      </c>
      <c r="S48" s="2388"/>
      <c r="T48" s="2388"/>
      <c r="U48" s="2388"/>
      <c r="V48" s="2388"/>
      <c r="W48" s="2388"/>
      <c r="X48" s="2388"/>
      <c r="Z48" s="896"/>
    </row>
    <row r="49" spans="2:26" s="319" customFormat="1" ht="15" customHeight="1">
      <c r="B49" s="891"/>
      <c r="C49" s="891"/>
      <c r="D49" s="891"/>
      <c r="E49" s="891"/>
      <c r="F49" s="891"/>
      <c r="G49" s="891"/>
      <c r="H49" s="891"/>
      <c r="I49" s="891"/>
      <c r="J49" s="892"/>
      <c r="K49" s="892"/>
      <c r="L49" s="892"/>
      <c r="M49" s="892"/>
      <c r="N49" s="892"/>
      <c r="O49" s="892"/>
      <c r="P49" s="892"/>
      <c r="Q49" s="880"/>
      <c r="R49" s="893"/>
      <c r="S49" s="893"/>
      <c r="T49" s="893"/>
      <c r="U49" s="893"/>
      <c r="V49" s="893"/>
      <c r="W49" s="893"/>
      <c r="X49" s="893"/>
      <c r="Z49" s="896"/>
    </row>
    <row r="50" spans="2:26" ht="15" customHeight="1">
      <c r="B50" s="252"/>
      <c r="C50" s="252"/>
      <c r="D50" s="252"/>
      <c r="E50" s="252"/>
      <c r="F50" s="252"/>
      <c r="G50" s="252"/>
      <c r="H50" s="252"/>
      <c r="I50" s="252"/>
      <c r="J50" s="252"/>
      <c r="K50" s="252"/>
      <c r="L50" s="252"/>
      <c r="M50" s="252"/>
      <c r="N50" s="252"/>
      <c r="O50" s="252"/>
      <c r="P50" s="252"/>
      <c r="Q50" s="252"/>
      <c r="R50" s="252"/>
      <c r="S50" s="252"/>
      <c r="T50" s="252"/>
      <c r="U50" s="252"/>
      <c r="V50" s="252"/>
      <c r="W50" s="252"/>
      <c r="X50" s="252"/>
    </row>
    <row r="52" spans="2:26" ht="20.149999999999999" customHeight="1">
      <c r="Y52" s="894"/>
    </row>
  </sheetData>
  <sheetProtection algorithmName="SHA-512" hashValue="2bWLHj0CHH9Ajqpi6OY2Gm6LMWPdcCqvnRJqaZnthpDhc/Zsc2a0a34lx0p0gvn7+wNGvQhi6oB3CLSE+9gqvg==" saltValue="KaDVTnTbsZpe5F2otb0TBw==" spinCount="100000" sheet="1" formatCells="0" formatRows="0" insertRows="0" deleteRows="0" selectLockedCells="1" autoFilter="0" pivotTables="0"/>
  <mergeCells count="70">
    <mergeCell ref="D19:I19"/>
    <mergeCell ref="J19:P19"/>
    <mergeCell ref="Q19:R19"/>
    <mergeCell ref="D13:I13"/>
    <mergeCell ref="J13:U13"/>
    <mergeCell ref="D15:I15"/>
    <mergeCell ref="J15:P15"/>
    <mergeCell ref="Q15:W16"/>
    <mergeCell ref="D16:I16"/>
    <mergeCell ref="J16:P16"/>
    <mergeCell ref="D17:I17"/>
    <mergeCell ref="J17:P17"/>
    <mergeCell ref="R17:W17"/>
    <mergeCell ref="D18:I18"/>
    <mergeCell ref="J18:P18"/>
    <mergeCell ref="D25:P25"/>
    <mergeCell ref="D20:I20"/>
    <mergeCell ref="J20:P20"/>
    <mergeCell ref="D21:I21"/>
    <mergeCell ref="J21:P21"/>
    <mergeCell ref="D22:I22"/>
    <mergeCell ref="J22:P22"/>
    <mergeCell ref="R22:W22"/>
    <mergeCell ref="D23:P23"/>
    <mergeCell ref="D24:I24"/>
    <mergeCell ref="J24:P24"/>
    <mergeCell ref="R24:W24"/>
    <mergeCell ref="D26:I26"/>
    <mergeCell ref="J26:P26"/>
    <mergeCell ref="R26:W26"/>
    <mergeCell ref="D27:I27"/>
    <mergeCell ref="J27:P27"/>
    <mergeCell ref="R27:W27"/>
    <mergeCell ref="D34:I34"/>
    <mergeCell ref="J34:P34"/>
    <mergeCell ref="R34:W34"/>
    <mergeCell ref="D28:I28"/>
    <mergeCell ref="J28:P28"/>
    <mergeCell ref="R28:W28"/>
    <mergeCell ref="D30:G30"/>
    <mergeCell ref="H30:I30"/>
    <mergeCell ref="K30:P30"/>
    <mergeCell ref="R30:W30"/>
    <mergeCell ref="D46:R46"/>
    <mergeCell ref="D48:I48"/>
    <mergeCell ref="J48:P48"/>
    <mergeCell ref="R48:X48"/>
    <mergeCell ref="D39:W39"/>
    <mergeCell ref="D41:I41"/>
    <mergeCell ref="J41:P41"/>
    <mergeCell ref="R41:W41"/>
    <mergeCell ref="D43:I43"/>
    <mergeCell ref="J43:P43"/>
    <mergeCell ref="R43:W43"/>
    <mergeCell ref="D8:I8"/>
    <mergeCell ref="J8:V8"/>
    <mergeCell ref="D11:I11"/>
    <mergeCell ref="J11:V11"/>
    <mergeCell ref="D45:I45"/>
    <mergeCell ref="J45:P45"/>
    <mergeCell ref="R45:W45"/>
    <mergeCell ref="D36:I36"/>
    <mergeCell ref="J36:P36"/>
    <mergeCell ref="R36:X36"/>
    <mergeCell ref="D38:I38"/>
    <mergeCell ref="J38:P38"/>
    <mergeCell ref="R38:W38"/>
    <mergeCell ref="D32:I32"/>
    <mergeCell ref="J32:P32"/>
    <mergeCell ref="R32:W32"/>
  </mergeCells>
  <phoneticPr fontId="21"/>
  <conditionalFormatting sqref="B1:B3">
    <cfRule type="expression" dxfId="136" priority="8">
      <formula>_xlfn.ISFORMULA(B1)=TRUE</formula>
    </cfRule>
  </conditionalFormatting>
  <conditionalFormatting sqref="B4:X4 B5 D5:X5 B6:X6 B9:X9 D12:X12 B13:D13 J13 V13:X13 D14:X14 B15:X16 B17:R17 X17 B18:X21 B22:R22 X22 B23:X26 B27:R28 X27:X28 B29 D29:X29 B30:X30 D31:X31 B32:X34 D35:X35 B35:B37 D36 J36 Q36:R36 D37:X37 C38:D38 Q38:R38 D39 X39 B39:B40 D40:X40 D41 Q41:R41 B42:X42 D43 J43 Q43:R43 X43 D45:D46 X45:X46 C47:P47 S47:X47 D48 J48 Q48:R48 B49:R49 B50:X1048576">
    <cfRule type="expression" priority="11">
      <formula>CELL("protect",B4)=0</formula>
    </cfRule>
  </conditionalFormatting>
  <conditionalFormatting sqref="B44:X44 J45 Q45:R45">
    <cfRule type="expression" priority="6">
      <formula>CELL("protect",B44)=0</formula>
    </cfRule>
  </conditionalFormatting>
  <conditionalFormatting sqref="J38">
    <cfRule type="expression" priority="10">
      <formula>CELL("protect",J38)=0</formula>
    </cfRule>
  </conditionalFormatting>
  <conditionalFormatting sqref="J41">
    <cfRule type="expression" priority="9">
      <formula>CELL("protect",J41)=0</formula>
    </cfRule>
  </conditionalFormatting>
  <conditionalFormatting sqref="J45">
    <cfRule type="expression" dxfId="135" priority="3">
      <formula>$J$17&lt;4</formula>
    </cfRule>
  </conditionalFormatting>
  <conditionalFormatting sqref="J15:P19 J22:P22 J24:P24 J27:P27">
    <cfRule type="containsBlanks" dxfId="134" priority="13">
      <formula>LEN(TRIM(J15))=0</formula>
    </cfRule>
  </conditionalFormatting>
  <conditionalFormatting sqref="J20:P20">
    <cfRule type="expression" dxfId="133" priority="12">
      <formula>AND($J$20="",$J$19="ハイブリッド")</formula>
    </cfRule>
  </conditionalFormatting>
  <conditionalFormatting sqref="J38:P38">
    <cfRule type="containsBlanks" dxfId="132" priority="4">
      <formula>LEN(TRIM(J38))=0</formula>
    </cfRule>
  </conditionalFormatting>
  <conditionalFormatting sqref="J45:P45">
    <cfRule type="expression" dxfId="131" priority="2">
      <formula>$J$17=""</formula>
    </cfRule>
    <cfRule type="containsBlanks" dxfId="130" priority="5">
      <formula>LEN(TRIM(J45))=0</formula>
    </cfRule>
    <cfRule type="notContainsBlanks" dxfId="129" priority="14">
      <formula>LEN(TRIM(J45))&gt;0</formula>
    </cfRule>
  </conditionalFormatting>
  <conditionalFormatting sqref="J13:U13">
    <cfRule type="containsBlanks" dxfId="128" priority="7">
      <formula>LEN(TRIM(J13))=0</formula>
    </cfRule>
  </conditionalFormatting>
  <conditionalFormatting sqref="J11:V11">
    <cfRule type="containsBlanks" dxfId="127" priority="1">
      <formula>LEN(TRIM(J11))=0</formula>
    </cfRule>
  </conditionalFormatting>
  <dataValidations count="12">
    <dataValidation type="list" allowBlank="1" showInputMessage="1" showErrorMessage="1" sqref="J45:P45" xr:uid="{0F0158ED-4290-4669-8BC8-FE54FA38B339}">
      <formula1>"0,40000"</formula1>
    </dataValidation>
    <dataValidation type="whole" imeMode="disabled" operator="greaterThanOrEqual" allowBlank="1" showInputMessage="1" showErrorMessage="1" error="整数で入力して下さい。" sqref="J22:P22 J24:P24" xr:uid="{7BB3E3E5-89CA-4CC4-A161-DC533957A6A7}">
      <formula1>0</formula1>
    </dataValidation>
    <dataValidation type="whole" imeMode="disabled" operator="greaterThanOrEqual" allowBlank="1" showInputMessage="1" showErrorMessage="1" error="別機種の④蓄電システム導入補助金申請額を整数で記入してください。" sqref="J38" xr:uid="{C1B6EF6F-A7D0-4125-AD3B-D7FEDA2553C3}">
      <formula1>0</formula1>
    </dataValidation>
    <dataValidation type="whole" imeMode="disabled" operator="greaterThanOrEqual" allowBlank="1" showInputMessage="1" showErrorMessage="1" error="整数で入力して下さい。" sqref="J27:P27" xr:uid="{3763E394-83B8-45BD-8FB6-12CC0A57635D}">
      <formula1>1</formula1>
    </dataValidation>
    <dataValidation type="list" allowBlank="1" showInputMessage="1" showErrorMessage="1" sqref="IF65575 SB65575 ABX65575 ALT65575 AVP65575 BFL65575 BPH65575 BZD65575 CIZ65575 CSV65575 DCR65575 DMN65575 DWJ65575 EGF65575 EQB65575 EZX65575 FJT65575 FTP65575 GDL65575 GNH65575 GXD65575 HGZ65575 HQV65575 IAR65575 IKN65575 IUJ65575 JEF65575 JOB65575 JXX65575 KHT65575 KRP65575 LBL65575 LLH65575 LVD65575 MEZ65575 MOV65575 MYR65575 NIN65575 NSJ65575 OCF65575 OMB65575 OVX65575 PFT65575 PPP65575 PZL65575 QJH65575 QTD65575 RCZ65575 RMV65575 RWR65575 SGN65575 SQJ65575 TAF65575 TKB65575 TTX65575 UDT65575 UNP65575 UXL65575 VHH65575 VRD65575 WAZ65575 WKV65575 WUR65575 IF131111 SB131111 ABX131111 ALT131111 AVP131111 BFL131111 BPH131111 BZD131111 CIZ131111 CSV131111 DCR131111 DMN131111 DWJ131111 EGF131111 EQB131111 EZX131111 FJT131111 FTP131111 GDL131111 GNH131111 GXD131111 HGZ131111 HQV131111 IAR131111 IKN131111 IUJ131111 JEF131111 JOB131111 JXX131111 KHT131111 KRP131111 LBL131111 LLH131111 LVD131111 MEZ131111 MOV131111 MYR131111 NIN131111 NSJ131111 OCF131111 OMB131111 OVX131111 PFT131111 PPP131111 PZL131111 QJH131111 QTD131111 RCZ131111 RMV131111 RWR131111 SGN131111 SQJ131111 TAF131111 TKB131111 TTX131111 UDT131111 UNP131111 UXL131111 VHH131111 VRD131111 WAZ131111 WKV131111 WUR131111 IF196647 SB196647 ABX196647 ALT196647 AVP196647 BFL196647 BPH196647 BZD196647 CIZ196647 CSV196647 DCR196647 DMN196647 DWJ196647 EGF196647 EQB196647 EZX196647 FJT196647 FTP196647 GDL196647 GNH196647 GXD196647 HGZ196647 HQV196647 IAR196647 IKN196647 IUJ196647 JEF196647 JOB196647 JXX196647 KHT196647 KRP196647 LBL196647 LLH196647 LVD196647 MEZ196647 MOV196647 MYR196647 NIN196647 NSJ196647 OCF196647 OMB196647 OVX196647 PFT196647 PPP196647 PZL196647 QJH196647 QTD196647 RCZ196647 RMV196647 RWR196647 SGN196647 SQJ196647 TAF196647 TKB196647 TTX196647 UDT196647 UNP196647 UXL196647 VHH196647 VRD196647 WAZ196647 WKV196647 WUR196647 IF262183 SB262183 ABX262183 ALT262183 AVP262183 BFL262183 BPH262183 BZD262183 CIZ262183 CSV262183 DCR262183 DMN262183 DWJ262183 EGF262183 EQB262183 EZX262183 FJT262183 FTP262183 GDL262183 GNH262183 GXD262183 HGZ262183 HQV262183 IAR262183 IKN262183 IUJ262183 JEF262183 JOB262183 JXX262183 KHT262183 KRP262183 LBL262183 LLH262183 LVD262183 MEZ262183 MOV262183 MYR262183 NIN262183 NSJ262183 OCF262183 OMB262183 OVX262183 PFT262183 PPP262183 PZL262183 QJH262183 QTD262183 RCZ262183 RMV262183 RWR262183 SGN262183 SQJ262183 TAF262183 TKB262183 TTX262183 UDT262183 UNP262183 UXL262183 VHH262183 VRD262183 WAZ262183 WKV262183 WUR262183 IF327719 SB327719 ABX327719 ALT327719 AVP327719 BFL327719 BPH327719 BZD327719 CIZ327719 CSV327719 DCR327719 DMN327719 DWJ327719 EGF327719 EQB327719 EZX327719 FJT327719 FTP327719 GDL327719 GNH327719 GXD327719 HGZ327719 HQV327719 IAR327719 IKN327719 IUJ327719 JEF327719 JOB327719 JXX327719 KHT327719 KRP327719 LBL327719 LLH327719 LVD327719 MEZ327719 MOV327719 MYR327719 NIN327719 NSJ327719 OCF327719 OMB327719 OVX327719 PFT327719 PPP327719 PZL327719 QJH327719 QTD327719 RCZ327719 RMV327719 RWR327719 SGN327719 SQJ327719 TAF327719 TKB327719 TTX327719 UDT327719 UNP327719 UXL327719 VHH327719 VRD327719 WAZ327719 WKV327719 WUR327719 IF393255 SB393255 ABX393255 ALT393255 AVP393255 BFL393255 BPH393255 BZD393255 CIZ393255 CSV393255 DCR393255 DMN393255 DWJ393255 EGF393255 EQB393255 EZX393255 FJT393255 FTP393255 GDL393255 GNH393255 GXD393255 HGZ393255 HQV393255 IAR393255 IKN393255 IUJ393255 JEF393255 JOB393255 JXX393255 KHT393255 KRP393255 LBL393255 LLH393255 LVD393255 MEZ393255 MOV393255 MYR393255 NIN393255 NSJ393255 OCF393255 OMB393255 OVX393255 PFT393255 PPP393255 PZL393255 QJH393255 QTD393255 RCZ393255 RMV393255 RWR393255 SGN393255 SQJ393255 TAF393255 TKB393255 TTX393255 UDT393255 UNP393255 UXL393255 VHH393255 VRD393255 WAZ393255 WKV393255 WUR393255 IF458791 SB458791 ABX458791 ALT458791 AVP458791 BFL458791 BPH458791 BZD458791 CIZ458791 CSV458791 DCR458791 DMN458791 DWJ458791 EGF458791 EQB458791 EZX458791 FJT458791 FTP458791 GDL458791 GNH458791 GXD458791 HGZ458791 HQV458791 IAR458791 IKN458791 IUJ458791 JEF458791 JOB458791 JXX458791 KHT458791 KRP458791 LBL458791 LLH458791 LVD458791 MEZ458791 MOV458791 MYR458791 NIN458791 NSJ458791 OCF458791 OMB458791 OVX458791 PFT458791 PPP458791 PZL458791 QJH458791 QTD458791 RCZ458791 RMV458791 RWR458791 SGN458791 SQJ458791 TAF458791 TKB458791 TTX458791 UDT458791 UNP458791 UXL458791 VHH458791 VRD458791 WAZ458791 WKV458791 WUR458791 IF524327 SB524327 ABX524327 ALT524327 AVP524327 BFL524327 BPH524327 BZD524327 CIZ524327 CSV524327 DCR524327 DMN524327 DWJ524327 EGF524327 EQB524327 EZX524327 FJT524327 FTP524327 GDL524327 GNH524327 GXD524327 HGZ524327 HQV524327 IAR524327 IKN524327 IUJ524327 JEF524327 JOB524327 JXX524327 KHT524327 KRP524327 LBL524327 LLH524327 LVD524327 MEZ524327 MOV524327 MYR524327 NIN524327 NSJ524327 OCF524327 OMB524327 OVX524327 PFT524327 PPP524327 PZL524327 QJH524327 QTD524327 RCZ524327 RMV524327 RWR524327 SGN524327 SQJ524327 TAF524327 TKB524327 TTX524327 UDT524327 UNP524327 UXL524327 VHH524327 VRD524327 WAZ524327 WKV524327 WUR524327 IF589863 SB589863 ABX589863 ALT589863 AVP589863 BFL589863 BPH589863 BZD589863 CIZ589863 CSV589863 DCR589863 DMN589863 DWJ589863 EGF589863 EQB589863 EZX589863 FJT589863 FTP589863 GDL589863 GNH589863 GXD589863 HGZ589863 HQV589863 IAR589863 IKN589863 IUJ589863 JEF589863 JOB589863 JXX589863 KHT589863 KRP589863 LBL589863 LLH589863 LVD589863 MEZ589863 MOV589863 MYR589863 NIN589863 NSJ589863 OCF589863 OMB589863 OVX589863 PFT589863 PPP589863 PZL589863 QJH589863 QTD589863 RCZ589863 RMV589863 RWR589863 SGN589863 SQJ589863 TAF589863 TKB589863 TTX589863 UDT589863 UNP589863 UXL589863 VHH589863 VRD589863 WAZ589863 WKV589863 WUR589863 IF655399 SB655399 ABX655399 ALT655399 AVP655399 BFL655399 BPH655399 BZD655399 CIZ655399 CSV655399 DCR655399 DMN655399 DWJ655399 EGF655399 EQB655399 EZX655399 FJT655399 FTP655399 GDL655399 GNH655399 GXD655399 HGZ655399 HQV655399 IAR655399 IKN655399 IUJ655399 JEF655399 JOB655399 JXX655399 KHT655399 KRP655399 LBL655399 LLH655399 LVD655399 MEZ655399 MOV655399 MYR655399 NIN655399 NSJ655399 OCF655399 OMB655399 OVX655399 PFT655399 PPP655399 PZL655399 QJH655399 QTD655399 RCZ655399 RMV655399 RWR655399 SGN655399 SQJ655399 TAF655399 TKB655399 TTX655399 UDT655399 UNP655399 UXL655399 VHH655399 VRD655399 WAZ655399 WKV655399 WUR655399 IF720935 SB720935 ABX720935 ALT720935 AVP720935 BFL720935 BPH720935 BZD720935 CIZ720935 CSV720935 DCR720935 DMN720935 DWJ720935 EGF720935 EQB720935 EZX720935 FJT720935 FTP720935 GDL720935 GNH720935 GXD720935 HGZ720935 HQV720935 IAR720935 IKN720935 IUJ720935 JEF720935 JOB720935 JXX720935 KHT720935 KRP720935 LBL720935 LLH720935 LVD720935 MEZ720935 MOV720935 MYR720935 NIN720935 NSJ720935 OCF720935 OMB720935 OVX720935 PFT720935 PPP720935 PZL720935 QJH720935 QTD720935 RCZ720935 RMV720935 RWR720935 SGN720935 SQJ720935 TAF720935 TKB720935 TTX720935 UDT720935 UNP720935 UXL720935 VHH720935 VRD720935 WAZ720935 WKV720935 WUR720935 IF786471 SB786471 ABX786471 ALT786471 AVP786471 BFL786471 BPH786471 BZD786471 CIZ786471 CSV786471 DCR786471 DMN786471 DWJ786471 EGF786471 EQB786471 EZX786471 FJT786471 FTP786471 GDL786471 GNH786471 GXD786471 HGZ786471 HQV786471 IAR786471 IKN786471 IUJ786471 JEF786471 JOB786471 JXX786471 KHT786471 KRP786471 LBL786471 LLH786471 LVD786471 MEZ786471 MOV786471 MYR786471 NIN786471 NSJ786471 OCF786471 OMB786471 OVX786471 PFT786471 PPP786471 PZL786471 QJH786471 QTD786471 RCZ786471 RMV786471 RWR786471 SGN786471 SQJ786471 TAF786471 TKB786471 TTX786471 UDT786471 UNP786471 UXL786471 VHH786471 VRD786471 WAZ786471 WKV786471 WUR786471 IF852007 SB852007 ABX852007 ALT852007 AVP852007 BFL852007 BPH852007 BZD852007 CIZ852007 CSV852007 DCR852007 DMN852007 DWJ852007 EGF852007 EQB852007 EZX852007 FJT852007 FTP852007 GDL852007 GNH852007 GXD852007 HGZ852007 HQV852007 IAR852007 IKN852007 IUJ852007 JEF852007 JOB852007 JXX852007 KHT852007 KRP852007 LBL852007 LLH852007 LVD852007 MEZ852007 MOV852007 MYR852007 NIN852007 NSJ852007 OCF852007 OMB852007 OVX852007 PFT852007 PPP852007 PZL852007 QJH852007 QTD852007 RCZ852007 RMV852007 RWR852007 SGN852007 SQJ852007 TAF852007 TKB852007 TTX852007 UDT852007 UNP852007 UXL852007 VHH852007 VRD852007 WAZ852007 WKV852007 WUR852007 IF917543 SB917543 ABX917543 ALT917543 AVP917543 BFL917543 BPH917543 BZD917543 CIZ917543 CSV917543 DCR917543 DMN917543 DWJ917543 EGF917543 EQB917543 EZX917543 FJT917543 FTP917543 GDL917543 GNH917543 GXD917543 HGZ917543 HQV917543 IAR917543 IKN917543 IUJ917543 JEF917543 JOB917543 JXX917543 KHT917543 KRP917543 LBL917543 LLH917543 LVD917543 MEZ917543 MOV917543 MYR917543 NIN917543 NSJ917543 OCF917543 OMB917543 OVX917543 PFT917543 PPP917543 PZL917543 QJH917543 QTD917543 RCZ917543 RMV917543 RWR917543 SGN917543 SQJ917543 TAF917543 TKB917543 TTX917543 UDT917543 UNP917543 UXL917543 VHH917543 VRD917543 WAZ917543 WKV917543 WUR917543 IF983079 SB983079 ABX983079 ALT983079 AVP983079 BFL983079 BPH983079 BZD983079 CIZ983079 CSV983079 DCR983079 DMN983079 DWJ983079 EGF983079 EQB983079 EZX983079 FJT983079 FTP983079 GDL983079 GNH983079 GXD983079 HGZ983079 HQV983079 IAR983079 IKN983079 IUJ983079 JEF983079 JOB983079 JXX983079 KHT983079 KRP983079 LBL983079 LLH983079 LVD983079 MEZ983079 MOV983079 MYR983079 NIN983079 NSJ983079 OCF983079 OMB983079 OVX983079 PFT983079 PPP983079 PZL983079 QJH983079 QTD983079 RCZ983079 RMV983079 RWR983079 SGN983079 SQJ983079 TAF983079 TKB983079 TTX983079 UDT983079 UNP983079 UXL983079 VHH983079 VRD983079 WAZ983079 WKV983079 WUR983079 IF65573 SB65573 ABX65573 ALT65573 AVP65573 BFL65573 BPH65573 BZD65573 CIZ65573 CSV65573 DCR65573 DMN65573 DWJ65573 EGF65573 EQB65573 EZX65573 FJT65573 FTP65573 GDL65573 GNH65573 GXD65573 HGZ65573 HQV65573 IAR65573 IKN65573 IUJ65573 JEF65573 JOB65573 JXX65573 KHT65573 KRP65573 LBL65573 LLH65573 LVD65573 MEZ65573 MOV65573 MYR65573 NIN65573 NSJ65573 OCF65573 OMB65573 OVX65573 PFT65573 PPP65573 PZL65573 QJH65573 QTD65573 RCZ65573 RMV65573 RWR65573 SGN65573 SQJ65573 TAF65573 TKB65573 TTX65573 UDT65573 UNP65573 UXL65573 VHH65573 VRD65573 WAZ65573 WKV65573 WUR65573 IF131109 SB131109 ABX131109 ALT131109 AVP131109 BFL131109 BPH131109 BZD131109 CIZ131109 CSV131109 DCR131109 DMN131109 DWJ131109 EGF131109 EQB131109 EZX131109 FJT131109 FTP131109 GDL131109 GNH131109 GXD131109 HGZ131109 HQV131109 IAR131109 IKN131109 IUJ131109 JEF131109 JOB131109 JXX131109 KHT131109 KRP131109 LBL131109 LLH131109 LVD131109 MEZ131109 MOV131109 MYR131109 NIN131109 NSJ131109 OCF131109 OMB131109 OVX131109 PFT131109 PPP131109 PZL131109 QJH131109 QTD131109 RCZ131109 RMV131109 RWR131109 SGN131109 SQJ131109 TAF131109 TKB131109 TTX131109 UDT131109 UNP131109 UXL131109 VHH131109 VRD131109 WAZ131109 WKV131109 WUR131109 IF196645 SB196645 ABX196645 ALT196645 AVP196645 BFL196645 BPH196645 BZD196645 CIZ196645 CSV196645 DCR196645 DMN196645 DWJ196645 EGF196645 EQB196645 EZX196645 FJT196645 FTP196645 GDL196645 GNH196645 GXD196645 HGZ196645 HQV196645 IAR196645 IKN196645 IUJ196645 JEF196645 JOB196645 JXX196645 KHT196645 KRP196645 LBL196645 LLH196645 LVD196645 MEZ196645 MOV196645 MYR196645 NIN196645 NSJ196645 OCF196645 OMB196645 OVX196645 PFT196645 PPP196645 PZL196645 QJH196645 QTD196645 RCZ196645 RMV196645 RWR196645 SGN196645 SQJ196645 TAF196645 TKB196645 TTX196645 UDT196645 UNP196645 UXL196645 VHH196645 VRD196645 WAZ196645 WKV196645 WUR196645 IF262181 SB262181 ABX262181 ALT262181 AVP262181 BFL262181 BPH262181 BZD262181 CIZ262181 CSV262181 DCR262181 DMN262181 DWJ262181 EGF262181 EQB262181 EZX262181 FJT262181 FTP262181 GDL262181 GNH262181 GXD262181 HGZ262181 HQV262181 IAR262181 IKN262181 IUJ262181 JEF262181 JOB262181 JXX262181 KHT262181 KRP262181 LBL262181 LLH262181 LVD262181 MEZ262181 MOV262181 MYR262181 NIN262181 NSJ262181 OCF262181 OMB262181 OVX262181 PFT262181 PPP262181 PZL262181 QJH262181 QTD262181 RCZ262181 RMV262181 RWR262181 SGN262181 SQJ262181 TAF262181 TKB262181 TTX262181 UDT262181 UNP262181 UXL262181 VHH262181 VRD262181 WAZ262181 WKV262181 WUR262181 IF327717 SB327717 ABX327717 ALT327717 AVP327717 BFL327717 BPH327717 BZD327717 CIZ327717 CSV327717 DCR327717 DMN327717 DWJ327717 EGF327717 EQB327717 EZX327717 FJT327717 FTP327717 GDL327717 GNH327717 GXD327717 HGZ327717 HQV327717 IAR327717 IKN327717 IUJ327717 JEF327717 JOB327717 JXX327717 KHT327717 KRP327717 LBL327717 LLH327717 LVD327717 MEZ327717 MOV327717 MYR327717 NIN327717 NSJ327717 OCF327717 OMB327717 OVX327717 PFT327717 PPP327717 PZL327717 QJH327717 QTD327717 RCZ327717 RMV327717 RWR327717 SGN327717 SQJ327717 TAF327717 TKB327717 TTX327717 UDT327717 UNP327717 UXL327717 VHH327717 VRD327717 WAZ327717 WKV327717 WUR327717 IF393253 SB393253 ABX393253 ALT393253 AVP393253 BFL393253 BPH393253 BZD393253 CIZ393253 CSV393253 DCR393253 DMN393253 DWJ393253 EGF393253 EQB393253 EZX393253 FJT393253 FTP393253 GDL393253 GNH393253 GXD393253 HGZ393253 HQV393253 IAR393253 IKN393253 IUJ393253 JEF393253 JOB393253 JXX393253 KHT393253 KRP393253 LBL393253 LLH393253 LVD393253 MEZ393253 MOV393253 MYR393253 NIN393253 NSJ393253 OCF393253 OMB393253 OVX393253 PFT393253 PPP393253 PZL393253 QJH393253 QTD393253 RCZ393253 RMV393253 RWR393253 SGN393253 SQJ393253 TAF393253 TKB393253 TTX393253 UDT393253 UNP393253 UXL393253 VHH393253 VRD393253 WAZ393253 WKV393253 WUR393253 IF458789 SB458789 ABX458789 ALT458789 AVP458789 BFL458789 BPH458789 BZD458789 CIZ458789 CSV458789 DCR458789 DMN458789 DWJ458789 EGF458789 EQB458789 EZX458789 FJT458789 FTP458789 GDL458789 GNH458789 GXD458789 HGZ458789 HQV458789 IAR458789 IKN458789 IUJ458789 JEF458789 JOB458789 JXX458789 KHT458789 KRP458789 LBL458789 LLH458789 LVD458789 MEZ458789 MOV458789 MYR458789 NIN458789 NSJ458789 OCF458789 OMB458789 OVX458789 PFT458789 PPP458789 PZL458789 QJH458789 QTD458789 RCZ458789 RMV458789 RWR458789 SGN458789 SQJ458789 TAF458789 TKB458789 TTX458789 UDT458789 UNP458789 UXL458789 VHH458789 VRD458789 WAZ458789 WKV458789 WUR458789 IF524325 SB524325 ABX524325 ALT524325 AVP524325 BFL524325 BPH524325 BZD524325 CIZ524325 CSV524325 DCR524325 DMN524325 DWJ524325 EGF524325 EQB524325 EZX524325 FJT524325 FTP524325 GDL524325 GNH524325 GXD524325 HGZ524325 HQV524325 IAR524325 IKN524325 IUJ524325 JEF524325 JOB524325 JXX524325 KHT524325 KRP524325 LBL524325 LLH524325 LVD524325 MEZ524325 MOV524325 MYR524325 NIN524325 NSJ524325 OCF524325 OMB524325 OVX524325 PFT524325 PPP524325 PZL524325 QJH524325 QTD524325 RCZ524325 RMV524325 RWR524325 SGN524325 SQJ524325 TAF524325 TKB524325 TTX524325 UDT524325 UNP524325 UXL524325 VHH524325 VRD524325 WAZ524325 WKV524325 WUR524325 IF589861 SB589861 ABX589861 ALT589861 AVP589861 BFL589861 BPH589861 BZD589861 CIZ589861 CSV589861 DCR589861 DMN589861 DWJ589861 EGF589861 EQB589861 EZX589861 FJT589861 FTP589861 GDL589861 GNH589861 GXD589861 HGZ589861 HQV589861 IAR589861 IKN589861 IUJ589861 JEF589861 JOB589861 JXX589861 KHT589861 KRP589861 LBL589861 LLH589861 LVD589861 MEZ589861 MOV589861 MYR589861 NIN589861 NSJ589861 OCF589861 OMB589861 OVX589861 PFT589861 PPP589861 PZL589861 QJH589861 QTD589861 RCZ589861 RMV589861 RWR589861 SGN589861 SQJ589861 TAF589861 TKB589861 TTX589861 UDT589861 UNP589861 UXL589861 VHH589861 VRD589861 WAZ589861 WKV589861 WUR589861 IF655397 SB655397 ABX655397 ALT655397 AVP655397 BFL655397 BPH655397 BZD655397 CIZ655397 CSV655397 DCR655397 DMN655397 DWJ655397 EGF655397 EQB655397 EZX655397 FJT655397 FTP655397 GDL655397 GNH655397 GXD655397 HGZ655397 HQV655397 IAR655397 IKN655397 IUJ655397 JEF655397 JOB655397 JXX655397 KHT655397 KRP655397 LBL655397 LLH655397 LVD655397 MEZ655397 MOV655397 MYR655397 NIN655397 NSJ655397 OCF655397 OMB655397 OVX655397 PFT655397 PPP655397 PZL655397 QJH655397 QTD655397 RCZ655397 RMV655397 RWR655397 SGN655397 SQJ655397 TAF655397 TKB655397 TTX655397 UDT655397 UNP655397 UXL655397 VHH655397 VRD655397 WAZ655397 WKV655397 WUR655397 IF720933 SB720933 ABX720933 ALT720933 AVP720933 BFL720933 BPH720933 BZD720933 CIZ720933 CSV720933 DCR720933 DMN720933 DWJ720933 EGF720933 EQB720933 EZX720933 FJT720933 FTP720933 GDL720933 GNH720933 GXD720933 HGZ720933 HQV720933 IAR720933 IKN720933 IUJ720933 JEF720933 JOB720933 JXX720933 KHT720933 KRP720933 LBL720933 LLH720933 LVD720933 MEZ720933 MOV720933 MYR720933 NIN720933 NSJ720933 OCF720933 OMB720933 OVX720933 PFT720933 PPP720933 PZL720933 QJH720933 QTD720933 RCZ720933 RMV720933 RWR720933 SGN720933 SQJ720933 TAF720933 TKB720933 TTX720933 UDT720933 UNP720933 UXL720933 VHH720933 VRD720933 WAZ720933 WKV720933 WUR720933 IF786469 SB786469 ABX786469 ALT786469 AVP786469 BFL786469 BPH786469 BZD786469 CIZ786469 CSV786469 DCR786469 DMN786469 DWJ786469 EGF786469 EQB786469 EZX786469 FJT786469 FTP786469 GDL786469 GNH786469 GXD786469 HGZ786469 HQV786469 IAR786469 IKN786469 IUJ786469 JEF786469 JOB786469 JXX786469 KHT786469 KRP786469 LBL786469 LLH786469 LVD786469 MEZ786469 MOV786469 MYR786469 NIN786469 NSJ786469 OCF786469 OMB786469 OVX786469 PFT786469 PPP786469 PZL786469 QJH786469 QTD786469 RCZ786469 RMV786469 RWR786469 SGN786469 SQJ786469 TAF786469 TKB786469 TTX786469 UDT786469 UNP786469 UXL786469 VHH786469 VRD786469 WAZ786469 WKV786469 WUR786469 IF852005 SB852005 ABX852005 ALT852005 AVP852005 BFL852005 BPH852005 BZD852005 CIZ852005 CSV852005 DCR852005 DMN852005 DWJ852005 EGF852005 EQB852005 EZX852005 FJT852005 FTP852005 GDL852005 GNH852005 GXD852005 HGZ852005 HQV852005 IAR852005 IKN852005 IUJ852005 JEF852005 JOB852005 JXX852005 KHT852005 KRP852005 LBL852005 LLH852005 LVD852005 MEZ852005 MOV852005 MYR852005 NIN852005 NSJ852005 OCF852005 OMB852005 OVX852005 PFT852005 PPP852005 PZL852005 QJH852005 QTD852005 RCZ852005 RMV852005 RWR852005 SGN852005 SQJ852005 TAF852005 TKB852005 TTX852005 UDT852005 UNP852005 UXL852005 VHH852005 VRD852005 WAZ852005 WKV852005 WUR852005 IF917541 SB917541 ABX917541 ALT917541 AVP917541 BFL917541 BPH917541 BZD917541 CIZ917541 CSV917541 DCR917541 DMN917541 DWJ917541 EGF917541 EQB917541 EZX917541 FJT917541 FTP917541 GDL917541 GNH917541 GXD917541 HGZ917541 HQV917541 IAR917541 IKN917541 IUJ917541 JEF917541 JOB917541 JXX917541 KHT917541 KRP917541 LBL917541 LLH917541 LVD917541 MEZ917541 MOV917541 MYR917541 NIN917541 NSJ917541 OCF917541 OMB917541 OVX917541 PFT917541 PPP917541 PZL917541 QJH917541 QTD917541 RCZ917541 RMV917541 RWR917541 SGN917541 SQJ917541 TAF917541 TKB917541 TTX917541 UDT917541 UNP917541 UXL917541 VHH917541 VRD917541 WAZ917541 WKV917541 WUR917541 IF983077 SB983077 ABX983077 ALT983077 AVP983077 BFL983077 BPH983077 BZD983077 CIZ983077 CSV983077 DCR983077 DMN983077 DWJ983077 EGF983077 EQB983077 EZX983077 FJT983077 FTP983077 GDL983077 GNH983077 GXD983077 HGZ983077 HQV983077 IAR983077 IKN983077 IUJ983077 JEF983077 JOB983077 JXX983077 KHT983077 KRP983077 LBL983077 LLH983077 LVD983077 MEZ983077 MOV983077 MYR983077 NIN983077 NSJ983077 OCF983077 OMB983077 OVX983077 PFT983077 PPP983077 PZL983077 QJH983077 QTD983077 RCZ983077 RMV983077 RWR983077 SGN983077 SQJ983077 TAF983077 TKB983077 TTX983077 UDT983077 UNP983077 UXL983077 VHH983077 VRD983077 WAZ983077 WKV983077 WUR983077 X983077 X917541 X852005 X786469 X720933 X655397 X589861 X524325 X458789 X393253 X327717 X262181 X196645 X131109 X65573 X983079 X917543 X852007 X786471 X720935 X655399 X589863 X524327 X458791 X393255 X327719 X262183 X196647 X131111 X65575" xr:uid="{75BCEF59-F095-4060-A729-8E20E83926A8}">
      <formula1>"無,有"</formula1>
    </dataValidation>
    <dataValidation type="list" allowBlank="1" showInputMessage="1" showErrorMessage="1" sqref="WUD982997:WUJ982997 HR19:HX19 RN19:RT19 ABJ19:ABP19 ALF19:ALL19 AVB19:AVH19 BEX19:BFD19 BOT19:BOZ19 BYP19:BYV19 CIL19:CIR19 CSH19:CSN19 DCD19:DCJ19 DLZ19:DMF19 DVV19:DWB19 EFR19:EFX19 EPN19:EPT19 EZJ19:EZP19 FJF19:FJL19 FTB19:FTH19 GCX19:GDD19 GMT19:GMZ19 GWP19:GWV19 HGL19:HGR19 HQH19:HQN19 IAD19:IAJ19 IJZ19:IKF19 ITV19:IUB19 JDR19:JDX19 JNN19:JNT19 JXJ19:JXP19 KHF19:KHL19 KRB19:KRH19 LAX19:LBD19 LKT19:LKZ19 LUP19:LUV19 MEL19:MER19 MOH19:MON19 MYD19:MYJ19 NHZ19:NIF19 NRV19:NSB19 OBR19:OBX19 OLN19:OLT19 OVJ19:OVP19 PFF19:PFL19 PPB19:PPH19 PYX19:PZD19 QIT19:QIZ19 QSP19:QSV19 RCL19:RCR19 RMH19:RMN19 RWD19:RWJ19 SFZ19:SGF19 SPV19:SQB19 SZR19:SZX19 TJN19:TJT19 TTJ19:TTP19 UDF19:UDL19 UNB19:UNH19 UWX19:UXD19 VGT19:VGZ19 VQP19:VQV19 WAL19:WAR19 WKH19:WKN19 WUD19:WUJ19 J65493:P65493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J131029:P131029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J196565:P196565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J262101:P262101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J327637:P327637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J393173:P393173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J458709:P458709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J524245:P524245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J589781:P589781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J655317:P655317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J720853:P720853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J786389:P786389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J851925:P851925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J917461:P917461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J982997:P982997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xr:uid="{B2620CF0-56C5-47D9-B8E2-6F11964CE2BF}">
      <formula1>"専用,ハイブリット"</formula1>
    </dataValidation>
    <dataValidation type="custom" imeMode="disabled" allowBlank="1" showInputMessage="1" showErrorMessage="1" error="小数点以下は第一位まで、二位以下切り捨てで入力して下さい。" sqref="HR17:HX17 RN17:RT17 ABJ17:ABP17 ALF17:ALL17 AVB17:AVH17 BEX17:BFD17 BOT17:BOZ17 BYP17:BYV17 CIL17:CIR17 CSH17:CSN17 DCD17:DCJ17 DLZ17:DMF17 DVV17:DWB17 EFR17:EFX17 EPN17:EPT17 EZJ17:EZP17 FJF17:FJL17 FTB17:FTH17 GCX17:GDD17 GMT17:GMZ17 GWP17:GWV17 HGL17:HGR17 HQH17:HQN17 IAD17:IAJ17 IJZ17:IKF17 ITV17:IUB17 JDR17:JDX17 JNN17:JNT17 JXJ17:JXP17 KHF17:KHL17 KRB17:KRH17 LAX17:LBD17 LKT17:LKZ17 LUP17:LUV17 MEL17:MER17 MOH17:MON17 MYD17:MYJ17 NHZ17:NIF17 NRV17:NSB17 OBR17:OBX17 OLN17:OLT17 OVJ17:OVP17 PFF17:PFL17 PPB17:PPH17 PYX17:PZD17 QIT17:QIZ17 QSP17:QSV17 RCL17:RCR17 RMH17:RMN17 RWD17:RWJ17 SFZ17:SGF17 SPV17:SQB17 SZR17:SZX17 TJN17:TJT17 TTJ17:TTP17 UDF17:UDL17 UNB17:UNH17 UWX17:UXD17 VGT17:VGZ17 VQP17:VQV17 WAL17:WAR17 WKH17:WKN17 WUD17:WUJ17 J65490:P65490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J131026:P131026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J196562:P196562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J262098:P262098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J327634:P327634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J393170:P393170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J458706:P458706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J524242:P524242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J589778:P589778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J655314:P655314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J720850:P720850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J786386:P786386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J851922:P851922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J917458:P917458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J982994:P982994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J20:P20 J17:P18" xr:uid="{43CBCACF-0AB2-4D0D-B8CB-79856E51FFA8}">
      <formula1>J17-ROUNDDOWN(J17,1)=0</formula1>
    </dataValidation>
    <dataValidation type="list" allowBlank="1" showInputMessage="1" showErrorMessage="1" sqref="J65487:K65487 HR65487:HS65487 RN65487:RO65487 ABJ65487:ABK65487 ALF65487:ALG65487 AVB65487:AVC65487 BEX65487:BEY65487 BOT65487:BOU65487 BYP65487:BYQ65487 CIL65487:CIM65487 CSH65487:CSI65487 DCD65487:DCE65487 DLZ65487:DMA65487 DVV65487:DVW65487 EFR65487:EFS65487 EPN65487:EPO65487 EZJ65487:EZK65487 FJF65487:FJG65487 FTB65487:FTC65487 GCX65487:GCY65487 GMT65487:GMU65487 GWP65487:GWQ65487 HGL65487:HGM65487 HQH65487:HQI65487 IAD65487:IAE65487 IJZ65487:IKA65487 ITV65487:ITW65487 JDR65487:JDS65487 JNN65487:JNO65487 JXJ65487:JXK65487 KHF65487:KHG65487 KRB65487:KRC65487 LAX65487:LAY65487 LKT65487:LKU65487 LUP65487:LUQ65487 MEL65487:MEM65487 MOH65487:MOI65487 MYD65487:MYE65487 NHZ65487:NIA65487 NRV65487:NRW65487 OBR65487:OBS65487 OLN65487:OLO65487 OVJ65487:OVK65487 PFF65487:PFG65487 PPB65487:PPC65487 PYX65487:PYY65487 QIT65487:QIU65487 QSP65487:QSQ65487 RCL65487:RCM65487 RMH65487:RMI65487 RWD65487:RWE65487 SFZ65487:SGA65487 SPV65487:SPW65487 SZR65487:SZS65487 TJN65487:TJO65487 TTJ65487:TTK65487 UDF65487:UDG65487 UNB65487:UNC65487 UWX65487:UWY65487 VGT65487:VGU65487 VQP65487:VQQ65487 WAL65487:WAM65487 WKH65487:WKI65487 WUD65487:WUE65487 J131023:K131023 HR131023:HS131023 RN131023:RO131023 ABJ131023:ABK131023 ALF131023:ALG131023 AVB131023:AVC131023 BEX131023:BEY131023 BOT131023:BOU131023 BYP131023:BYQ131023 CIL131023:CIM131023 CSH131023:CSI131023 DCD131023:DCE131023 DLZ131023:DMA131023 DVV131023:DVW131023 EFR131023:EFS131023 EPN131023:EPO131023 EZJ131023:EZK131023 FJF131023:FJG131023 FTB131023:FTC131023 GCX131023:GCY131023 GMT131023:GMU131023 GWP131023:GWQ131023 HGL131023:HGM131023 HQH131023:HQI131023 IAD131023:IAE131023 IJZ131023:IKA131023 ITV131023:ITW131023 JDR131023:JDS131023 JNN131023:JNO131023 JXJ131023:JXK131023 KHF131023:KHG131023 KRB131023:KRC131023 LAX131023:LAY131023 LKT131023:LKU131023 LUP131023:LUQ131023 MEL131023:MEM131023 MOH131023:MOI131023 MYD131023:MYE131023 NHZ131023:NIA131023 NRV131023:NRW131023 OBR131023:OBS131023 OLN131023:OLO131023 OVJ131023:OVK131023 PFF131023:PFG131023 PPB131023:PPC131023 PYX131023:PYY131023 QIT131023:QIU131023 QSP131023:QSQ131023 RCL131023:RCM131023 RMH131023:RMI131023 RWD131023:RWE131023 SFZ131023:SGA131023 SPV131023:SPW131023 SZR131023:SZS131023 TJN131023:TJO131023 TTJ131023:TTK131023 UDF131023:UDG131023 UNB131023:UNC131023 UWX131023:UWY131023 VGT131023:VGU131023 VQP131023:VQQ131023 WAL131023:WAM131023 WKH131023:WKI131023 WUD131023:WUE131023 J196559:K196559 HR196559:HS196559 RN196559:RO196559 ABJ196559:ABK196559 ALF196559:ALG196559 AVB196559:AVC196559 BEX196559:BEY196559 BOT196559:BOU196559 BYP196559:BYQ196559 CIL196559:CIM196559 CSH196559:CSI196559 DCD196559:DCE196559 DLZ196559:DMA196559 DVV196559:DVW196559 EFR196559:EFS196559 EPN196559:EPO196559 EZJ196559:EZK196559 FJF196559:FJG196559 FTB196559:FTC196559 GCX196559:GCY196559 GMT196559:GMU196559 GWP196559:GWQ196559 HGL196559:HGM196559 HQH196559:HQI196559 IAD196559:IAE196559 IJZ196559:IKA196559 ITV196559:ITW196559 JDR196559:JDS196559 JNN196559:JNO196559 JXJ196559:JXK196559 KHF196559:KHG196559 KRB196559:KRC196559 LAX196559:LAY196559 LKT196559:LKU196559 LUP196559:LUQ196559 MEL196559:MEM196559 MOH196559:MOI196559 MYD196559:MYE196559 NHZ196559:NIA196559 NRV196559:NRW196559 OBR196559:OBS196559 OLN196559:OLO196559 OVJ196559:OVK196559 PFF196559:PFG196559 PPB196559:PPC196559 PYX196559:PYY196559 QIT196559:QIU196559 QSP196559:QSQ196559 RCL196559:RCM196559 RMH196559:RMI196559 RWD196559:RWE196559 SFZ196559:SGA196559 SPV196559:SPW196559 SZR196559:SZS196559 TJN196559:TJO196559 TTJ196559:TTK196559 UDF196559:UDG196559 UNB196559:UNC196559 UWX196559:UWY196559 VGT196559:VGU196559 VQP196559:VQQ196559 WAL196559:WAM196559 WKH196559:WKI196559 WUD196559:WUE196559 J262095:K262095 HR262095:HS262095 RN262095:RO262095 ABJ262095:ABK262095 ALF262095:ALG262095 AVB262095:AVC262095 BEX262095:BEY262095 BOT262095:BOU262095 BYP262095:BYQ262095 CIL262095:CIM262095 CSH262095:CSI262095 DCD262095:DCE262095 DLZ262095:DMA262095 DVV262095:DVW262095 EFR262095:EFS262095 EPN262095:EPO262095 EZJ262095:EZK262095 FJF262095:FJG262095 FTB262095:FTC262095 GCX262095:GCY262095 GMT262095:GMU262095 GWP262095:GWQ262095 HGL262095:HGM262095 HQH262095:HQI262095 IAD262095:IAE262095 IJZ262095:IKA262095 ITV262095:ITW262095 JDR262095:JDS262095 JNN262095:JNO262095 JXJ262095:JXK262095 KHF262095:KHG262095 KRB262095:KRC262095 LAX262095:LAY262095 LKT262095:LKU262095 LUP262095:LUQ262095 MEL262095:MEM262095 MOH262095:MOI262095 MYD262095:MYE262095 NHZ262095:NIA262095 NRV262095:NRW262095 OBR262095:OBS262095 OLN262095:OLO262095 OVJ262095:OVK262095 PFF262095:PFG262095 PPB262095:PPC262095 PYX262095:PYY262095 QIT262095:QIU262095 QSP262095:QSQ262095 RCL262095:RCM262095 RMH262095:RMI262095 RWD262095:RWE262095 SFZ262095:SGA262095 SPV262095:SPW262095 SZR262095:SZS262095 TJN262095:TJO262095 TTJ262095:TTK262095 UDF262095:UDG262095 UNB262095:UNC262095 UWX262095:UWY262095 VGT262095:VGU262095 VQP262095:VQQ262095 WAL262095:WAM262095 WKH262095:WKI262095 WUD262095:WUE262095 J327631:K327631 HR327631:HS327631 RN327631:RO327631 ABJ327631:ABK327631 ALF327631:ALG327631 AVB327631:AVC327631 BEX327631:BEY327631 BOT327631:BOU327631 BYP327631:BYQ327631 CIL327631:CIM327631 CSH327631:CSI327631 DCD327631:DCE327631 DLZ327631:DMA327631 DVV327631:DVW327631 EFR327631:EFS327631 EPN327631:EPO327631 EZJ327631:EZK327631 FJF327631:FJG327631 FTB327631:FTC327631 GCX327631:GCY327631 GMT327631:GMU327631 GWP327631:GWQ327631 HGL327631:HGM327631 HQH327631:HQI327631 IAD327631:IAE327631 IJZ327631:IKA327631 ITV327631:ITW327631 JDR327631:JDS327631 JNN327631:JNO327631 JXJ327631:JXK327631 KHF327631:KHG327631 KRB327631:KRC327631 LAX327631:LAY327631 LKT327631:LKU327631 LUP327631:LUQ327631 MEL327631:MEM327631 MOH327631:MOI327631 MYD327631:MYE327631 NHZ327631:NIA327631 NRV327631:NRW327631 OBR327631:OBS327631 OLN327631:OLO327631 OVJ327631:OVK327631 PFF327631:PFG327631 PPB327631:PPC327631 PYX327631:PYY327631 QIT327631:QIU327631 QSP327631:QSQ327631 RCL327631:RCM327631 RMH327631:RMI327631 RWD327631:RWE327631 SFZ327631:SGA327631 SPV327631:SPW327631 SZR327631:SZS327631 TJN327631:TJO327631 TTJ327631:TTK327631 UDF327631:UDG327631 UNB327631:UNC327631 UWX327631:UWY327631 VGT327631:VGU327631 VQP327631:VQQ327631 WAL327631:WAM327631 WKH327631:WKI327631 WUD327631:WUE327631 J393167:K393167 HR393167:HS393167 RN393167:RO393167 ABJ393167:ABK393167 ALF393167:ALG393167 AVB393167:AVC393167 BEX393167:BEY393167 BOT393167:BOU393167 BYP393167:BYQ393167 CIL393167:CIM393167 CSH393167:CSI393167 DCD393167:DCE393167 DLZ393167:DMA393167 DVV393167:DVW393167 EFR393167:EFS393167 EPN393167:EPO393167 EZJ393167:EZK393167 FJF393167:FJG393167 FTB393167:FTC393167 GCX393167:GCY393167 GMT393167:GMU393167 GWP393167:GWQ393167 HGL393167:HGM393167 HQH393167:HQI393167 IAD393167:IAE393167 IJZ393167:IKA393167 ITV393167:ITW393167 JDR393167:JDS393167 JNN393167:JNO393167 JXJ393167:JXK393167 KHF393167:KHG393167 KRB393167:KRC393167 LAX393167:LAY393167 LKT393167:LKU393167 LUP393167:LUQ393167 MEL393167:MEM393167 MOH393167:MOI393167 MYD393167:MYE393167 NHZ393167:NIA393167 NRV393167:NRW393167 OBR393167:OBS393167 OLN393167:OLO393167 OVJ393167:OVK393167 PFF393167:PFG393167 PPB393167:PPC393167 PYX393167:PYY393167 QIT393167:QIU393167 QSP393167:QSQ393167 RCL393167:RCM393167 RMH393167:RMI393167 RWD393167:RWE393167 SFZ393167:SGA393167 SPV393167:SPW393167 SZR393167:SZS393167 TJN393167:TJO393167 TTJ393167:TTK393167 UDF393167:UDG393167 UNB393167:UNC393167 UWX393167:UWY393167 VGT393167:VGU393167 VQP393167:VQQ393167 WAL393167:WAM393167 WKH393167:WKI393167 WUD393167:WUE393167 J458703:K458703 HR458703:HS458703 RN458703:RO458703 ABJ458703:ABK458703 ALF458703:ALG458703 AVB458703:AVC458703 BEX458703:BEY458703 BOT458703:BOU458703 BYP458703:BYQ458703 CIL458703:CIM458703 CSH458703:CSI458703 DCD458703:DCE458703 DLZ458703:DMA458703 DVV458703:DVW458703 EFR458703:EFS458703 EPN458703:EPO458703 EZJ458703:EZK458703 FJF458703:FJG458703 FTB458703:FTC458703 GCX458703:GCY458703 GMT458703:GMU458703 GWP458703:GWQ458703 HGL458703:HGM458703 HQH458703:HQI458703 IAD458703:IAE458703 IJZ458703:IKA458703 ITV458703:ITW458703 JDR458703:JDS458703 JNN458703:JNO458703 JXJ458703:JXK458703 KHF458703:KHG458703 KRB458703:KRC458703 LAX458703:LAY458703 LKT458703:LKU458703 LUP458703:LUQ458703 MEL458703:MEM458703 MOH458703:MOI458703 MYD458703:MYE458703 NHZ458703:NIA458703 NRV458703:NRW458703 OBR458703:OBS458703 OLN458703:OLO458703 OVJ458703:OVK458703 PFF458703:PFG458703 PPB458703:PPC458703 PYX458703:PYY458703 QIT458703:QIU458703 QSP458703:QSQ458703 RCL458703:RCM458703 RMH458703:RMI458703 RWD458703:RWE458703 SFZ458703:SGA458703 SPV458703:SPW458703 SZR458703:SZS458703 TJN458703:TJO458703 TTJ458703:TTK458703 UDF458703:UDG458703 UNB458703:UNC458703 UWX458703:UWY458703 VGT458703:VGU458703 VQP458703:VQQ458703 WAL458703:WAM458703 WKH458703:WKI458703 WUD458703:WUE458703 J524239:K524239 HR524239:HS524239 RN524239:RO524239 ABJ524239:ABK524239 ALF524239:ALG524239 AVB524239:AVC524239 BEX524239:BEY524239 BOT524239:BOU524239 BYP524239:BYQ524239 CIL524239:CIM524239 CSH524239:CSI524239 DCD524239:DCE524239 DLZ524239:DMA524239 DVV524239:DVW524239 EFR524239:EFS524239 EPN524239:EPO524239 EZJ524239:EZK524239 FJF524239:FJG524239 FTB524239:FTC524239 GCX524239:GCY524239 GMT524239:GMU524239 GWP524239:GWQ524239 HGL524239:HGM524239 HQH524239:HQI524239 IAD524239:IAE524239 IJZ524239:IKA524239 ITV524239:ITW524239 JDR524239:JDS524239 JNN524239:JNO524239 JXJ524239:JXK524239 KHF524239:KHG524239 KRB524239:KRC524239 LAX524239:LAY524239 LKT524239:LKU524239 LUP524239:LUQ524239 MEL524239:MEM524239 MOH524239:MOI524239 MYD524239:MYE524239 NHZ524239:NIA524239 NRV524239:NRW524239 OBR524239:OBS524239 OLN524239:OLO524239 OVJ524239:OVK524239 PFF524239:PFG524239 PPB524239:PPC524239 PYX524239:PYY524239 QIT524239:QIU524239 QSP524239:QSQ524239 RCL524239:RCM524239 RMH524239:RMI524239 RWD524239:RWE524239 SFZ524239:SGA524239 SPV524239:SPW524239 SZR524239:SZS524239 TJN524239:TJO524239 TTJ524239:TTK524239 UDF524239:UDG524239 UNB524239:UNC524239 UWX524239:UWY524239 VGT524239:VGU524239 VQP524239:VQQ524239 WAL524239:WAM524239 WKH524239:WKI524239 WUD524239:WUE524239 J589775:K589775 HR589775:HS589775 RN589775:RO589775 ABJ589775:ABK589775 ALF589775:ALG589775 AVB589775:AVC589775 BEX589775:BEY589775 BOT589775:BOU589775 BYP589775:BYQ589775 CIL589775:CIM589775 CSH589775:CSI589775 DCD589775:DCE589775 DLZ589775:DMA589775 DVV589775:DVW589775 EFR589775:EFS589775 EPN589775:EPO589775 EZJ589775:EZK589775 FJF589775:FJG589775 FTB589775:FTC589775 GCX589775:GCY589775 GMT589775:GMU589775 GWP589775:GWQ589775 HGL589775:HGM589775 HQH589775:HQI589775 IAD589775:IAE589775 IJZ589775:IKA589775 ITV589775:ITW589775 JDR589775:JDS589775 JNN589775:JNO589775 JXJ589775:JXK589775 KHF589775:KHG589775 KRB589775:KRC589775 LAX589775:LAY589775 LKT589775:LKU589775 LUP589775:LUQ589775 MEL589775:MEM589775 MOH589775:MOI589775 MYD589775:MYE589775 NHZ589775:NIA589775 NRV589775:NRW589775 OBR589775:OBS589775 OLN589775:OLO589775 OVJ589775:OVK589775 PFF589775:PFG589775 PPB589775:PPC589775 PYX589775:PYY589775 QIT589775:QIU589775 QSP589775:QSQ589775 RCL589775:RCM589775 RMH589775:RMI589775 RWD589775:RWE589775 SFZ589775:SGA589775 SPV589775:SPW589775 SZR589775:SZS589775 TJN589775:TJO589775 TTJ589775:TTK589775 UDF589775:UDG589775 UNB589775:UNC589775 UWX589775:UWY589775 VGT589775:VGU589775 VQP589775:VQQ589775 WAL589775:WAM589775 WKH589775:WKI589775 WUD589775:WUE589775 J655311:K655311 HR655311:HS655311 RN655311:RO655311 ABJ655311:ABK655311 ALF655311:ALG655311 AVB655311:AVC655311 BEX655311:BEY655311 BOT655311:BOU655311 BYP655311:BYQ655311 CIL655311:CIM655311 CSH655311:CSI655311 DCD655311:DCE655311 DLZ655311:DMA655311 DVV655311:DVW655311 EFR655311:EFS655311 EPN655311:EPO655311 EZJ655311:EZK655311 FJF655311:FJG655311 FTB655311:FTC655311 GCX655311:GCY655311 GMT655311:GMU655311 GWP655311:GWQ655311 HGL655311:HGM655311 HQH655311:HQI655311 IAD655311:IAE655311 IJZ655311:IKA655311 ITV655311:ITW655311 JDR655311:JDS655311 JNN655311:JNO655311 JXJ655311:JXK655311 KHF655311:KHG655311 KRB655311:KRC655311 LAX655311:LAY655311 LKT655311:LKU655311 LUP655311:LUQ655311 MEL655311:MEM655311 MOH655311:MOI655311 MYD655311:MYE655311 NHZ655311:NIA655311 NRV655311:NRW655311 OBR655311:OBS655311 OLN655311:OLO655311 OVJ655311:OVK655311 PFF655311:PFG655311 PPB655311:PPC655311 PYX655311:PYY655311 QIT655311:QIU655311 QSP655311:QSQ655311 RCL655311:RCM655311 RMH655311:RMI655311 RWD655311:RWE655311 SFZ655311:SGA655311 SPV655311:SPW655311 SZR655311:SZS655311 TJN655311:TJO655311 TTJ655311:TTK655311 UDF655311:UDG655311 UNB655311:UNC655311 UWX655311:UWY655311 VGT655311:VGU655311 VQP655311:VQQ655311 WAL655311:WAM655311 WKH655311:WKI655311 WUD655311:WUE655311 J720847:K720847 HR720847:HS720847 RN720847:RO720847 ABJ720847:ABK720847 ALF720847:ALG720847 AVB720847:AVC720847 BEX720847:BEY720847 BOT720847:BOU720847 BYP720847:BYQ720847 CIL720847:CIM720847 CSH720847:CSI720847 DCD720847:DCE720847 DLZ720847:DMA720847 DVV720847:DVW720847 EFR720847:EFS720847 EPN720847:EPO720847 EZJ720847:EZK720847 FJF720847:FJG720847 FTB720847:FTC720847 GCX720847:GCY720847 GMT720847:GMU720847 GWP720847:GWQ720847 HGL720847:HGM720847 HQH720847:HQI720847 IAD720847:IAE720847 IJZ720847:IKA720847 ITV720847:ITW720847 JDR720847:JDS720847 JNN720847:JNO720847 JXJ720847:JXK720847 KHF720847:KHG720847 KRB720847:KRC720847 LAX720847:LAY720847 LKT720847:LKU720847 LUP720847:LUQ720847 MEL720847:MEM720847 MOH720847:MOI720847 MYD720847:MYE720847 NHZ720847:NIA720847 NRV720847:NRW720847 OBR720847:OBS720847 OLN720847:OLO720847 OVJ720847:OVK720847 PFF720847:PFG720847 PPB720847:PPC720847 PYX720847:PYY720847 QIT720847:QIU720847 QSP720847:QSQ720847 RCL720847:RCM720847 RMH720847:RMI720847 RWD720847:RWE720847 SFZ720847:SGA720847 SPV720847:SPW720847 SZR720847:SZS720847 TJN720847:TJO720847 TTJ720847:TTK720847 UDF720847:UDG720847 UNB720847:UNC720847 UWX720847:UWY720847 VGT720847:VGU720847 VQP720847:VQQ720847 WAL720847:WAM720847 WKH720847:WKI720847 WUD720847:WUE720847 J786383:K786383 HR786383:HS786383 RN786383:RO786383 ABJ786383:ABK786383 ALF786383:ALG786383 AVB786383:AVC786383 BEX786383:BEY786383 BOT786383:BOU786383 BYP786383:BYQ786383 CIL786383:CIM786383 CSH786383:CSI786383 DCD786383:DCE786383 DLZ786383:DMA786383 DVV786383:DVW786383 EFR786383:EFS786383 EPN786383:EPO786383 EZJ786383:EZK786383 FJF786383:FJG786383 FTB786383:FTC786383 GCX786383:GCY786383 GMT786383:GMU786383 GWP786383:GWQ786383 HGL786383:HGM786383 HQH786383:HQI786383 IAD786383:IAE786383 IJZ786383:IKA786383 ITV786383:ITW786383 JDR786383:JDS786383 JNN786383:JNO786383 JXJ786383:JXK786383 KHF786383:KHG786383 KRB786383:KRC786383 LAX786383:LAY786383 LKT786383:LKU786383 LUP786383:LUQ786383 MEL786383:MEM786383 MOH786383:MOI786383 MYD786383:MYE786383 NHZ786383:NIA786383 NRV786383:NRW786383 OBR786383:OBS786383 OLN786383:OLO786383 OVJ786383:OVK786383 PFF786383:PFG786383 PPB786383:PPC786383 PYX786383:PYY786383 QIT786383:QIU786383 QSP786383:QSQ786383 RCL786383:RCM786383 RMH786383:RMI786383 RWD786383:RWE786383 SFZ786383:SGA786383 SPV786383:SPW786383 SZR786383:SZS786383 TJN786383:TJO786383 TTJ786383:TTK786383 UDF786383:UDG786383 UNB786383:UNC786383 UWX786383:UWY786383 VGT786383:VGU786383 VQP786383:VQQ786383 WAL786383:WAM786383 WKH786383:WKI786383 WUD786383:WUE786383 J851919:K851919 HR851919:HS851919 RN851919:RO851919 ABJ851919:ABK851919 ALF851919:ALG851919 AVB851919:AVC851919 BEX851919:BEY851919 BOT851919:BOU851919 BYP851919:BYQ851919 CIL851919:CIM851919 CSH851919:CSI851919 DCD851919:DCE851919 DLZ851919:DMA851919 DVV851919:DVW851919 EFR851919:EFS851919 EPN851919:EPO851919 EZJ851919:EZK851919 FJF851919:FJG851919 FTB851919:FTC851919 GCX851919:GCY851919 GMT851919:GMU851919 GWP851919:GWQ851919 HGL851919:HGM851919 HQH851919:HQI851919 IAD851919:IAE851919 IJZ851919:IKA851919 ITV851919:ITW851919 JDR851919:JDS851919 JNN851919:JNO851919 JXJ851919:JXK851919 KHF851919:KHG851919 KRB851919:KRC851919 LAX851919:LAY851919 LKT851919:LKU851919 LUP851919:LUQ851919 MEL851919:MEM851919 MOH851919:MOI851919 MYD851919:MYE851919 NHZ851919:NIA851919 NRV851919:NRW851919 OBR851919:OBS851919 OLN851919:OLO851919 OVJ851919:OVK851919 PFF851919:PFG851919 PPB851919:PPC851919 PYX851919:PYY851919 QIT851919:QIU851919 QSP851919:QSQ851919 RCL851919:RCM851919 RMH851919:RMI851919 RWD851919:RWE851919 SFZ851919:SGA851919 SPV851919:SPW851919 SZR851919:SZS851919 TJN851919:TJO851919 TTJ851919:TTK851919 UDF851919:UDG851919 UNB851919:UNC851919 UWX851919:UWY851919 VGT851919:VGU851919 VQP851919:VQQ851919 WAL851919:WAM851919 WKH851919:WKI851919 WUD851919:WUE851919 J917455:K917455 HR917455:HS917455 RN917455:RO917455 ABJ917455:ABK917455 ALF917455:ALG917455 AVB917455:AVC917455 BEX917455:BEY917455 BOT917455:BOU917455 BYP917455:BYQ917455 CIL917455:CIM917455 CSH917455:CSI917455 DCD917455:DCE917455 DLZ917455:DMA917455 DVV917455:DVW917455 EFR917455:EFS917455 EPN917455:EPO917455 EZJ917455:EZK917455 FJF917455:FJG917455 FTB917455:FTC917455 GCX917455:GCY917455 GMT917455:GMU917455 GWP917455:GWQ917455 HGL917455:HGM917455 HQH917455:HQI917455 IAD917455:IAE917455 IJZ917455:IKA917455 ITV917455:ITW917455 JDR917455:JDS917455 JNN917455:JNO917455 JXJ917455:JXK917455 KHF917455:KHG917455 KRB917455:KRC917455 LAX917455:LAY917455 LKT917455:LKU917455 LUP917455:LUQ917455 MEL917455:MEM917455 MOH917455:MOI917455 MYD917455:MYE917455 NHZ917455:NIA917455 NRV917455:NRW917455 OBR917455:OBS917455 OLN917455:OLO917455 OVJ917455:OVK917455 PFF917455:PFG917455 PPB917455:PPC917455 PYX917455:PYY917455 QIT917455:QIU917455 QSP917455:QSQ917455 RCL917455:RCM917455 RMH917455:RMI917455 RWD917455:RWE917455 SFZ917455:SGA917455 SPV917455:SPW917455 SZR917455:SZS917455 TJN917455:TJO917455 TTJ917455:TTK917455 UDF917455:UDG917455 UNB917455:UNC917455 UWX917455:UWY917455 VGT917455:VGU917455 VQP917455:VQQ917455 WAL917455:WAM917455 WKH917455:WKI917455 WUD917455:WUE917455 J982991:K982991 HR982991:HS982991 RN982991:RO982991 ABJ982991:ABK982991 ALF982991:ALG982991 AVB982991:AVC982991 BEX982991:BEY982991 BOT982991:BOU982991 BYP982991:BYQ982991 CIL982991:CIM982991 CSH982991:CSI982991 DCD982991:DCE982991 DLZ982991:DMA982991 DVV982991:DVW982991 EFR982991:EFS982991 EPN982991:EPO982991 EZJ982991:EZK982991 FJF982991:FJG982991 FTB982991:FTC982991 GCX982991:GCY982991 GMT982991:GMU982991 GWP982991:GWQ982991 HGL982991:HGM982991 HQH982991:HQI982991 IAD982991:IAE982991 IJZ982991:IKA982991 ITV982991:ITW982991 JDR982991:JDS982991 JNN982991:JNO982991 JXJ982991:JXK982991 KHF982991:KHG982991 KRB982991:KRC982991 LAX982991:LAY982991 LKT982991:LKU982991 LUP982991:LUQ982991 MEL982991:MEM982991 MOH982991:MOI982991 MYD982991:MYE982991 NHZ982991:NIA982991 NRV982991:NRW982991 OBR982991:OBS982991 OLN982991:OLO982991 OVJ982991:OVK982991 PFF982991:PFG982991 PPB982991:PPC982991 PYX982991:PYY982991 QIT982991:QIU982991 QSP982991:QSQ982991 RCL982991:RCM982991 RMH982991:RMI982991 RWD982991:RWE982991 SFZ982991:SGA982991 SPV982991:SPW982991 SZR982991:SZS982991 TJN982991:TJO982991 TTJ982991:TTK982991 UDF982991:UDG982991 UNB982991:UNC982991 UWX982991:UWY982991 VGT982991:VGU982991 VQP982991:VQQ982991 WAL982991:WAM982991 WKH982991:WKI982991 WUD982991:WUE982991" xr:uid="{42651025-53C0-4C46-9ECE-47ECEEE702C9}">
      <formula1>"□,■"</formula1>
    </dataValidation>
    <dataValidation type="custom" imeMode="disabled" allowBlank="1" showInputMessage="1" showErrorMessage="1" error="整数で入力してください。" sqref="WVG983069:WVJ983069 RN32:RT32 ABJ32:ABP32 ALF32:ALL32 AVB32:AVH32 BEX32:BFD32 BOT32:BOZ32 BYP32:BYV32 CIL32:CIR32 CSH32:CSN32 DCD32:DCJ32 DLZ32:DMF32 DVV32:DWB32 EFR32:EFX32 EPN32:EPT32 EZJ32:EZP32 FJF32:FJL32 FTB32:FTH32 GCX32:GDD32 GMT32:GMZ32 GWP32:GWV32 HGL32:HGR32 HQH32:HQN32 IAD32:IAJ32 IJZ32:IKF32 ITV32:IUB32 JDR32:JDX32 JNN32:JNT32 JXJ32:JXP32 KHF32:KHL32 KRB32:KRH32 LAX32:LBD32 LKT32:LKZ32 LUP32:LUV32 MEL32:MER32 MOH32:MON32 MYD32:MYJ32 NHZ32:NIF32 NRV32:NSB32 OBR32:OBX32 OLN32:OLT32 OVJ32:OVP32 PFF32:PFL32 PPB32:PPH32 PYX32:PZD32 QIT32:QIZ32 QSP32:QSV32 RCL32:RCR32 RMH32:RMN32 RWD32:RWJ32 SFZ32:SGF32 SPV32:SQB32 SZR32:SZX32 TJN32:TJT32 TTJ32:TTP32 UDF32:UDL32 UNB32:UNH32 UWX32:UXD32 VGT32:VGZ32 VQP32:VQV32 WAL32:WAR32 WKH32:WKN32 WUD32:WUJ32 ALF22:ALL28 J65498:P65498 HR65498:HX65498 RN65498:RT65498 ABJ65498:ABP65498 ALF65498:ALL65498 AVB65498:AVH65498 BEX65498:BFD65498 BOT65498:BOZ65498 BYP65498:BYV65498 CIL65498:CIR65498 CSH65498:CSN65498 DCD65498:DCJ65498 DLZ65498:DMF65498 DVV65498:DWB65498 EFR65498:EFX65498 EPN65498:EPT65498 EZJ65498:EZP65498 FJF65498:FJL65498 FTB65498:FTH65498 GCX65498:GDD65498 GMT65498:GMZ65498 GWP65498:GWV65498 HGL65498:HGR65498 HQH65498:HQN65498 IAD65498:IAJ65498 IJZ65498:IKF65498 ITV65498:IUB65498 JDR65498:JDX65498 JNN65498:JNT65498 JXJ65498:JXP65498 KHF65498:KHL65498 KRB65498:KRH65498 LAX65498:LBD65498 LKT65498:LKZ65498 LUP65498:LUV65498 MEL65498:MER65498 MOH65498:MON65498 MYD65498:MYJ65498 NHZ65498:NIF65498 NRV65498:NSB65498 OBR65498:OBX65498 OLN65498:OLT65498 OVJ65498:OVP65498 PFF65498:PFL65498 PPB65498:PPH65498 PYX65498:PZD65498 QIT65498:QIZ65498 QSP65498:QSV65498 RCL65498:RCR65498 RMH65498:RMN65498 RWD65498:RWJ65498 SFZ65498:SGF65498 SPV65498:SQB65498 SZR65498:SZX65498 TJN65498:TJT65498 TTJ65498:TTP65498 UDF65498:UDL65498 UNB65498:UNH65498 UWX65498:UXD65498 VGT65498:VGZ65498 VQP65498:VQV65498 WAL65498:WAR65498 WKH65498:WKN65498 WUD65498:WUJ65498 J131034:P131034 HR131034:HX131034 RN131034:RT131034 ABJ131034:ABP131034 ALF131034:ALL131034 AVB131034:AVH131034 BEX131034:BFD131034 BOT131034:BOZ131034 BYP131034:BYV131034 CIL131034:CIR131034 CSH131034:CSN131034 DCD131034:DCJ131034 DLZ131034:DMF131034 DVV131034:DWB131034 EFR131034:EFX131034 EPN131034:EPT131034 EZJ131034:EZP131034 FJF131034:FJL131034 FTB131034:FTH131034 GCX131034:GDD131034 GMT131034:GMZ131034 GWP131034:GWV131034 HGL131034:HGR131034 HQH131034:HQN131034 IAD131034:IAJ131034 IJZ131034:IKF131034 ITV131034:IUB131034 JDR131034:JDX131034 JNN131034:JNT131034 JXJ131034:JXP131034 KHF131034:KHL131034 KRB131034:KRH131034 LAX131034:LBD131034 LKT131034:LKZ131034 LUP131034:LUV131034 MEL131034:MER131034 MOH131034:MON131034 MYD131034:MYJ131034 NHZ131034:NIF131034 NRV131034:NSB131034 OBR131034:OBX131034 OLN131034:OLT131034 OVJ131034:OVP131034 PFF131034:PFL131034 PPB131034:PPH131034 PYX131034:PZD131034 QIT131034:QIZ131034 QSP131034:QSV131034 RCL131034:RCR131034 RMH131034:RMN131034 RWD131034:RWJ131034 SFZ131034:SGF131034 SPV131034:SQB131034 SZR131034:SZX131034 TJN131034:TJT131034 TTJ131034:TTP131034 UDF131034:UDL131034 UNB131034:UNH131034 UWX131034:UXD131034 VGT131034:VGZ131034 VQP131034:VQV131034 WAL131034:WAR131034 WKH131034:WKN131034 WUD131034:WUJ131034 J196570:P196570 HR196570:HX196570 RN196570:RT196570 ABJ196570:ABP196570 ALF196570:ALL196570 AVB196570:AVH196570 BEX196570:BFD196570 BOT196570:BOZ196570 BYP196570:BYV196570 CIL196570:CIR196570 CSH196570:CSN196570 DCD196570:DCJ196570 DLZ196570:DMF196570 DVV196570:DWB196570 EFR196570:EFX196570 EPN196570:EPT196570 EZJ196570:EZP196570 FJF196570:FJL196570 FTB196570:FTH196570 GCX196570:GDD196570 GMT196570:GMZ196570 GWP196570:GWV196570 HGL196570:HGR196570 HQH196570:HQN196570 IAD196570:IAJ196570 IJZ196570:IKF196570 ITV196570:IUB196570 JDR196570:JDX196570 JNN196570:JNT196570 JXJ196570:JXP196570 KHF196570:KHL196570 KRB196570:KRH196570 LAX196570:LBD196570 LKT196570:LKZ196570 LUP196570:LUV196570 MEL196570:MER196570 MOH196570:MON196570 MYD196570:MYJ196570 NHZ196570:NIF196570 NRV196570:NSB196570 OBR196570:OBX196570 OLN196570:OLT196570 OVJ196570:OVP196570 PFF196570:PFL196570 PPB196570:PPH196570 PYX196570:PZD196570 QIT196570:QIZ196570 QSP196570:QSV196570 RCL196570:RCR196570 RMH196570:RMN196570 RWD196570:RWJ196570 SFZ196570:SGF196570 SPV196570:SQB196570 SZR196570:SZX196570 TJN196570:TJT196570 TTJ196570:TTP196570 UDF196570:UDL196570 UNB196570:UNH196570 UWX196570:UXD196570 VGT196570:VGZ196570 VQP196570:VQV196570 WAL196570:WAR196570 WKH196570:WKN196570 WUD196570:WUJ196570 J262106:P262106 HR262106:HX262106 RN262106:RT262106 ABJ262106:ABP262106 ALF262106:ALL262106 AVB262106:AVH262106 BEX262106:BFD262106 BOT262106:BOZ262106 BYP262106:BYV262106 CIL262106:CIR262106 CSH262106:CSN262106 DCD262106:DCJ262106 DLZ262106:DMF262106 DVV262106:DWB262106 EFR262106:EFX262106 EPN262106:EPT262106 EZJ262106:EZP262106 FJF262106:FJL262106 FTB262106:FTH262106 GCX262106:GDD262106 GMT262106:GMZ262106 GWP262106:GWV262106 HGL262106:HGR262106 HQH262106:HQN262106 IAD262106:IAJ262106 IJZ262106:IKF262106 ITV262106:IUB262106 JDR262106:JDX262106 JNN262106:JNT262106 JXJ262106:JXP262106 KHF262106:KHL262106 KRB262106:KRH262106 LAX262106:LBD262106 LKT262106:LKZ262106 LUP262106:LUV262106 MEL262106:MER262106 MOH262106:MON262106 MYD262106:MYJ262106 NHZ262106:NIF262106 NRV262106:NSB262106 OBR262106:OBX262106 OLN262106:OLT262106 OVJ262106:OVP262106 PFF262106:PFL262106 PPB262106:PPH262106 PYX262106:PZD262106 QIT262106:QIZ262106 QSP262106:QSV262106 RCL262106:RCR262106 RMH262106:RMN262106 RWD262106:RWJ262106 SFZ262106:SGF262106 SPV262106:SQB262106 SZR262106:SZX262106 TJN262106:TJT262106 TTJ262106:TTP262106 UDF262106:UDL262106 UNB262106:UNH262106 UWX262106:UXD262106 VGT262106:VGZ262106 VQP262106:VQV262106 WAL262106:WAR262106 WKH262106:WKN262106 WUD262106:WUJ262106 J327642:P327642 HR327642:HX327642 RN327642:RT327642 ABJ327642:ABP327642 ALF327642:ALL327642 AVB327642:AVH327642 BEX327642:BFD327642 BOT327642:BOZ327642 BYP327642:BYV327642 CIL327642:CIR327642 CSH327642:CSN327642 DCD327642:DCJ327642 DLZ327642:DMF327642 DVV327642:DWB327642 EFR327642:EFX327642 EPN327642:EPT327642 EZJ327642:EZP327642 FJF327642:FJL327642 FTB327642:FTH327642 GCX327642:GDD327642 GMT327642:GMZ327642 GWP327642:GWV327642 HGL327642:HGR327642 HQH327642:HQN327642 IAD327642:IAJ327642 IJZ327642:IKF327642 ITV327642:IUB327642 JDR327642:JDX327642 JNN327642:JNT327642 JXJ327642:JXP327642 KHF327642:KHL327642 KRB327642:KRH327642 LAX327642:LBD327642 LKT327642:LKZ327642 LUP327642:LUV327642 MEL327642:MER327642 MOH327642:MON327642 MYD327642:MYJ327642 NHZ327642:NIF327642 NRV327642:NSB327642 OBR327642:OBX327642 OLN327642:OLT327642 OVJ327642:OVP327642 PFF327642:PFL327642 PPB327642:PPH327642 PYX327642:PZD327642 QIT327642:QIZ327642 QSP327642:QSV327642 RCL327642:RCR327642 RMH327642:RMN327642 RWD327642:RWJ327642 SFZ327642:SGF327642 SPV327642:SQB327642 SZR327642:SZX327642 TJN327642:TJT327642 TTJ327642:TTP327642 UDF327642:UDL327642 UNB327642:UNH327642 UWX327642:UXD327642 VGT327642:VGZ327642 VQP327642:VQV327642 WAL327642:WAR327642 WKH327642:WKN327642 WUD327642:WUJ327642 J393178:P393178 HR393178:HX393178 RN393178:RT393178 ABJ393178:ABP393178 ALF393178:ALL393178 AVB393178:AVH393178 BEX393178:BFD393178 BOT393178:BOZ393178 BYP393178:BYV393178 CIL393178:CIR393178 CSH393178:CSN393178 DCD393178:DCJ393178 DLZ393178:DMF393178 DVV393178:DWB393178 EFR393178:EFX393178 EPN393178:EPT393178 EZJ393178:EZP393178 FJF393178:FJL393178 FTB393178:FTH393178 GCX393178:GDD393178 GMT393178:GMZ393178 GWP393178:GWV393178 HGL393178:HGR393178 HQH393178:HQN393178 IAD393178:IAJ393178 IJZ393178:IKF393178 ITV393178:IUB393178 JDR393178:JDX393178 JNN393178:JNT393178 JXJ393178:JXP393178 KHF393178:KHL393178 KRB393178:KRH393178 LAX393178:LBD393178 LKT393178:LKZ393178 LUP393178:LUV393178 MEL393178:MER393178 MOH393178:MON393178 MYD393178:MYJ393178 NHZ393178:NIF393178 NRV393178:NSB393178 OBR393178:OBX393178 OLN393178:OLT393178 OVJ393178:OVP393178 PFF393178:PFL393178 PPB393178:PPH393178 PYX393178:PZD393178 QIT393178:QIZ393178 QSP393178:QSV393178 RCL393178:RCR393178 RMH393178:RMN393178 RWD393178:RWJ393178 SFZ393178:SGF393178 SPV393178:SQB393178 SZR393178:SZX393178 TJN393178:TJT393178 TTJ393178:TTP393178 UDF393178:UDL393178 UNB393178:UNH393178 UWX393178:UXD393178 VGT393178:VGZ393178 VQP393178:VQV393178 WAL393178:WAR393178 WKH393178:WKN393178 WUD393178:WUJ393178 J458714:P458714 HR458714:HX458714 RN458714:RT458714 ABJ458714:ABP458714 ALF458714:ALL458714 AVB458714:AVH458714 BEX458714:BFD458714 BOT458714:BOZ458714 BYP458714:BYV458714 CIL458714:CIR458714 CSH458714:CSN458714 DCD458714:DCJ458714 DLZ458714:DMF458714 DVV458714:DWB458714 EFR458714:EFX458714 EPN458714:EPT458714 EZJ458714:EZP458714 FJF458714:FJL458714 FTB458714:FTH458714 GCX458714:GDD458714 GMT458714:GMZ458714 GWP458714:GWV458714 HGL458714:HGR458714 HQH458714:HQN458714 IAD458714:IAJ458714 IJZ458714:IKF458714 ITV458714:IUB458714 JDR458714:JDX458714 JNN458714:JNT458714 JXJ458714:JXP458714 KHF458714:KHL458714 KRB458714:KRH458714 LAX458714:LBD458714 LKT458714:LKZ458714 LUP458714:LUV458714 MEL458714:MER458714 MOH458714:MON458714 MYD458714:MYJ458714 NHZ458714:NIF458714 NRV458714:NSB458714 OBR458714:OBX458714 OLN458714:OLT458714 OVJ458714:OVP458714 PFF458714:PFL458714 PPB458714:PPH458714 PYX458714:PZD458714 QIT458714:QIZ458714 QSP458714:QSV458714 RCL458714:RCR458714 RMH458714:RMN458714 RWD458714:RWJ458714 SFZ458714:SGF458714 SPV458714:SQB458714 SZR458714:SZX458714 TJN458714:TJT458714 TTJ458714:TTP458714 UDF458714:UDL458714 UNB458714:UNH458714 UWX458714:UXD458714 VGT458714:VGZ458714 VQP458714:VQV458714 WAL458714:WAR458714 WKH458714:WKN458714 WUD458714:WUJ458714 J524250:P524250 HR524250:HX524250 RN524250:RT524250 ABJ524250:ABP524250 ALF524250:ALL524250 AVB524250:AVH524250 BEX524250:BFD524250 BOT524250:BOZ524250 BYP524250:BYV524250 CIL524250:CIR524250 CSH524250:CSN524250 DCD524250:DCJ524250 DLZ524250:DMF524250 DVV524250:DWB524250 EFR524250:EFX524250 EPN524250:EPT524250 EZJ524250:EZP524250 FJF524250:FJL524250 FTB524250:FTH524250 GCX524250:GDD524250 GMT524250:GMZ524250 GWP524250:GWV524250 HGL524250:HGR524250 HQH524250:HQN524250 IAD524250:IAJ524250 IJZ524250:IKF524250 ITV524250:IUB524250 JDR524250:JDX524250 JNN524250:JNT524250 JXJ524250:JXP524250 KHF524250:KHL524250 KRB524250:KRH524250 LAX524250:LBD524250 LKT524250:LKZ524250 LUP524250:LUV524250 MEL524250:MER524250 MOH524250:MON524250 MYD524250:MYJ524250 NHZ524250:NIF524250 NRV524250:NSB524250 OBR524250:OBX524250 OLN524250:OLT524250 OVJ524250:OVP524250 PFF524250:PFL524250 PPB524250:PPH524250 PYX524250:PZD524250 QIT524250:QIZ524250 QSP524250:QSV524250 RCL524250:RCR524250 RMH524250:RMN524250 RWD524250:RWJ524250 SFZ524250:SGF524250 SPV524250:SQB524250 SZR524250:SZX524250 TJN524250:TJT524250 TTJ524250:TTP524250 UDF524250:UDL524250 UNB524250:UNH524250 UWX524250:UXD524250 VGT524250:VGZ524250 VQP524250:VQV524250 WAL524250:WAR524250 WKH524250:WKN524250 WUD524250:WUJ524250 J589786:P589786 HR589786:HX589786 RN589786:RT589786 ABJ589786:ABP589786 ALF589786:ALL589786 AVB589786:AVH589786 BEX589786:BFD589786 BOT589786:BOZ589786 BYP589786:BYV589786 CIL589786:CIR589786 CSH589786:CSN589786 DCD589786:DCJ589786 DLZ589786:DMF589786 DVV589786:DWB589786 EFR589786:EFX589786 EPN589786:EPT589786 EZJ589786:EZP589786 FJF589786:FJL589786 FTB589786:FTH589786 GCX589786:GDD589786 GMT589786:GMZ589786 GWP589786:GWV589786 HGL589786:HGR589786 HQH589786:HQN589786 IAD589786:IAJ589786 IJZ589786:IKF589786 ITV589786:IUB589786 JDR589786:JDX589786 JNN589786:JNT589786 JXJ589786:JXP589786 KHF589786:KHL589786 KRB589786:KRH589786 LAX589786:LBD589786 LKT589786:LKZ589786 LUP589786:LUV589786 MEL589786:MER589786 MOH589786:MON589786 MYD589786:MYJ589786 NHZ589786:NIF589786 NRV589786:NSB589786 OBR589786:OBX589786 OLN589786:OLT589786 OVJ589786:OVP589786 PFF589786:PFL589786 PPB589786:PPH589786 PYX589786:PZD589786 QIT589786:QIZ589786 QSP589786:QSV589786 RCL589786:RCR589786 RMH589786:RMN589786 RWD589786:RWJ589786 SFZ589786:SGF589786 SPV589786:SQB589786 SZR589786:SZX589786 TJN589786:TJT589786 TTJ589786:TTP589786 UDF589786:UDL589786 UNB589786:UNH589786 UWX589786:UXD589786 VGT589786:VGZ589786 VQP589786:VQV589786 WAL589786:WAR589786 WKH589786:WKN589786 WUD589786:WUJ589786 J655322:P655322 HR655322:HX655322 RN655322:RT655322 ABJ655322:ABP655322 ALF655322:ALL655322 AVB655322:AVH655322 BEX655322:BFD655322 BOT655322:BOZ655322 BYP655322:BYV655322 CIL655322:CIR655322 CSH655322:CSN655322 DCD655322:DCJ655322 DLZ655322:DMF655322 DVV655322:DWB655322 EFR655322:EFX655322 EPN655322:EPT655322 EZJ655322:EZP655322 FJF655322:FJL655322 FTB655322:FTH655322 GCX655322:GDD655322 GMT655322:GMZ655322 GWP655322:GWV655322 HGL655322:HGR655322 HQH655322:HQN655322 IAD655322:IAJ655322 IJZ655322:IKF655322 ITV655322:IUB655322 JDR655322:JDX655322 JNN655322:JNT655322 JXJ655322:JXP655322 KHF655322:KHL655322 KRB655322:KRH655322 LAX655322:LBD655322 LKT655322:LKZ655322 LUP655322:LUV655322 MEL655322:MER655322 MOH655322:MON655322 MYD655322:MYJ655322 NHZ655322:NIF655322 NRV655322:NSB655322 OBR655322:OBX655322 OLN655322:OLT655322 OVJ655322:OVP655322 PFF655322:PFL655322 PPB655322:PPH655322 PYX655322:PZD655322 QIT655322:QIZ655322 QSP655322:QSV655322 RCL655322:RCR655322 RMH655322:RMN655322 RWD655322:RWJ655322 SFZ655322:SGF655322 SPV655322:SQB655322 SZR655322:SZX655322 TJN655322:TJT655322 TTJ655322:TTP655322 UDF655322:UDL655322 UNB655322:UNH655322 UWX655322:UXD655322 VGT655322:VGZ655322 VQP655322:VQV655322 WAL655322:WAR655322 WKH655322:WKN655322 WUD655322:WUJ655322 J720858:P720858 HR720858:HX720858 RN720858:RT720858 ABJ720858:ABP720858 ALF720858:ALL720858 AVB720858:AVH720858 BEX720858:BFD720858 BOT720858:BOZ720858 BYP720858:BYV720858 CIL720858:CIR720858 CSH720858:CSN720858 DCD720858:DCJ720858 DLZ720858:DMF720858 DVV720858:DWB720858 EFR720858:EFX720858 EPN720858:EPT720858 EZJ720858:EZP720858 FJF720858:FJL720858 FTB720858:FTH720858 GCX720858:GDD720858 GMT720858:GMZ720858 GWP720858:GWV720858 HGL720858:HGR720858 HQH720858:HQN720858 IAD720858:IAJ720858 IJZ720858:IKF720858 ITV720858:IUB720858 JDR720858:JDX720858 JNN720858:JNT720858 JXJ720858:JXP720858 KHF720858:KHL720858 KRB720858:KRH720858 LAX720858:LBD720858 LKT720858:LKZ720858 LUP720858:LUV720858 MEL720858:MER720858 MOH720858:MON720858 MYD720858:MYJ720858 NHZ720858:NIF720858 NRV720858:NSB720858 OBR720858:OBX720858 OLN720858:OLT720858 OVJ720858:OVP720858 PFF720858:PFL720858 PPB720858:PPH720858 PYX720858:PZD720858 QIT720858:QIZ720858 QSP720858:QSV720858 RCL720858:RCR720858 RMH720858:RMN720858 RWD720858:RWJ720858 SFZ720858:SGF720858 SPV720858:SQB720858 SZR720858:SZX720858 TJN720858:TJT720858 TTJ720858:TTP720858 UDF720858:UDL720858 UNB720858:UNH720858 UWX720858:UXD720858 VGT720858:VGZ720858 VQP720858:VQV720858 WAL720858:WAR720858 WKH720858:WKN720858 WUD720858:WUJ720858 J786394:P786394 HR786394:HX786394 RN786394:RT786394 ABJ786394:ABP786394 ALF786394:ALL786394 AVB786394:AVH786394 BEX786394:BFD786394 BOT786394:BOZ786394 BYP786394:BYV786394 CIL786394:CIR786394 CSH786394:CSN786394 DCD786394:DCJ786394 DLZ786394:DMF786394 DVV786394:DWB786394 EFR786394:EFX786394 EPN786394:EPT786394 EZJ786394:EZP786394 FJF786394:FJL786394 FTB786394:FTH786394 GCX786394:GDD786394 GMT786394:GMZ786394 GWP786394:GWV786394 HGL786394:HGR786394 HQH786394:HQN786394 IAD786394:IAJ786394 IJZ786394:IKF786394 ITV786394:IUB786394 JDR786394:JDX786394 JNN786394:JNT786394 JXJ786394:JXP786394 KHF786394:KHL786394 KRB786394:KRH786394 LAX786394:LBD786394 LKT786394:LKZ786394 LUP786394:LUV786394 MEL786394:MER786394 MOH786394:MON786394 MYD786394:MYJ786394 NHZ786394:NIF786394 NRV786394:NSB786394 OBR786394:OBX786394 OLN786394:OLT786394 OVJ786394:OVP786394 PFF786394:PFL786394 PPB786394:PPH786394 PYX786394:PZD786394 QIT786394:QIZ786394 QSP786394:QSV786394 RCL786394:RCR786394 RMH786394:RMN786394 RWD786394:RWJ786394 SFZ786394:SGF786394 SPV786394:SQB786394 SZR786394:SZX786394 TJN786394:TJT786394 TTJ786394:TTP786394 UDF786394:UDL786394 UNB786394:UNH786394 UWX786394:UXD786394 VGT786394:VGZ786394 VQP786394:VQV786394 WAL786394:WAR786394 WKH786394:WKN786394 WUD786394:WUJ786394 J851930:P851930 HR851930:HX851930 RN851930:RT851930 ABJ851930:ABP851930 ALF851930:ALL851930 AVB851930:AVH851930 BEX851930:BFD851930 BOT851930:BOZ851930 BYP851930:BYV851930 CIL851930:CIR851930 CSH851930:CSN851930 DCD851930:DCJ851930 DLZ851930:DMF851930 DVV851930:DWB851930 EFR851930:EFX851930 EPN851930:EPT851930 EZJ851930:EZP851930 FJF851930:FJL851930 FTB851930:FTH851930 GCX851930:GDD851930 GMT851930:GMZ851930 GWP851930:GWV851930 HGL851930:HGR851930 HQH851930:HQN851930 IAD851930:IAJ851930 IJZ851930:IKF851930 ITV851930:IUB851930 JDR851930:JDX851930 JNN851930:JNT851930 JXJ851930:JXP851930 KHF851930:KHL851930 KRB851930:KRH851930 LAX851930:LBD851930 LKT851930:LKZ851930 LUP851930:LUV851930 MEL851930:MER851930 MOH851930:MON851930 MYD851930:MYJ851930 NHZ851930:NIF851930 NRV851930:NSB851930 OBR851930:OBX851930 OLN851930:OLT851930 OVJ851930:OVP851930 PFF851930:PFL851930 PPB851930:PPH851930 PYX851930:PZD851930 QIT851930:QIZ851930 QSP851930:QSV851930 RCL851930:RCR851930 RMH851930:RMN851930 RWD851930:RWJ851930 SFZ851930:SGF851930 SPV851930:SQB851930 SZR851930:SZX851930 TJN851930:TJT851930 TTJ851930:TTP851930 UDF851930:UDL851930 UNB851930:UNH851930 UWX851930:UXD851930 VGT851930:VGZ851930 VQP851930:VQV851930 WAL851930:WAR851930 WKH851930:WKN851930 WUD851930:WUJ851930 J917466:P917466 HR917466:HX917466 RN917466:RT917466 ABJ917466:ABP917466 ALF917466:ALL917466 AVB917466:AVH917466 BEX917466:BFD917466 BOT917466:BOZ917466 BYP917466:BYV917466 CIL917466:CIR917466 CSH917466:CSN917466 DCD917466:DCJ917466 DLZ917466:DMF917466 DVV917466:DWB917466 EFR917466:EFX917466 EPN917466:EPT917466 EZJ917466:EZP917466 FJF917466:FJL917466 FTB917466:FTH917466 GCX917466:GDD917466 GMT917466:GMZ917466 GWP917466:GWV917466 HGL917466:HGR917466 HQH917466:HQN917466 IAD917466:IAJ917466 IJZ917466:IKF917466 ITV917466:IUB917466 JDR917466:JDX917466 JNN917466:JNT917466 JXJ917466:JXP917466 KHF917466:KHL917466 KRB917466:KRH917466 LAX917466:LBD917466 LKT917466:LKZ917466 LUP917466:LUV917466 MEL917466:MER917466 MOH917466:MON917466 MYD917466:MYJ917466 NHZ917466:NIF917466 NRV917466:NSB917466 OBR917466:OBX917466 OLN917466:OLT917466 OVJ917466:OVP917466 PFF917466:PFL917466 PPB917466:PPH917466 PYX917466:PZD917466 QIT917466:QIZ917466 QSP917466:QSV917466 RCL917466:RCR917466 RMH917466:RMN917466 RWD917466:RWJ917466 SFZ917466:SGF917466 SPV917466:SQB917466 SZR917466:SZX917466 TJN917466:TJT917466 TTJ917466:TTP917466 UDF917466:UDL917466 UNB917466:UNH917466 UWX917466:UXD917466 VGT917466:VGZ917466 VQP917466:VQV917466 WAL917466:WAR917466 WKH917466:WKN917466 WUD917466:WUJ917466 J983002:P983002 HR983002:HX983002 RN983002:RT983002 ABJ983002:ABP983002 ALF983002:ALL983002 AVB983002:AVH983002 BEX983002:BFD983002 BOT983002:BOZ983002 BYP983002:BYV983002 CIL983002:CIR983002 CSH983002:CSN983002 DCD983002:DCJ983002 DLZ983002:DMF983002 DVV983002:DWB983002 EFR983002:EFX983002 EPN983002:EPT983002 EZJ983002:EZP983002 FJF983002:FJL983002 FTB983002:FTH983002 GCX983002:GDD983002 GMT983002:GMZ983002 GWP983002:GWV983002 HGL983002:HGR983002 HQH983002:HQN983002 IAD983002:IAJ983002 IJZ983002:IKF983002 ITV983002:IUB983002 JDR983002:JDX983002 JNN983002:JNT983002 JXJ983002:JXP983002 KHF983002:KHL983002 KRB983002:KRH983002 LAX983002:LBD983002 LKT983002:LKZ983002 LUP983002:LUV983002 MEL983002:MER983002 MOH983002:MON983002 MYD983002:MYJ983002 NHZ983002:NIF983002 NRV983002:NSB983002 OBR983002:OBX983002 OLN983002:OLT983002 OVJ983002:OVP983002 PFF983002:PFL983002 PPB983002:PPH983002 PYX983002:PZD983002 QIT983002:QIZ983002 QSP983002:QSV983002 RCL983002:RCR983002 RMH983002:RMN983002 RWD983002:RWJ983002 SFZ983002:SGF983002 SPV983002:SQB983002 SZR983002:SZX983002 TJN983002:TJT983002 TTJ983002:TTP983002 UDF983002:UDL983002 UNB983002:UNH983002 UWX983002:UXD983002 VGT983002:VGZ983002 VQP983002:VQV983002 WAL983002:WAR983002 WKH983002:WKN983002 WUD983002:WUJ983002 IU65557:IX65559 SQ65557:ST65559 ACM65557:ACP65559 AMI65557:AML65559 AWE65557:AWH65559 BGA65557:BGD65559 BPW65557:BPZ65559 BZS65557:BZV65559 CJO65557:CJR65559 CTK65557:CTN65559 DDG65557:DDJ65559 DNC65557:DNF65559 DWY65557:DXB65559 EGU65557:EGX65559 EQQ65557:EQT65559 FAM65557:FAP65559 FKI65557:FKL65559 FUE65557:FUH65559 GEA65557:GED65559 GNW65557:GNZ65559 GXS65557:GXV65559 HHO65557:HHR65559 HRK65557:HRN65559 IBG65557:IBJ65559 ILC65557:ILF65559 IUY65557:IVB65559 JEU65557:JEX65559 JOQ65557:JOT65559 JYM65557:JYP65559 KII65557:KIL65559 KSE65557:KSH65559 LCA65557:LCD65559 LLW65557:LLZ65559 LVS65557:LVV65559 MFO65557:MFR65559 MPK65557:MPN65559 MZG65557:MZJ65559 NJC65557:NJF65559 NSY65557:NTB65559 OCU65557:OCX65559 OMQ65557:OMT65559 OWM65557:OWP65559 PGI65557:PGL65559 PQE65557:PQH65559 QAA65557:QAD65559 QJW65557:QJZ65559 QTS65557:QTV65559 RDO65557:RDR65559 RNK65557:RNN65559 RXG65557:RXJ65559 SHC65557:SHF65559 SQY65557:SRB65559 TAU65557:TAX65559 TKQ65557:TKT65559 TUM65557:TUP65559 UEI65557:UEL65559 UOE65557:UOH65559 UYA65557:UYD65559 VHW65557:VHZ65559 VRS65557:VRV65559 WBO65557:WBR65559 WLK65557:WLN65559 WVG65557:WVJ65559 IU131093:IX131095 SQ131093:ST131095 ACM131093:ACP131095 AMI131093:AML131095 AWE131093:AWH131095 BGA131093:BGD131095 BPW131093:BPZ131095 BZS131093:BZV131095 CJO131093:CJR131095 CTK131093:CTN131095 DDG131093:DDJ131095 DNC131093:DNF131095 DWY131093:DXB131095 EGU131093:EGX131095 EQQ131093:EQT131095 FAM131093:FAP131095 FKI131093:FKL131095 FUE131093:FUH131095 GEA131093:GED131095 GNW131093:GNZ131095 GXS131093:GXV131095 HHO131093:HHR131095 HRK131093:HRN131095 IBG131093:IBJ131095 ILC131093:ILF131095 IUY131093:IVB131095 JEU131093:JEX131095 JOQ131093:JOT131095 JYM131093:JYP131095 KII131093:KIL131095 KSE131093:KSH131095 LCA131093:LCD131095 LLW131093:LLZ131095 LVS131093:LVV131095 MFO131093:MFR131095 MPK131093:MPN131095 MZG131093:MZJ131095 NJC131093:NJF131095 NSY131093:NTB131095 OCU131093:OCX131095 OMQ131093:OMT131095 OWM131093:OWP131095 PGI131093:PGL131095 PQE131093:PQH131095 QAA131093:QAD131095 QJW131093:QJZ131095 QTS131093:QTV131095 RDO131093:RDR131095 RNK131093:RNN131095 RXG131093:RXJ131095 SHC131093:SHF131095 SQY131093:SRB131095 TAU131093:TAX131095 TKQ131093:TKT131095 TUM131093:TUP131095 UEI131093:UEL131095 UOE131093:UOH131095 UYA131093:UYD131095 VHW131093:VHZ131095 VRS131093:VRV131095 WBO131093:WBR131095 WLK131093:WLN131095 WVG131093:WVJ131095 IU196629:IX196631 SQ196629:ST196631 ACM196629:ACP196631 AMI196629:AML196631 AWE196629:AWH196631 BGA196629:BGD196631 BPW196629:BPZ196631 BZS196629:BZV196631 CJO196629:CJR196631 CTK196629:CTN196631 DDG196629:DDJ196631 DNC196629:DNF196631 DWY196629:DXB196631 EGU196629:EGX196631 EQQ196629:EQT196631 FAM196629:FAP196631 FKI196629:FKL196631 FUE196629:FUH196631 GEA196629:GED196631 GNW196629:GNZ196631 GXS196629:GXV196631 HHO196629:HHR196631 HRK196629:HRN196631 IBG196629:IBJ196631 ILC196629:ILF196631 IUY196629:IVB196631 JEU196629:JEX196631 JOQ196629:JOT196631 JYM196629:JYP196631 KII196629:KIL196631 KSE196629:KSH196631 LCA196629:LCD196631 LLW196629:LLZ196631 LVS196629:LVV196631 MFO196629:MFR196631 MPK196629:MPN196631 MZG196629:MZJ196631 NJC196629:NJF196631 NSY196629:NTB196631 OCU196629:OCX196631 OMQ196629:OMT196631 OWM196629:OWP196631 PGI196629:PGL196631 PQE196629:PQH196631 QAA196629:QAD196631 QJW196629:QJZ196631 QTS196629:QTV196631 RDO196629:RDR196631 RNK196629:RNN196631 RXG196629:RXJ196631 SHC196629:SHF196631 SQY196629:SRB196631 TAU196629:TAX196631 TKQ196629:TKT196631 TUM196629:TUP196631 UEI196629:UEL196631 UOE196629:UOH196631 UYA196629:UYD196631 VHW196629:VHZ196631 VRS196629:VRV196631 WBO196629:WBR196631 WLK196629:WLN196631 WVG196629:WVJ196631 IU262165:IX262167 SQ262165:ST262167 ACM262165:ACP262167 AMI262165:AML262167 AWE262165:AWH262167 BGA262165:BGD262167 BPW262165:BPZ262167 BZS262165:BZV262167 CJO262165:CJR262167 CTK262165:CTN262167 DDG262165:DDJ262167 DNC262165:DNF262167 DWY262165:DXB262167 EGU262165:EGX262167 EQQ262165:EQT262167 FAM262165:FAP262167 FKI262165:FKL262167 FUE262165:FUH262167 GEA262165:GED262167 GNW262165:GNZ262167 GXS262165:GXV262167 HHO262165:HHR262167 HRK262165:HRN262167 IBG262165:IBJ262167 ILC262165:ILF262167 IUY262165:IVB262167 JEU262165:JEX262167 JOQ262165:JOT262167 JYM262165:JYP262167 KII262165:KIL262167 KSE262165:KSH262167 LCA262165:LCD262167 LLW262165:LLZ262167 LVS262165:LVV262167 MFO262165:MFR262167 MPK262165:MPN262167 MZG262165:MZJ262167 NJC262165:NJF262167 NSY262165:NTB262167 OCU262165:OCX262167 OMQ262165:OMT262167 OWM262165:OWP262167 PGI262165:PGL262167 PQE262165:PQH262167 QAA262165:QAD262167 QJW262165:QJZ262167 QTS262165:QTV262167 RDO262165:RDR262167 RNK262165:RNN262167 RXG262165:RXJ262167 SHC262165:SHF262167 SQY262165:SRB262167 TAU262165:TAX262167 TKQ262165:TKT262167 TUM262165:TUP262167 UEI262165:UEL262167 UOE262165:UOH262167 UYA262165:UYD262167 VHW262165:VHZ262167 VRS262165:VRV262167 WBO262165:WBR262167 WLK262165:WLN262167 WVG262165:WVJ262167 IU327701:IX327703 SQ327701:ST327703 ACM327701:ACP327703 AMI327701:AML327703 AWE327701:AWH327703 BGA327701:BGD327703 BPW327701:BPZ327703 BZS327701:BZV327703 CJO327701:CJR327703 CTK327701:CTN327703 DDG327701:DDJ327703 DNC327701:DNF327703 DWY327701:DXB327703 EGU327701:EGX327703 EQQ327701:EQT327703 FAM327701:FAP327703 FKI327701:FKL327703 FUE327701:FUH327703 GEA327701:GED327703 GNW327701:GNZ327703 GXS327701:GXV327703 HHO327701:HHR327703 HRK327701:HRN327703 IBG327701:IBJ327703 ILC327701:ILF327703 IUY327701:IVB327703 JEU327701:JEX327703 JOQ327701:JOT327703 JYM327701:JYP327703 KII327701:KIL327703 KSE327701:KSH327703 LCA327701:LCD327703 LLW327701:LLZ327703 LVS327701:LVV327703 MFO327701:MFR327703 MPK327701:MPN327703 MZG327701:MZJ327703 NJC327701:NJF327703 NSY327701:NTB327703 OCU327701:OCX327703 OMQ327701:OMT327703 OWM327701:OWP327703 PGI327701:PGL327703 PQE327701:PQH327703 QAA327701:QAD327703 QJW327701:QJZ327703 QTS327701:QTV327703 RDO327701:RDR327703 RNK327701:RNN327703 RXG327701:RXJ327703 SHC327701:SHF327703 SQY327701:SRB327703 TAU327701:TAX327703 TKQ327701:TKT327703 TUM327701:TUP327703 UEI327701:UEL327703 UOE327701:UOH327703 UYA327701:UYD327703 VHW327701:VHZ327703 VRS327701:VRV327703 WBO327701:WBR327703 WLK327701:WLN327703 WVG327701:WVJ327703 IU393237:IX393239 SQ393237:ST393239 ACM393237:ACP393239 AMI393237:AML393239 AWE393237:AWH393239 BGA393237:BGD393239 BPW393237:BPZ393239 BZS393237:BZV393239 CJO393237:CJR393239 CTK393237:CTN393239 DDG393237:DDJ393239 DNC393237:DNF393239 DWY393237:DXB393239 EGU393237:EGX393239 EQQ393237:EQT393239 FAM393237:FAP393239 FKI393237:FKL393239 FUE393237:FUH393239 GEA393237:GED393239 GNW393237:GNZ393239 GXS393237:GXV393239 HHO393237:HHR393239 HRK393237:HRN393239 IBG393237:IBJ393239 ILC393237:ILF393239 IUY393237:IVB393239 JEU393237:JEX393239 JOQ393237:JOT393239 JYM393237:JYP393239 KII393237:KIL393239 KSE393237:KSH393239 LCA393237:LCD393239 LLW393237:LLZ393239 LVS393237:LVV393239 MFO393237:MFR393239 MPK393237:MPN393239 MZG393237:MZJ393239 NJC393237:NJF393239 NSY393237:NTB393239 OCU393237:OCX393239 OMQ393237:OMT393239 OWM393237:OWP393239 PGI393237:PGL393239 PQE393237:PQH393239 QAA393237:QAD393239 QJW393237:QJZ393239 QTS393237:QTV393239 RDO393237:RDR393239 RNK393237:RNN393239 RXG393237:RXJ393239 SHC393237:SHF393239 SQY393237:SRB393239 TAU393237:TAX393239 TKQ393237:TKT393239 TUM393237:TUP393239 UEI393237:UEL393239 UOE393237:UOH393239 UYA393237:UYD393239 VHW393237:VHZ393239 VRS393237:VRV393239 WBO393237:WBR393239 WLK393237:WLN393239 WVG393237:WVJ393239 IU458773:IX458775 SQ458773:ST458775 ACM458773:ACP458775 AMI458773:AML458775 AWE458773:AWH458775 BGA458773:BGD458775 BPW458773:BPZ458775 BZS458773:BZV458775 CJO458773:CJR458775 CTK458773:CTN458775 DDG458773:DDJ458775 DNC458773:DNF458775 DWY458773:DXB458775 EGU458773:EGX458775 EQQ458773:EQT458775 FAM458773:FAP458775 FKI458773:FKL458775 FUE458773:FUH458775 GEA458773:GED458775 GNW458773:GNZ458775 GXS458773:GXV458775 HHO458773:HHR458775 HRK458773:HRN458775 IBG458773:IBJ458775 ILC458773:ILF458775 IUY458773:IVB458775 JEU458773:JEX458775 JOQ458773:JOT458775 JYM458773:JYP458775 KII458773:KIL458775 KSE458773:KSH458775 LCA458773:LCD458775 LLW458773:LLZ458775 LVS458773:LVV458775 MFO458773:MFR458775 MPK458773:MPN458775 MZG458773:MZJ458775 NJC458773:NJF458775 NSY458773:NTB458775 OCU458773:OCX458775 OMQ458773:OMT458775 OWM458773:OWP458775 PGI458773:PGL458775 PQE458773:PQH458775 QAA458773:QAD458775 QJW458773:QJZ458775 QTS458773:QTV458775 RDO458773:RDR458775 RNK458773:RNN458775 RXG458773:RXJ458775 SHC458773:SHF458775 SQY458773:SRB458775 TAU458773:TAX458775 TKQ458773:TKT458775 TUM458773:TUP458775 UEI458773:UEL458775 UOE458773:UOH458775 UYA458773:UYD458775 VHW458773:VHZ458775 VRS458773:VRV458775 WBO458773:WBR458775 WLK458773:WLN458775 WVG458773:WVJ458775 IU524309:IX524311 SQ524309:ST524311 ACM524309:ACP524311 AMI524309:AML524311 AWE524309:AWH524311 BGA524309:BGD524311 BPW524309:BPZ524311 BZS524309:BZV524311 CJO524309:CJR524311 CTK524309:CTN524311 DDG524309:DDJ524311 DNC524309:DNF524311 DWY524309:DXB524311 EGU524309:EGX524311 EQQ524309:EQT524311 FAM524309:FAP524311 FKI524309:FKL524311 FUE524309:FUH524311 GEA524309:GED524311 GNW524309:GNZ524311 GXS524309:GXV524311 HHO524309:HHR524311 HRK524309:HRN524311 IBG524309:IBJ524311 ILC524309:ILF524311 IUY524309:IVB524311 JEU524309:JEX524311 JOQ524309:JOT524311 JYM524309:JYP524311 KII524309:KIL524311 KSE524309:KSH524311 LCA524309:LCD524311 LLW524309:LLZ524311 LVS524309:LVV524311 MFO524309:MFR524311 MPK524309:MPN524311 MZG524309:MZJ524311 NJC524309:NJF524311 NSY524309:NTB524311 OCU524309:OCX524311 OMQ524309:OMT524311 OWM524309:OWP524311 PGI524309:PGL524311 PQE524309:PQH524311 QAA524309:QAD524311 QJW524309:QJZ524311 QTS524309:QTV524311 RDO524309:RDR524311 RNK524309:RNN524311 RXG524309:RXJ524311 SHC524309:SHF524311 SQY524309:SRB524311 TAU524309:TAX524311 TKQ524309:TKT524311 TUM524309:TUP524311 UEI524309:UEL524311 UOE524309:UOH524311 UYA524309:UYD524311 VHW524309:VHZ524311 VRS524309:VRV524311 WBO524309:WBR524311 WLK524309:WLN524311 WVG524309:WVJ524311 IU589845:IX589847 SQ589845:ST589847 ACM589845:ACP589847 AMI589845:AML589847 AWE589845:AWH589847 BGA589845:BGD589847 BPW589845:BPZ589847 BZS589845:BZV589847 CJO589845:CJR589847 CTK589845:CTN589847 DDG589845:DDJ589847 DNC589845:DNF589847 DWY589845:DXB589847 EGU589845:EGX589847 EQQ589845:EQT589847 FAM589845:FAP589847 FKI589845:FKL589847 FUE589845:FUH589847 GEA589845:GED589847 GNW589845:GNZ589847 GXS589845:GXV589847 HHO589845:HHR589847 HRK589845:HRN589847 IBG589845:IBJ589847 ILC589845:ILF589847 IUY589845:IVB589847 JEU589845:JEX589847 JOQ589845:JOT589847 JYM589845:JYP589847 KII589845:KIL589847 KSE589845:KSH589847 LCA589845:LCD589847 LLW589845:LLZ589847 LVS589845:LVV589847 MFO589845:MFR589847 MPK589845:MPN589847 MZG589845:MZJ589847 NJC589845:NJF589847 NSY589845:NTB589847 OCU589845:OCX589847 OMQ589845:OMT589847 OWM589845:OWP589847 PGI589845:PGL589847 PQE589845:PQH589847 QAA589845:QAD589847 QJW589845:QJZ589847 QTS589845:QTV589847 RDO589845:RDR589847 RNK589845:RNN589847 RXG589845:RXJ589847 SHC589845:SHF589847 SQY589845:SRB589847 TAU589845:TAX589847 TKQ589845:TKT589847 TUM589845:TUP589847 UEI589845:UEL589847 UOE589845:UOH589847 UYA589845:UYD589847 VHW589845:VHZ589847 VRS589845:VRV589847 WBO589845:WBR589847 WLK589845:WLN589847 WVG589845:WVJ589847 IU655381:IX655383 SQ655381:ST655383 ACM655381:ACP655383 AMI655381:AML655383 AWE655381:AWH655383 BGA655381:BGD655383 BPW655381:BPZ655383 BZS655381:BZV655383 CJO655381:CJR655383 CTK655381:CTN655383 DDG655381:DDJ655383 DNC655381:DNF655383 DWY655381:DXB655383 EGU655381:EGX655383 EQQ655381:EQT655383 FAM655381:FAP655383 FKI655381:FKL655383 FUE655381:FUH655383 GEA655381:GED655383 GNW655381:GNZ655383 GXS655381:GXV655383 HHO655381:HHR655383 HRK655381:HRN655383 IBG655381:IBJ655383 ILC655381:ILF655383 IUY655381:IVB655383 JEU655381:JEX655383 JOQ655381:JOT655383 JYM655381:JYP655383 KII655381:KIL655383 KSE655381:KSH655383 LCA655381:LCD655383 LLW655381:LLZ655383 LVS655381:LVV655383 MFO655381:MFR655383 MPK655381:MPN655383 MZG655381:MZJ655383 NJC655381:NJF655383 NSY655381:NTB655383 OCU655381:OCX655383 OMQ655381:OMT655383 OWM655381:OWP655383 PGI655381:PGL655383 PQE655381:PQH655383 QAA655381:QAD655383 QJW655381:QJZ655383 QTS655381:QTV655383 RDO655381:RDR655383 RNK655381:RNN655383 RXG655381:RXJ655383 SHC655381:SHF655383 SQY655381:SRB655383 TAU655381:TAX655383 TKQ655381:TKT655383 TUM655381:TUP655383 UEI655381:UEL655383 UOE655381:UOH655383 UYA655381:UYD655383 VHW655381:VHZ655383 VRS655381:VRV655383 WBO655381:WBR655383 WLK655381:WLN655383 WVG655381:WVJ655383 IU720917:IX720919 SQ720917:ST720919 ACM720917:ACP720919 AMI720917:AML720919 AWE720917:AWH720919 BGA720917:BGD720919 BPW720917:BPZ720919 BZS720917:BZV720919 CJO720917:CJR720919 CTK720917:CTN720919 DDG720917:DDJ720919 DNC720917:DNF720919 DWY720917:DXB720919 EGU720917:EGX720919 EQQ720917:EQT720919 FAM720917:FAP720919 FKI720917:FKL720919 FUE720917:FUH720919 GEA720917:GED720919 GNW720917:GNZ720919 GXS720917:GXV720919 HHO720917:HHR720919 HRK720917:HRN720919 IBG720917:IBJ720919 ILC720917:ILF720919 IUY720917:IVB720919 JEU720917:JEX720919 JOQ720917:JOT720919 JYM720917:JYP720919 KII720917:KIL720919 KSE720917:KSH720919 LCA720917:LCD720919 LLW720917:LLZ720919 LVS720917:LVV720919 MFO720917:MFR720919 MPK720917:MPN720919 MZG720917:MZJ720919 NJC720917:NJF720919 NSY720917:NTB720919 OCU720917:OCX720919 OMQ720917:OMT720919 OWM720917:OWP720919 PGI720917:PGL720919 PQE720917:PQH720919 QAA720917:QAD720919 QJW720917:QJZ720919 QTS720917:QTV720919 RDO720917:RDR720919 RNK720917:RNN720919 RXG720917:RXJ720919 SHC720917:SHF720919 SQY720917:SRB720919 TAU720917:TAX720919 TKQ720917:TKT720919 TUM720917:TUP720919 UEI720917:UEL720919 UOE720917:UOH720919 UYA720917:UYD720919 VHW720917:VHZ720919 VRS720917:VRV720919 WBO720917:WBR720919 WLK720917:WLN720919 WVG720917:WVJ720919 IU786453:IX786455 SQ786453:ST786455 ACM786453:ACP786455 AMI786453:AML786455 AWE786453:AWH786455 BGA786453:BGD786455 BPW786453:BPZ786455 BZS786453:BZV786455 CJO786453:CJR786455 CTK786453:CTN786455 DDG786453:DDJ786455 DNC786453:DNF786455 DWY786453:DXB786455 EGU786453:EGX786455 EQQ786453:EQT786455 FAM786453:FAP786455 FKI786453:FKL786455 FUE786453:FUH786455 GEA786453:GED786455 GNW786453:GNZ786455 GXS786453:GXV786455 HHO786453:HHR786455 HRK786453:HRN786455 IBG786453:IBJ786455 ILC786453:ILF786455 IUY786453:IVB786455 JEU786453:JEX786455 JOQ786453:JOT786455 JYM786453:JYP786455 KII786453:KIL786455 KSE786453:KSH786455 LCA786453:LCD786455 LLW786453:LLZ786455 LVS786453:LVV786455 MFO786453:MFR786455 MPK786453:MPN786455 MZG786453:MZJ786455 NJC786453:NJF786455 NSY786453:NTB786455 OCU786453:OCX786455 OMQ786453:OMT786455 OWM786453:OWP786455 PGI786453:PGL786455 PQE786453:PQH786455 QAA786453:QAD786455 QJW786453:QJZ786455 QTS786453:QTV786455 RDO786453:RDR786455 RNK786453:RNN786455 RXG786453:RXJ786455 SHC786453:SHF786455 SQY786453:SRB786455 TAU786453:TAX786455 TKQ786453:TKT786455 TUM786453:TUP786455 UEI786453:UEL786455 UOE786453:UOH786455 UYA786453:UYD786455 VHW786453:VHZ786455 VRS786453:VRV786455 WBO786453:WBR786455 WLK786453:WLN786455 WVG786453:WVJ786455 IU851989:IX851991 SQ851989:ST851991 ACM851989:ACP851991 AMI851989:AML851991 AWE851989:AWH851991 BGA851989:BGD851991 BPW851989:BPZ851991 BZS851989:BZV851991 CJO851989:CJR851991 CTK851989:CTN851991 DDG851989:DDJ851991 DNC851989:DNF851991 DWY851989:DXB851991 EGU851989:EGX851991 EQQ851989:EQT851991 FAM851989:FAP851991 FKI851989:FKL851991 FUE851989:FUH851991 GEA851989:GED851991 GNW851989:GNZ851991 GXS851989:GXV851991 HHO851989:HHR851991 HRK851989:HRN851991 IBG851989:IBJ851991 ILC851989:ILF851991 IUY851989:IVB851991 JEU851989:JEX851991 JOQ851989:JOT851991 JYM851989:JYP851991 KII851989:KIL851991 KSE851989:KSH851991 LCA851989:LCD851991 LLW851989:LLZ851991 LVS851989:LVV851991 MFO851989:MFR851991 MPK851989:MPN851991 MZG851989:MZJ851991 NJC851989:NJF851991 NSY851989:NTB851991 OCU851989:OCX851991 OMQ851989:OMT851991 OWM851989:OWP851991 PGI851989:PGL851991 PQE851989:PQH851991 QAA851989:QAD851991 QJW851989:QJZ851991 QTS851989:QTV851991 RDO851989:RDR851991 RNK851989:RNN851991 RXG851989:RXJ851991 SHC851989:SHF851991 SQY851989:SRB851991 TAU851989:TAX851991 TKQ851989:TKT851991 TUM851989:TUP851991 UEI851989:UEL851991 UOE851989:UOH851991 UYA851989:UYD851991 VHW851989:VHZ851991 VRS851989:VRV851991 WBO851989:WBR851991 WLK851989:WLN851991 WVG851989:WVJ851991 IU917525:IX917527 SQ917525:ST917527 ACM917525:ACP917527 AMI917525:AML917527 AWE917525:AWH917527 BGA917525:BGD917527 BPW917525:BPZ917527 BZS917525:BZV917527 CJO917525:CJR917527 CTK917525:CTN917527 DDG917525:DDJ917527 DNC917525:DNF917527 DWY917525:DXB917527 EGU917525:EGX917527 EQQ917525:EQT917527 FAM917525:FAP917527 FKI917525:FKL917527 FUE917525:FUH917527 GEA917525:GED917527 GNW917525:GNZ917527 GXS917525:GXV917527 HHO917525:HHR917527 HRK917525:HRN917527 IBG917525:IBJ917527 ILC917525:ILF917527 IUY917525:IVB917527 JEU917525:JEX917527 JOQ917525:JOT917527 JYM917525:JYP917527 KII917525:KIL917527 KSE917525:KSH917527 LCA917525:LCD917527 LLW917525:LLZ917527 LVS917525:LVV917527 MFO917525:MFR917527 MPK917525:MPN917527 MZG917525:MZJ917527 NJC917525:NJF917527 NSY917525:NTB917527 OCU917525:OCX917527 OMQ917525:OMT917527 OWM917525:OWP917527 PGI917525:PGL917527 PQE917525:PQH917527 QAA917525:QAD917527 QJW917525:QJZ917527 QTS917525:QTV917527 RDO917525:RDR917527 RNK917525:RNN917527 RXG917525:RXJ917527 SHC917525:SHF917527 SQY917525:SRB917527 TAU917525:TAX917527 TKQ917525:TKT917527 TUM917525:TUP917527 UEI917525:UEL917527 UOE917525:UOH917527 UYA917525:UYD917527 VHW917525:VHZ917527 VRS917525:VRV917527 WBO917525:WBR917527 WLK917525:WLN917527 WVG917525:WVJ917527 IU983061:IX983063 SQ983061:ST983063 ACM983061:ACP983063 AMI983061:AML983063 AWE983061:AWH983063 BGA983061:BGD983063 BPW983061:BPZ983063 BZS983061:BZV983063 CJO983061:CJR983063 CTK983061:CTN983063 DDG983061:DDJ983063 DNC983061:DNF983063 DWY983061:DXB983063 EGU983061:EGX983063 EQQ983061:EQT983063 FAM983061:FAP983063 FKI983061:FKL983063 FUE983061:FUH983063 GEA983061:GED983063 GNW983061:GNZ983063 GXS983061:GXV983063 HHO983061:HHR983063 HRK983061:HRN983063 IBG983061:IBJ983063 ILC983061:ILF983063 IUY983061:IVB983063 JEU983061:JEX983063 JOQ983061:JOT983063 JYM983061:JYP983063 KII983061:KIL983063 KSE983061:KSH983063 LCA983061:LCD983063 LLW983061:LLZ983063 LVS983061:LVV983063 MFO983061:MFR983063 MPK983061:MPN983063 MZG983061:MZJ983063 NJC983061:NJF983063 NSY983061:NTB983063 OCU983061:OCX983063 OMQ983061:OMT983063 OWM983061:OWP983063 PGI983061:PGL983063 PQE983061:PQH983063 QAA983061:QAD983063 QJW983061:QJZ983063 QTS983061:QTV983063 RDO983061:RDR983063 RNK983061:RNN983063 RXG983061:RXJ983063 SHC983061:SHF983063 SQY983061:SRB983063 TAU983061:TAX983063 TKQ983061:TKT983063 TUM983061:TUP983063 UEI983061:UEL983063 UOE983061:UOH983063 UYA983061:UYD983063 VHW983061:VHZ983063 VRS983061:VRV983063 WBO983061:WBR983063 WLK983061:WLN983063 WVG983061:WVJ983063 IU65565:IX65565 SQ65565:ST65565 ACM65565:ACP65565 AMI65565:AML65565 AWE65565:AWH65565 BGA65565:BGD65565 BPW65565:BPZ65565 BZS65565:BZV65565 CJO65565:CJR65565 CTK65565:CTN65565 DDG65565:DDJ65565 DNC65565:DNF65565 DWY65565:DXB65565 EGU65565:EGX65565 EQQ65565:EQT65565 FAM65565:FAP65565 FKI65565:FKL65565 FUE65565:FUH65565 GEA65565:GED65565 GNW65565:GNZ65565 GXS65565:GXV65565 HHO65565:HHR65565 HRK65565:HRN65565 IBG65565:IBJ65565 ILC65565:ILF65565 IUY65565:IVB65565 JEU65565:JEX65565 JOQ65565:JOT65565 JYM65565:JYP65565 KII65565:KIL65565 KSE65565:KSH65565 LCA65565:LCD65565 LLW65565:LLZ65565 LVS65565:LVV65565 MFO65565:MFR65565 MPK65565:MPN65565 MZG65565:MZJ65565 NJC65565:NJF65565 NSY65565:NTB65565 OCU65565:OCX65565 OMQ65565:OMT65565 OWM65565:OWP65565 PGI65565:PGL65565 PQE65565:PQH65565 QAA65565:QAD65565 QJW65565:QJZ65565 QTS65565:QTV65565 RDO65565:RDR65565 RNK65565:RNN65565 RXG65565:RXJ65565 SHC65565:SHF65565 SQY65565:SRB65565 TAU65565:TAX65565 TKQ65565:TKT65565 TUM65565:TUP65565 UEI65565:UEL65565 UOE65565:UOH65565 UYA65565:UYD65565 VHW65565:VHZ65565 VRS65565:VRV65565 WBO65565:WBR65565 WLK65565:WLN65565 WVG65565:WVJ65565 IU131101:IX131101 SQ131101:ST131101 ACM131101:ACP131101 AMI131101:AML131101 AWE131101:AWH131101 BGA131101:BGD131101 BPW131101:BPZ131101 BZS131101:BZV131101 CJO131101:CJR131101 CTK131101:CTN131101 DDG131101:DDJ131101 DNC131101:DNF131101 DWY131101:DXB131101 EGU131101:EGX131101 EQQ131101:EQT131101 FAM131101:FAP131101 FKI131101:FKL131101 FUE131101:FUH131101 GEA131101:GED131101 GNW131101:GNZ131101 GXS131101:GXV131101 HHO131101:HHR131101 HRK131101:HRN131101 IBG131101:IBJ131101 ILC131101:ILF131101 IUY131101:IVB131101 JEU131101:JEX131101 JOQ131101:JOT131101 JYM131101:JYP131101 KII131101:KIL131101 KSE131101:KSH131101 LCA131101:LCD131101 LLW131101:LLZ131101 LVS131101:LVV131101 MFO131101:MFR131101 MPK131101:MPN131101 MZG131101:MZJ131101 NJC131101:NJF131101 NSY131101:NTB131101 OCU131101:OCX131101 OMQ131101:OMT131101 OWM131101:OWP131101 PGI131101:PGL131101 PQE131101:PQH131101 QAA131101:QAD131101 QJW131101:QJZ131101 QTS131101:QTV131101 RDO131101:RDR131101 RNK131101:RNN131101 RXG131101:RXJ131101 SHC131101:SHF131101 SQY131101:SRB131101 TAU131101:TAX131101 TKQ131101:TKT131101 TUM131101:TUP131101 UEI131101:UEL131101 UOE131101:UOH131101 UYA131101:UYD131101 VHW131101:VHZ131101 VRS131101:VRV131101 WBO131101:WBR131101 WLK131101:WLN131101 WVG131101:WVJ131101 IU196637:IX196637 SQ196637:ST196637 ACM196637:ACP196637 AMI196637:AML196637 AWE196637:AWH196637 BGA196637:BGD196637 BPW196637:BPZ196637 BZS196637:BZV196637 CJO196637:CJR196637 CTK196637:CTN196637 DDG196637:DDJ196637 DNC196637:DNF196637 DWY196637:DXB196637 EGU196637:EGX196637 EQQ196637:EQT196637 FAM196637:FAP196637 FKI196637:FKL196637 FUE196637:FUH196637 GEA196637:GED196637 GNW196637:GNZ196637 GXS196637:GXV196637 HHO196637:HHR196637 HRK196637:HRN196637 IBG196637:IBJ196637 ILC196637:ILF196637 IUY196637:IVB196637 JEU196637:JEX196637 JOQ196637:JOT196637 JYM196637:JYP196637 KII196637:KIL196637 KSE196637:KSH196637 LCA196637:LCD196637 LLW196637:LLZ196637 LVS196637:LVV196637 MFO196637:MFR196637 MPK196637:MPN196637 MZG196637:MZJ196637 NJC196637:NJF196637 NSY196637:NTB196637 OCU196637:OCX196637 OMQ196637:OMT196637 OWM196637:OWP196637 PGI196637:PGL196637 PQE196637:PQH196637 QAA196637:QAD196637 QJW196637:QJZ196637 QTS196637:QTV196637 RDO196637:RDR196637 RNK196637:RNN196637 RXG196637:RXJ196637 SHC196637:SHF196637 SQY196637:SRB196637 TAU196637:TAX196637 TKQ196637:TKT196637 TUM196637:TUP196637 UEI196637:UEL196637 UOE196637:UOH196637 UYA196637:UYD196637 VHW196637:VHZ196637 VRS196637:VRV196637 WBO196637:WBR196637 WLK196637:WLN196637 WVG196637:WVJ196637 IU262173:IX262173 SQ262173:ST262173 ACM262173:ACP262173 AMI262173:AML262173 AWE262173:AWH262173 BGA262173:BGD262173 BPW262173:BPZ262173 BZS262173:BZV262173 CJO262173:CJR262173 CTK262173:CTN262173 DDG262173:DDJ262173 DNC262173:DNF262173 DWY262173:DXB262173 EGU262173:EGX262173 EQQ262173:EQT262173 FAM262173:FAP262173 FKI262173:FKL262173 FUE262173:FUH262173 GEA262173:GED262173 GNW262173:GNZ262173 GXS262173:GXV262173 HHO262173:HHR262173 HRK262173:HRN262173 IBG262173:IBJ262173 ILC262173:ILF262173 IUY262173:IVB262173 JEU262173:JEX262173 JOQ262173:JOT262173 JYM262173:JYP262173 KII262173:KIL262173 KSE262173:KSH262173 LCA262173:LCD262173 LLW262173:LLZ262173 LVS262173:LVV262173 MFO262173:MFR262173 MPK262173:MPN262173 MZG262173:MZJ262173 NJC262173:NJF262173 NSY262173:NTB262173 OCU262173:OCX262173 OMQ262173:OMT262173 OWM262173:OWP262173 PGI262173:PGL262173 PQE262173:PQH262173 QAA262173:QAD262173 QJW262173:QJZ262173 QTS262173:QTV262173 RDO262173:RDR262173 RNK262173:RNN262173 RXG262173:RXJ262173 SHC262173:SHF262173 SQY262173:SRB262173 TAU262173:TAX262173 TKQ262173:TKT262173 TUM262173:TUP262173 UEI262173:UEL262173 UOE262173:UOH262173 UYA262173:UYD262173 VHW262173:VHZ262173 VRS262173:VRV262173 WBO262173:WBR262173 WLK262173:WLN262173 WVG262173:WVJ262173 IU327709:IX327709 SQ327709:ST327709 ACM327709:ACP327709 AMI327709:AML327709 AWE327709:AWH327709 BGA327709:BGD327709 BPW327709:BPZ327709 BZS327709:BZV327709 CJO327709:CJR327709 CTK327709:CTN327709 DDG327709:DDJ327709 DNC327709:DNF327709 DWY327709:DXB327709 EGU327709:EGX327709 EQQ327709:EQT327709 FAM327709:FAP327709 FKI327709:FKL327709 FUE327709:FUH327709 GEA327709:GED327709 GNW327709:GNZ327709 GXS327709:GXV327709 HHO327709:HHR327709 HRK327709:HRN327709 IBG327709:IBJ327709 ILC327709:ILF327709 IUY327709:IVB327709 JEU327709:JEX327709 JOQ327709:JOT327709 JYM327709:JYP327709 KII327709:KIL327709 KSE327709:KSH327709 LCA327709:LCD327709 LLW327709:LLZ327709 LVS327709:LVV327709 MFO327709:MFR327709 MPK327709:MPN327709 MZG327709:MZJ327709 NJC327709:NJF327709 NSY327709:NTB327709 OCU327709:OCX327709 OMQ327709:OMT327709 OWM327709:OWP327709 PGI327709:PGL327709 PQE327709:PQH327709 QAA327709:QAD327709 QJW327709:QJZ327709 QTS327709:QTV327709 RDO327709:RDR327709 RNK327709:RNN327709 RXG327709:RXJ327709 SHC327709:SHF327709 SQY327709:SRB327709 TAU327709:TAX327709 TKQ327709:TKT327709 TUM327709:TUP327709 UEI327709:UEL327709 UOE327709:UOH327709 UYA327709:UYD327709 VHW327709:VHZ327709 VRS327709:VRV327709 WBO327709:WBR327709 WLK327709:WLN327709 WVG327709:WVJ327709 IU393245:IX393245 SQ393245:ST393245 ACM393245:ACP393245 AMI393245:AML393245 AWE393245:AWH393245 BGA393245:BGD393245 BPW393245:BPZ393245 BZS393245:BZV393245 CJO393245:CJR393245 CTK393245:CTN393245 DDG393245:DDJ393245 DNC393245:DNF393245 DWY393245:DXB393245 EGU393245:EGX393245 EQQ393245:EQT393245 FAM393245:FAP393245 FKI393245:FKL393245 FUE393245:FUH393245 GEA393245:GED393245 GNW393245:GNZ393245 GXS393245:GXV393245 HHO393245:HHR393245 HRK393245:HRN393245 IBG393245:IBJ393245 ILC393245:ILF393245 IUY393245:IVB393245 JEU393245:JEX393245 JOQ393245:JOT393245 JYM393245:JYP393245 KII393245:KIL393245 KSE393245:KSH393245 LCA393245:LCD393245 LLW393245:LLZ393245 LVS393245:LVV393245 MFO393245:MFR393245 MPK393245:MPN393245 MZG393245:MZJ393245 NJC393245:NJF393245 NSY393245:NTB393245 OCU393245:OCX393245 OMQ393245:OMT393245 OWM393245:OWP393245 PGI393245:PGL393245 PQE393245:PQH393245 QAA393245:QAD393245 QJW393245:QJZ393245 QTS393245:QTV393245 RDO393245:RDR393245 RNK393245:RNN393245 RXG393245:RXJ393245 SHC393245:SHF393245 SQY393245:SRB393245 TAU393245:TAX393245 TKQ393245:TKT393245 TUM393245:TUP393245 UEI393245:UEL393245 UOE393245:UOH393245 UYA393245:UYD393245 VHW393245:VHZ393245 VRS393245:VRV393245 WBO393245:WBR393245 WLK393245:WLN393245 WVG393245:WVJ393245 IU458781:IX458781 SQ458781:ST458781 ACM458781:ACP458781 AMI458781:AML458781 AWE458781:AWH458781 BGA458781:BGD458781 BPW458781:BPZ458781 BZS458781:BZV458781 CJO458781:CJR458781 CTK458781:CTN458781 DDG458781:DDJ458781 DNC458781:DNF458781 DWY458781:DXB458781 EGU458781:EGX458781 EQQ458781:EQT458781 FAM458781:FAP458781 FKI458781:FKL458781 FUE458781:FUH458781 GEA458781:GED458781 GNW458781:GNZ458781 GXS458781:GXV458781 HHO458781:HHR458781 HRK458781:HRN458781 IBG458781:IBJ458781 ILC458781:ILF458781 IUY458781:IVB458781 JEU458781:JEX458781 JOQ458781:JOT458781 JYM458781:JYP458781 KII458781:KIL458781 KSE458781:KSH458781 LCA458781:LCD458781 LLW458781:LLZ458781 LVS458781:LVV458781 MFO458781:MFR458781 MPK458781:MPN458781 MZG458781:MZJ458781 NJC458781:NJF458781 NSY458781:NTB458781 OCU458781:OCX458781 OMQ458781:OMT458781 OWM458781:OWP458781 PGI458781:PGL458781 PQE458781:PQH458781 QAA458781:QAD458781 QJW458781:QJZ458781 QTS458781:QTV458781 RDO458781:RDR458781 RNK458781:RNN458781 RXG458781:RXJ458781 SHC458781:SHF458781 SQY458781:SRB458781 TAU458781:TAX458781 TKQ458781:TKT458781 TUM458781:TUP458781 UEI458781:UEL458781 UOE458781:UOH458781 UYA458781:UYD458781 VHW458781:VHZ458781 VRS458781:VRV458781 WBO458781:WBR458781 WLK458781:WLN458781 WVG458781:WVJ458781 IU524317:IX524317 SQ524317:ST524317 ACM524317:ACP524317 AMI524317:AML524317 AWE524317:AWH524317 BGA524317:BGD524317 BPW524317:BPZ524317 BZS524317:BZV524317 CJO524317:CJR524317 CTK524317:CTN524317 DDG524317:DDJ524317 DNC524317:DNF524317 DWY524317:DXB524317 EGU524317:EGX524317 EQQ524317:EQT524317 FAM524317:FAP524317 FKI524317:FKL524317 FUE524317:FUH524317 GEA524317:GED524317 GNW524317:GNZ524317 GXS524317:GXV524317 HHO524317:HHR524317 HRK524317:HRN524317 IBG524317:IBJ524317 ILC524317:ILF524317 IUY524317:IVB524317 JEU524317:JEX524317 JOQ524317:JOT524317 JYM524317:JYP524317 KII524317:KIL524317 KSE524317:KSH524317 LCA524317:LCD524317 LLW524317:LLZ524317 LVS524317:LVV524317 MFO524317:MFR524317 MPK524317:MPN524317 MZG524317:MZJ524317 NJC524317:NJF524317 NSY524317:NTB524317 OCU524317:OCX524317 OMQ524317:OMT524317 OWM524317:OWP524317 PGI524317:PGL524317 PQE524317:PQH524317 QAA524317:QAD524317 QJW524317:QJZ524317 QTS524317:QTV524317 RDO524317:RDR524317 RNK524317:RNN524317 RXG524317:RXJ524317 SHC524317:SHF524317 SQY524317:SRB524317 TAU524317:TAX524317 TKQ524317:TKT524317 TUM524317:TUP524317 UEI524317:UEL524317 UOE524317:UOH524317 UYA524317:UYD524317 VHW524317:VHZ524317 VRS524317:VRV524317 WBO524317:WBR524317 WLK524317:WLN524317 WVG524317:WVJ524317 IU589853:IX589853 SQ589853:ST589853 ACM589853:ACP589853 AMI589853:AML589853 AWE589853:AWH589853 BGA589853:BGD589853 BPW589853:BPZ589853 BZS589853:BZV589853 CJO589853:CJR589853 CTK589853:CTN589853 DDG589853:DDJ589853 DNC589853:DNF589853 DWY589853:DXB589853 EGU589853:EGX589853 EQQ589853:EQT589853 FAM589853:FAP589853 FKI589853:FKL589853 FUE589853:FUH589853 GEA589853:GED589853 GNW589853:GNZ589853 GXS589853:GXV589853 HHO589853:HHR589853 HRK589853:HRN589853 IBG589853:IBJ589853 ILC589853:ILF589853 IUY589853:IVB589853 JEU589853:JEX589853 JOQ589853:JOT589853 JYM589853:JYP589853 KII589853:KIL589853 KSE589853:KSH589853 LCA589853:LCD589853 LLW589853:LLZ589853 LVS589853:LVV589853 MFO589853:MFR589853 MPK589853:MPN589853 MZG589853:MZJ589853 NJC589853:NJF589853 NSY589853:NTB589853 OCU589853:OCX589853 OMQ589853:OMT589853 OWM589853:OWP589853 PGI589853:PGL589853 PQE589853:PQH589853 QAA589853:QAD589853 QJW589853:QJZ589853 QTS589853:QTV589853 RDO589853:RDR589853 RNK589853:RNN589853 RXG589853:RXJ589853 SHC589853:SHF589853 SQY589853:SRB589853 TAU589853:TAX589853 TKQ589853:TKT589853 TUM589853:TUP589853 UEI589853:UEL589853 UOE589853:UOH589853 UYA589853:UYD589853 VHW589853:VHZ589853 VRS589853:VRV589853 WBO589853:WBR589853 WLK589853:WLN589853 WVG589853:WVJ589853 IU655389:IX655389 SQ655389:ST655389 ACM655389:ACP655389 AMI655389:AML655389 AWE655389:AWH655389 BGA655389:BGD655389 BPW655389:BPZ655389 BZS655389:BZV655389 CJO655389:CJR655389 CTK655389:CTN655389 DDG655389:DDJ655389 DNC655389:DNF655389 DWY655389:DXB655389 EGU655389:EGX655389 EQQ655389:EQT655389 FAM655389:FAP655389 FKI655389:FKL655389 FUE655389:FUH655389 GEA655389:GED655389 GNW655389:GNZ655389 GXS655389:GXV655389 HHO655389:HHR655389 HRK655389:HRN655389 IBG655389:IBJ655389 ILC655389:ILF655389 IUY655389:IVB655389 JEU655389:JEX655389 JOQ655389:JOT655389 JYM655389:JYP655389 KII655389:KIL655389 KSE655389:KSH655389 LCA655389:LCD655389 LLW655389:LLZ655389 LVS655389:LVV655389 MFO655389:MFR655389 MPK655389:MPN655389 MZG655389:MZJ655389 NJC655389:NJF655389 NSY655389:NTB655389 OCU655389:OCX655389 OMQ655389:OMT655389 OWM655389:OWP655389 PGI655389:PGL655389 PQE655389:PQH655389 QAA655389:QAD655389 QJW655389:QJZ655389 QTS655389:QTV655389 RDO655389:RDR655389 RNK655389:RNN655389 RXG655389:RXJ655389 SHC655389:SHF655389 SQY655389:SRB655389 TAU655389:TAX655389 TKQ655389:TKT655389 TUM655389:TUP655389 UEI655389:UEL655389 UOE655389:UOH655389 UYA655389:UYD655389 VHW655389:VHZ655389 VRS655389:VRV655389 WBO655389:WBR655389 WLK655389:WLN655389 WVG655389:WVJ655389 IU720925:IX720925 SQ720925:ST720925 ACM720925:ACP720925 AMI720925:AML720925 AWE720925:AWH720925 BGA720925:BGD720925 BPW720925:BPZ720925 BZS720925:BZV720925 CJO720925:CJR720925 CTK720925:CTN720925 DDG720925:DDJ720925 DNC720925:DNF720925 DWY720925:DXB720925 EGU720925:EGX720925 EQQ720925:EQT720925 FAM720925:FAP720925 FKI720925:FKL720925 FUE720925:FUH720925 GEA720925:GED720925 GNW720925:GNZ720925 GXS720925:GXV720925 HHO720925:HHR720925 HRK720925:HRN720925 IBG720925:IBJ720925 ILC720925:ILF720925 IUY720925:IVB720925 JEU720925:JEX720925 JOQ720925:JOT720925 JYM720925:JYP720925 KII720925:KIL720925 KSE720925:KSH720925 LCA720925:LCD720925 LLW720925:LLZ720925 LVS720925:LVV720925 MFO720925:MFR720925 MPK720925:MPN720925 MZG720925:MZJ720925 NJC720925:NJF720925 NSY720925:NTB720925 OCU720925:OCX720925 OMQ720925:OMT720925 OWM720925:OWP720925 PGI720925:PGL720925 PQE720925:PQH720925 QAA720925:QAD720925 QJW720925:QJZ720925 QTS720925:QTV720925 RDO720925:RDR720925 RNK720925:RNN720925 RXG720925:RXJ720925 SHC720925:SHF720925 SQY720925:SRB720925 TAU720925:TAX720925 TKQ720925:TKT720925 TUM720925:TUP720925 UEI720925:UEL720925 UOE720925:UOH720925 UYA720925:UYD720925 VHW720925:VHZ720925 VRS720925:VRV720925 WBO720925:WBR720925 WLK720925:WLN720925 WVG720925:WVJ720925 IU786461:IX786461 SQ786461:ST786461 ACM786461:ACP786461 AMI786461:AML786461 AWE786461:AWH786461 BGA786461:BGD786461 BPW786461:BPZ786461 BZS786461:BZV786461 CJO786461:CJR786461 CTK786461:CTN786461 DDG786461:DDJ786461 DNC786461:DNF786461 DWY786461:DXB786461 EGU786461:EGX786461 EQQ786461:EQT786461 FAM786461:FAP786461 FKI786461:FKL786461 FUE786461:FUH786461 GEA786461:GED786461 GNW786461:GNZ786461 GXS786461:GXV786461 HHO786461:HHR786461 HRK786461:HRN786461 IBG786461:IBJ786461 ILC786461:ILF786461 IUY786461:IVB786461 JEU786461:JEX786461 JOQ786461:JOT786461 JYM786461:JYP786461 KII786461:KIL786461 KSE786461:KSH786461 LCA786461:LCD786461 LLW786461:LLZ786461 LVS786461:LVV786461 MFO786461:MFR786461 MPK786461:MPN786461 MZG786461:MZJ786461 NJC786461:NJF786461 NSY786461:NTB786461 OCU786461:OCX786461 OMQ786461:OMT786461 OWM786461:OWP786461 PGI786461:PGL786461 PQE786461:PQH786461 QAA786461:QAD786461 QJW786461:QJZ786461 QTS786461:QTV786461 RDO786461:RDR786461 RNK786461:RNN786461 RXG786461:RXJ786461 SHC786461:SHF786461 SQY786461:SRB786461 TAU786461:TAX786461 TKQ786461:TKT786461 TUM786461:TUP786461 UEI786461:UEL786461 UOE786461:UOH786461 UYA786461:UYD786461 VHW786461:VHZ786461 VRS786461:VRV786461 WBO786461:WBR786461 WLK786461:WLN786461 WVG786461:WVJ786461 IU851997:IX851997 SQ851997:ST851997 ACM851997:ACP851997 AMI851997:AML851997 AWE851997:AWH851997 BGA851997:BGD851997 BPW851997:BPZ851997 BZS851997:BZV851997 CJO851997:CJR851997 CTK851997:CTN851997 DDG851997:DDJ851997 DNC851997:DNF851997 DWY851997:DXB851997 EGU851997:EGX851997 EQQ851997:EQT851997 FAM851997:FAP851997 FKI851997:FKL851997 FUE851997:FUH851997 GEA851997:GED851997 GNW851997:GNZ851997 GXS851997:GXV851997 HHO851997:HHR851997 HRK851997:HRN851997 IBG851997:IBJ851997 ILC851997:ILF851997 IUY851997:IVB851997 JEU851997:JEX851997 JOQ851997:JOT851997 JYM851997:JYP851997 KII851997:KIL851997 KSE851997:KSH851997 LCA851997:LCD851997 LLW851997:LLZ851997 LVS851997:LVV851997 MFO851997:MFR851997 MPK851997:MPN851997 MZG851997:MZJ851997 NJC851997:NJF851997 NSY851997:NTB851997 OCU851997:OCX851997 OMQ851997:OMT851997 OWM851997:OWP851997 PGI851997:PGL851997 PQE851997:PQH851997 QAA851997:QAD851997 QJW851997:QJZ851997 QTS851997:QTV851997 RDO851997:RDR851997 RNK851997:RNN851997 RXG851997:RXJ851997 SHC851997:SHF851997 SQY851997:SRB851997 TAU851997:TAX851997 TKQ851997:TKT851997 TUM851997:TUP851997 UEI851997:UEL851997 UOE851997:UOH851997 UYA851997:UYD851997 VHW851997:VHZ851997 VRS851997:VRV851997 WBO851997:WBR851997 WLK851997:WLN851997 WVG851997:WVJ851997 IU917533:IX917533 SQ917533:ST917533 ACM917533:ACP917533 AMI917533:AML917533 AWE917533:AWH917533 BGA917533:BGD917533 BPW917533:BPZ917533 BZS917533:BZV917533 CJO917533:CJR917533 CTK917533:CTN917533 DDG917533:DDJ917533 DNC917533:DNF917533 DWY917533:DXB917533 EGU917533:EGX917533 EQQ917533:EQT917533 FAM917533:FAP917533 FKI917533:FKL917533 FUE917533:FUH917533 GEA917533:GED917533 GNW917533:GNZ917533 GXS917533:GXV917533 HHO917533:HHR917533 HRK917533:HRN917533 IBG917533:IBJ917533 ILC917533:ILF917533 IUY917533:IVB917533 JEU917533:JEX917533 JOQ917533:JOT917533 JYM917533:JYP917533 KII917533:KIL917533 KSE917533:KSH917533 LCA917533:LCD917533 LLW917533:LLZ917533 LVS917533:LVV917533 MFO917533:MFR917533 MPK917533:MPN917533 MZG917533:MZJ917533 NJC917533:NJF917533 NSY917533:NTB917533 OCU917533:OCX917533 OMQ917533:OMT917533 OWM917533:OWP917533 PGI917533:PGL917533 PQE917533:PQH917533 QAA917533:QAD917533 QJW917533:QJZ917533 QTS917533:QTV917533 RDO917533:RDR917533 RNK917533:RNN917533 RXG917533:RXJ917533 SHC917533:SHF917533 SQY917533:SRB917533 TAU917533:TAX917533 TKQ917533:TKT917533 TUM917533:TUP917533 UEI917533:UEL917533 UOE917533:UOH917533 UYA917533:UYD917533 VHW917533:VHZ917533 VRS917533:VRV917533 WBO917533:WBR917533 WLK917533:WLN917533 WVG917533:WVJ917533 IU983069:IX983069 SQ983069:ST983069 ACM983069:ACP983069 AMI983069:AML983069 AWE983069:AWH983069 BGA983069:BGD983069 BPW983069:BPZ983069 BZS983069:BZV983069 CJO983069:CJR983069 CTK983069:CTN983069 DDG983069:DDJ983069 DNC983069:DNF983069 DWY983069:DXB983069 EGU983069:EGX983069 EQQ983069:EQT983069 FAM983069:FAP983069 FKI983069:FKL983069 FUE983069:FUH983069 GEA983069:GED983069 GNW983069:GNZ983069 GXS983069:GXV983069 HHO983069:HHR983069 HRK983069:HRN983069 IBG983069:IBJ983069 ILC983069:ILF983069 IUY983069:IVB983069 JEU983069:JEX983069 JOQ983069:JOT983069 JYM983069:JYP983069 KII983069:KIL983069 KSE983069:KSH983069 LCA983069:LCD983069 LLW983069:LLZ983069 LVS983069:LVV983069 MFO983069:MFR983069 MPK983069:MPN983069 MZG983069:MZJ983069 NJC983069:NJF983069 NSY983069:NTB983069 OCU983069:OCX983069 OMQ983069:OMT983069 OWM983069:OWP983069 PGI983069:PGL983069 PQE983069:PQH983069 QAA983069:QAD983069 QJW983069:QJZ983069 QTS983069:QTV983069 RDO983069:RDR983069 RNK983069:RNN983069 RXG983069:RXJ983069 SHC983069:SHF983069 SQY983069:SRB983069 TAU983069:TAX983069 TKQ983069:TKT983069 TUM983069:TUP983069 UEI983069:UEL983069 UOE983069:UOH983069 UYA983069:UYD983069 VHW983069:VHZ983069 VRS983069:VRV983069 WBO983069:WBR983069 WLK983069:WLN983069 AVB22:AVH28 BEX22:BFD28 BOT22:BOZ28 BYP22:BYV28 CIL22:CIR28 CSH22:CSN28 DCD22:DCJ28 DLZ22:DMF28 DVV22:DWB28 EFR22:EFX28 EPN22:EPT28 EZJ22:EZP28 FJF22:FJL28 FTB22:FTH28 GCX22:GDD28 GMT22:GMZ28 GWP22:GWV28 HGL22:HGR28 HQH22:HQN28 IAD22:IAJ28 IJZ22:IKF28 ITV22:IUB28 JDR22:JDX28 JNN22:JNT28 JXJ22:JXP28 KHF22:KHL28 KRB22:KRH28 LAX22:LBD28 LKT22:LKZ28 LUP22:LUV28 MEL22:MER28 MOH22:MON28 MYD22:MYJ28 NHZ22:NIF28 NRV22:NSB28 OBR22:OBX28 OLN22:OLT28 OVJ22:OVP28 PFF22:PFL28 PPB22:PPH28 PYX22:PZD28 QIT22:QIZ28 QSP22:QSV28 RCL22:RCR28 RMH22:RMN28 RWD22:RWJ28 SFZ22:SGF28 SPV22:SQB28 SZR22:SZX28 TJN22:TJT28 TTJ22:TTP28 UDF22:UDL28 UNB22:UNH28 UWX22:UXD28 VGT22:VGZ28 VQP22:VQV28 WAL22:WAR28 WKH22:WKN28 WUD22:WUJ28 HR22:HX28 RN22:RT28 ABJ22:ABP28 HR32:HX32" xr:uid="{70EF3990-487D-4A66-9D46-27910562EF98}">
      <formula1>J22-ROUNDDOWN(J22,0)=0</formula1>
    </dataValidation>
    <dataValidation imeMode="halfAlpha" allowBlank="1" showInputMessage="1" showErrorMessage="1" sqref="J16:P16" xr:uid="{809758DF-B82C-4F62-8A54-6A2C825153E3}"/>
    <dataValidation type="list" allowBlank="1" showInputMessage="1" showErrorMessage="1" sqref="J19:P19" xr:uid="{DCC5BCFB-76B8-4C1D-9B8F-EA76E442E48F}">
      <formula1>"専用,ハイブリッド"</formula1>
    </dataValidation>
    <dataValidation imeMode="disabled" operator="greaterThanOrEqual" allowBlank="1" showInputMessage="1" showErrorMessage="1" error="整数で入力して下さい。" sqref="J26:P26" xr:uid="{46DF0901-8853-417F-8FFB-CA2A576C369B}"/>
  </dataValidations>
  <pageMargins left="0.9055118110236221" right="0.47244094488188981" top="0.70866141732283472" bottom="0.19685039370078741" header="0.19685039370078741" footer="0.19685039370078741"/>
  <pageSetup paperSize="9" scale="85" orientation="portrait" r:id="rId1"/>
  <headerFooter scaleWithDoc="0">
    <oddFooter>&amp;R&amp;"MS UI Gothic,標準"&amp;K01+049R7高層ZEH-M_ver.1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A91EE388-80FC-4A0E-97C2-F7D5090DF930}">
          <xm:sqref>IK65537 SG65537 ACC65537 ALY65537 AVU65537 BFQ65537 BPM65537 BZI65537 CJE65537 CTA65537 DCW65537 DMS65537 DWO65537 EGK65537 EQG65537 FAC65537 FJY65537 FTU65537 GDQ65537 GNM65537 GXI65537 HHE65537 HRA65537 IAW65537 IKS65537 IUO65537 JEK65537 JOG65537 JYC65537 KHY65537 KRU65537 LBQ65537 LLM65537 LVI65537 MFE65537 MPA65537 MYW65537 NIS65537 NSO65537 OCK65537 OMG65537 OWC65537 PFY65537 PPU65537 PZQ65537 QJM65537 QTI65537 RDE65537 RNA65537 RWW65537 SGS65537 SQO65537 TAK65537 TKG65537 TUC65537 UDY65537 UNU65537 UXQ65537 VHM65537 VRI65537 WBE65537 WLA65537 WUW65537 IK131073 SG131073 ACC131073 ALY131073 AVU131073 BFQ131073 BPM131073 BZI131073 CJE131073 CTA131073 DCW131073 DMS131073 DWO131073 EGK131073 EQG131073 FAC131073 FJY131073 FTU131073 GDQ131073 GNM131073 GXI131073 HHE131073 HRA131073 IAW131073 IKS131073 IUO131073 JEK131073 JOG131073 JYC131073 KHY131073 KRU131073 LBQ131073 LLM131073 LVI131073 MFE131073 MPA131073 MYW131073 NIS131073 NSO131073 OCK131073 OMG131073 OWC131073 PFY131073 PPU131073 PZQ131073 QJM131073 QTI131073 RDE131073 RNA131073 RWW131073 SGS131073 SQO131073 TAK131073 TKG131073 TUC131073 UDY131073 UNU131073 UXQ131073 VHM131073 VRI131073 WBE131073 WLA131073 WUW131073 IK196609 SG196609 ACC196609 ALY196609 AVU196609 BFQ196609 BPM196609 BZI196609 CJE196609 CTA196609 DCW196609 DMS196609 DWO196609 EGK196609 EQG196609 FAC196609 FJY196609 FTU196609 GDQ196609 GNM196609 GXI196609 HHE196609 HRA196609 IAW196609 IKS196609 IUO196609 JEK196609 JOG196609 JYC196609 KHY196609 KRU196609 LBQ196609 LLM196609 LVI196609 MFE196609 MPA196609 MYW196609 NIS196609 NSO196609 OCK196609 OMG196609 OWC196609 PFY196609 PPU196609 PZQ196609 QJM196609 QTI196609 RDE196609 RNA196609 RWW196609 SGS196609 SQO196609 TAK196609 TKG196609 TUC196609 UDY196609 UNU196609 UXQ196609 VHM196609 VRI196609 WBE196609 WLA196609 WUW196609 IK262145 SG262145 ACC262145 ALY262145 AVU262145 BFQ262145 BPM262145 BZI262145 CJE262145 CTA262145 DCW262145 DMS262145 DWO262145 EGK262145 EQG262145 FAC262145 FJY262145 FTU262145 GDQ262145 GNM262145 GXI262145 HHE262145 HRA262145 IAW262145 IKS262145 IUO262145 JEK262145 JOG262145 JYC262145 KHY262145 KRU262145 LBQ262145 LLM262145 LVI262145 MFE262145 MPA262145 MYW262145 NIS262145 NSO262145 OCK262145 OMG262145 OWC262145 PFY262145 PPU262145 PZQ262145 QJM262145 QTI262145 RDE262145 RNA262145 RWW262145 SGS262145 SQO262145 TAK262145 TKG262145 TUC262145 UDY262145 UNU262145 UXQ262145 VHM262145 VRI262145 WBE262145 WLA262145 WUW262145 IK327681 SG327681 ACC327681 ALY327681 AVU327681 BFQ327681 BPM327681 BZI327681 CJE327681 CTA327681 DCW327681 DMS327681 DWO327681 EGK327681 EQG327681 FAC327681 FJY327681 FTU327681 GDQ327681 GNM327681 GXI327681 HHE327681 HRA327681 IAW327681 IKS327681 IUO327681 JEK327681 JOG327681 JYC327681 KHY327681 KRU327681 LBQ327681 LLM327681 LVI327681 MFE327681 MPA327681 MYW327681 NIS327681 NSO327681 OCK327681 OMG327681 OWC327681 PFY327681 PPU327681 PZQ327681 QJM327681 QTI327681 RDE327681 RNA327681 RWW327681 SGS327681 SQO327681 TAK327681 TKG327681 TUC327681 UDY327681 UNU327681 UXQ327681 VHM327681 VRI327681 WBE327681 WLA327681 WUW327681 IK393217 SG393217 ACC393217 ALY393217 AVU393217 BFQ393217 BPM393217 BZI393217 CJE393217 CTA393217 DCW393217 DMS393217 DWO393217 EGK393217 EQG393217 FAC393217 FJY393217 FTU393217 GDQ393217 GNM393217 GXI393217 HHE393217 HRA393217 IAW393217 IKS393217 IUO393217 JEK393217 JOG393217 JYC393217 KHY393217 KRU393217 LBQ393217 LLM393217 LVI393217 MFE393217 MPA393217 MYW393217 NIS393217 NSO393217 OCK393217 OMG393217 OWC393217 PFY393217 PPU393217 PZQ393217 QJM393217 QTI393217 RDE393217 RNA393217 RWW393217 SGS393217 SQO393217 TAK393217 TKG393217 TUC393217 UDY393217 UNU393217 UXQ393217 VHM393217 VRI393217 WBE393217 WLA393217 WUW393217 IK458753 SG458753 ACC458753 ALY458753 AVU458753 BFQ458753 BPM458753 BZI458753 CJE458753 CTA458753 DCW458753 DMS458753 DWO458753 EGK458753 EQG458753 FAC458753 FJY458753 FTU458753 GDQ458753 GNM458753 GXI458753 HHE458753 HRA458753 IAW458753 IKS458753 IUO458753 JEK458753 JOG458753 JYC458753 KHY458753 KRU458753 LBQ458753 LLM458753 LVI458753 MFE458753 MPA458753 MYW458753 NIS458753 NSO458753 OCK458753 OMG458753 OWC458753 PFY458753 PPU458753 PZQ458753 QJM458753 QTI458753 RDE458753 RNA458753 RWW458753 SGS458753 SQO458753 TAK458753 TKG458753 TUC458753 UDY458753 UNU458753 UXQ458753 VHM458753 VRI458753 WBE458753 WLA458753 WUW458753 IK524289 SG524289 ACC524289 ALY524289 AVU524289 BFQ524289 BPM524289 BZI524289 CJE524289 CTA524289 DCW524289 DMS524289 DWO524289 EGK524289 EQG524289 FAC524289 FJY524289 FTU524289 GDQ524289 GNM524289 GXI524289 HHE524289 HRA524289 IAW524289 IKS524289 IUO524289 JEK524289 JOG524289 JYC524289 KHY524289 KRU524289 LBQ524289 LLM524289 LVI524289 MFE524289 MPA524289 MYW524289 NIS524289 NSO524289 OCK524289 OMG524289 OWC524289 PFY524289 PPU524289 PZQ524289 QJM524289 QTI524289 RDE524289 RNA524289 RWW524289 SGS524289 SQO524289 TAK524289 TKG524289 TUC524289 UDY524289 UNU524289 UXQ524289 VHM524289 VRI524289 WBE524289 WLA524289 WUW524289 IK589825 SG589825 ACC589825 ALY589825 AVU589825 BFQ589825 BPM589825 BZI589825 CJE589825 CTA589825 DCW589825 DMS589825 DWO589825 EGK589825 EQG589825 FAC589825 FJY589825 FTU589825 GDQ589825 GNM589825 GXI589825 HHE589825 HRA589825 IAW589825 IKS589825 IUO589825 JEK589825 JOG589825 JYC589825 KHY589825 KRU589825 LBQ589825 LLM589825 LVI589825 MFE589825 MPA589825 MYW589825 NIS589825 NSO589825 OCK589825 OMG589825 OWC589825 PFY589825 PPU589825 PZQ589825 QJM589825 QTI589825 RDE589825 RNA589825 RWW589825 SGS589825 SQO589825 TAK589825 TKG589825 TUC589825 UDY589825 UNU589825 UXQ589825 VHM589825 VRI589825 WBE589825 WLA589825 WUW589825 IK655361 SG655361 ACC655361 ALY655361 AVU655361 BFQ655361 BPM655361 BZI655361 CJE655361 CTA655361 DCW655361 DMS655361 DWO655361 EGK655361 EQG655361 FAC655361 FJY655361 FTU655361 GDQ655361 GNM655361 GXI655361 HHE655361 HRA655361 IAW655361 IKS655361 IUO655361 JEK655361 JOG655361 JYC655361 KHY655361 KRU655361 LBQ655361 LLM655361 LVI655361 MFE655361 MPA655361 MYW655361 NIS655361 NSO655361 OCK655361 OMG655361 OWC655361 PFY655361 PPU655361 PZQ655361 QJM655361 QTI655361 RDE655361 RNA655361 RWW655361 SGS655361 SQO655361 TAK655361 TKG655361 TUC655361 UDY655361 UNU655361 UXQ655361 VHM655361 VRI655361 WBE655361 WLA655361 WUW655361 IK720897 SG720897 ACC720897 ALY720897 AVU720897 BFQ720897 BPM720897 BZI720897 CJE720897 CTA720897 DCW720897 DMS720897 DWO720897 EGK720897 EQG720897 FAC720897 FJY720897 FTU720897 GDQ720897 GNM720897 GXI720897 HHE720897 HRA720897 IAW720897 IKS720897 IUO720897 JEK720897 JOG720897 JYC720897 KHY720897 KRU720897 LBQ720897 LLM720897 LVI720897 MFE720897 MPA720897 MYW720897 NIS720897 NSO720897 OCK720897 OMG720897 OWC720897 PFY720897 PPU720897 PZQ720897 QJM720897 QTI720897 RDE720897 RNA720897 RWW720897 SGS720897 SQO720897 TAK720897 TKG720897 TUC720897 UDY720897 UNU720897 UXQ720897 VHM720897 VRI720897 WBE720897 WLA720897 WUW720897 IK786433 SG786433 ACC786433 ALY786433 AVU786433 BFQ786433 BPM786433 BZI786433 CJE786433 CTA786433 DCW786433 DMS786433 DWO786433 EGK786433 EQG786433 FAC786433 FJY786433 FTU786433 GDQ786433 GNM786433 GXI786433 HHE786433 HRA786433 IAW786433 IKS786433 IUO786433 JEK786433 JOG786433 JYC786433 KHY786433 KRU786433 LBQ786433 LLM786433 LVI786433 MFE786433 MPA786433 MYW786433 NIS786433 NSO786433 OCK786433 OMG786433 OWC786433 PFY786433 PPU786433 PZQ786433 QJM786433 QTI786433 RDE786433 RNA786433 RWW786433 SGS786433 SQO786433 TAK786433 TKG786433 TUC786433 UDY786433 UNU786433 UXQ786433 VHM786433 VRI786433 WBE786433 WLA786433 WUW786433 IK851969 SG851969 ACC851969 ALY851969 AVU851969 BFQ851969 BPM851969 BZI851969 CJE851969 CTA851969 DCW851969 DMS851969 DWO851969 EGK851969 EQG851969 FAC851969 FJY851969 FTU851969 GDQ851969 GNM851969 GXI851969 HHE851969 HRA851969 IAW851969 IKS851969 IUO851969 JEK851969 JOG851969 JYC851969 KHY851969 KRU851969 LBQ851969 LLM851969 LVI851969 MFE851969 MPA851969 MYW851969 NIS851969 NSO851969 OCK851969 OMG851969 OWC851969 PFY851969 PPU851969 PZQ851969 QJM851969 QTI851969 RDE851969 RNA851969 RWW851969 SGS851969 SQO851969 TAK851969 TKG851969 TUC851969 UDY851969 UNU851969 UXQ851969 VHM851969 VRI851969 WBE851969 WLA851969 WUW851969 IK917505 SG917505 ACC917505 ALY917505 AVU917505 BFQ917505 BPM917505 BZI917505 CJE917505 CTA917505 DCW917505 DMS917505 DWO917505 EGK917505 EQG917505 FAC917505 FJY917505 FTU917505 GDQ917505 GNM917505 GXI917505 HHE917505 HRA917505 IAW917505 IKS917505 IUO917505 JEK917505 JOG917505 JYC917505 KHY917505 KRU917505 LBQ917505 LLM917505 LVI917505 MFE917505 MPA917505 MYW917505 NIS917505 NSO917505 OCK917505 OMG917505 OWC917505 PFY917505 PPU917505 PZQ917505 QJM917505 QTI917505 RDE917505 RNA917505 RWW917505 SGS917505 SQO917505 TAK917505 TKG917505 TUC917505 UDY917505 UNU917505 UXQ917505 VHM917505 VRI917505 WBE917505 WLA917505 WUW917505 IK983041 SG983041 ACC983041 ALY983041 AVU983041 BFQ983041 BPM983041 BZI983041 CJE983041 CTA983041 DCW983041 DMS983041 DWO983041 EGK983041 EQG983041 FAC983041 FJY983041 FTU983041 GDQ983041 GNM983041 GXI983041 HHE983041 HRA983041 IAW983041 IKS983041 IUO983041 JEK983041 JOG983041 JYC983041 KHY983041 KRU983041 LBQ983041 LLM983041 LVI983041 MFE983041 MPA983041 MYW983041 NIS983041 NSO983041 OCK983041 OMG983041 OWC983041 PFY983041 PPU983041 PZQ983041 QJM983041 QTI983041 RDE983041 RNA983041 RWW983041 SGS983041 SQO983041 TAK983041 TKG983041 TUC983041 UDY983041 UNU983041 UXQ983041 VHM983041 VRI983041 WBE983041 WLA983041 WUW983041 IP65567:IP65568 SL65567:SL65568 ACH65567:ACH65568 AMD65567:AMD65568 AVZ65567:AVZ65568 BFV65567:BFV65568 BPR65567:BPR65568 BZN65567:BZN65568 CJJ65567:CJJ65568 CTF65567:CTF65568 DDB65567:DDB65568 DMX65567:DMX65568 DWT65567:DWT65568 EGP65567:EGP65568 EQL65567:EQL65568 FAH65567:FAH65568 FKD65567:FKD65568 FTZ65567:FTZ65568 GDV65567:GDV65568 GNR65567:GNR65568 GXN65567:GXN65568 HHJ65567:HHJ65568 HRF65567:HRF65568 IBB65567:IBB65568 IKX65567:IKX65568 IUT65567:IUT65568 JEP65567:JEP65568 JOL65567:JOL65568 JYH65567:JYH65568 KID65567:KID65568 KRZ65567:KRZ65568 LBV65567:LBV65568 LLR65567:LLR65568 LVN65567:LVN65568 MFJ65567:MFJ65568 MPF65567:MPF65568 MZB65567:MZB65568 NIX65567:NIX65568 NST65567:NST65568 OCP65567:OCP65568 OML65567:OML65568 OWH65567:OWH65568 PGD65567:PGD65568 PPZ65567:PPZ65568 PZV65567:PZV65568 QJR65567:QJR65568 QTN65567:QTN65568 RDJ65567:RDJ65568 RNF65567:RNF65568 RXB65567:RXB65568 SGX65567:SGX65568 SQT65567:SQT65568 TAP65567:TAP65568 TKL65567:TKL65568 TUH65567:TUH65568 UED65567:UED65568 UNZ65567:UNZ65568 UXV65567:UXV65568 VHR65567:VHR65568 VRN65567:VRN65568 WBJ65567:WBJ65568 WLF65567:WLF65568 WVB65567:WVB65568 IP131103:IP131104 SL131103:SL131104 ACH131103:ACH131104 AMD131103:AMD131104 AVZ131103:AVZ131104 BFV131103:BFV131104 BPR131103:BPR131104 BZN131103:BZN131104 CJJ131103:CJJ131104 CTF131103:CTF131104 DDB131103:DDB131104 DMX131103:DMX131104 DWT131103:DWT131104 EGP131103:EGP131104 EQL131103:EQL131104 FAH131103:FAH131104 FKD131103:FKD131104 FTZ131103:FTZ131104 GDV131103:GDV131104 GNR131103:GNR131104 GXN131103:GXN131104 HHJ131103:HHJ131104 HRF131103:HRF131104 IBB131103:IBB131104 IKX131103:IKX131104 IUT131103:IUT131104 JEP131103:JEP131104 JOL131103:JOL131104 JYH131103:JYH131104 KID131103:KID131104 KRZ131103:KRZ131104 LBV131103:LBV131104 LLR131103:LLR131104 LVN131103:LVN131104 MFJ131103:MFJ131104 MPF131103:MPF131104 MZB131103:MZB131104 NIX131103:NIX131104 NST131103:NST131104 OCP131103:OCP131104 OML131103:OML131104 OWH131103:OWH131104 PGD131103:PGD131104 PPZ131103:PPZ131104 PZV131103:PZV131104 QJR131103:QJR131104 QTN131103:QTN131104 RDJ131103:RDJ131104 RNF131103:RNF131104 RXB131103:RXB131104 SGX131103:SGX131104 SQT131103:SQT131104 TAP131103:TAP131104 TKL131103:TKL131104 TUH131103:TUH131104 UED131103:UED131104 UNZ131103:UNZ131104 UXV131103:UXV131104 VHR131103:VHR131104 VRN131103:VRN131104 WBJ131103:WBJ131104 WLF131103:WLF131104 WVB131103:WVB131104 IP196639:IP196640 SL196639:SL196640 ACH196639:ACH196640 AMD196639:AMD196640 AVZ196639:AVZ196640 BFV196639:BFV196640 BPR196639:BPR196640 BZN196639:BZN196640 CJJ196639:CJJ196640 CTF196639:CTF196640 DDB196639:DDB196640 DMX196639:DMX196640 DWT196639:DWT196640 EGP196639:EGP196640 EQL196639:EQL196640 FAH196639:FAH196640 FKD196639:FKD196640 FTZ196639:FTZ196640 GDV196639:GDV196640 GNR196639:GNR196640 GXN196639:GXN196640 HHJ196639:HHJ196640 HRF196639:HRF196640 IBB196639:IBB196640 IKX196639:IKX196640 IUT196639:IUT196640 JEP196639:JEP196640 JOL196639:JOL196640 JYH196639:JYH196640 KID196639:KID196640 KRZ196639:KRZ196640 LBV196639:LBV196640 LLR196639:LLR196640 LVN196639:LVN196640 MFJ196639:MFJ196640 MPF196639:MPF196640 MZB196639:MZB196640 NIX196639:NIX196640 NST196639:NST196640 OCP196639:OCP196640 OML196639:OML196640 OWH196639:OWH196640 PGD196639:PGD196640 PPZ196639:PPZ196640 PZV196639:PZV196640 QJR196639:QJR196640 QTN196639:QTN196640 RDJ196639:RDJ196640 RNF196639:RNF196640 RXB196639:RXB196640 SGX196639:SGX196640 SQT196639:SQT196640 TAP196639:TAP196640 TKL196639:TKL196640 TUH196639:TUH196640 UED196639:UED196640 UNZ196639:UNZ196640 UXV196639:UXV196640 VHR196639:VHR196640 VRN196639:VRN196640 WBJ196639:WBJ196640 WLF196639:WLF196640 WVB196639:WVB196640 IP262175:IP262176 SL262175:SL262176 ACH262175:ACH262176 AMD262175:AMD262176 AVZ262175:AVZ262176 BFV262175:BFV262176 BPR262175:BPR262176 BZN262175:BZN262176 CJJ262175:CJJ262176 CTF262175:CTF262176 DDB262175:DDB262176 DMX262175:DMX262176 DWT262175:DWT262176 EGP262175:EGP262176 EQL262175:EQL262176 FAH262175:FAH262176 FKD262175:FKD262176 FTZ262175:FTZ262176 GDV262175:GDV262176 GNR262175:GNR262176 GXN262175:GXN262176 HHJ262175:HHJ262176 HRF262175:HRF262176 IBB262175:IBB262176 IKX262175:IKX262176 IUT262175:IUT262176 JEP262175:JEP262176 JOL262175:JOL262176 JYH262175:JYH262176 KID262175:KID262176 KRZ262175:KRZ262176 LBV262175:LBV262176 LLR262175:LLR262176 LVN262175:LVN262176 MFJ262175:MFJ262176 MPF262175:MPF262176 MZB262175:MZB262176 NIX262175:NIX262176 NST262175:NST262176 OCP262175:OCP262176 OML262175:OML262176 OWH262175:OWH262176 PGD262175:PGD262176 PPZ262175:PPZ262176 PZV262175:PZV262176 QJR262175:QJR262176 QTN262175:QTN262176 RDJ262175:RDJ262176 RNF262175:RNF262176 RXB262175:RXB262176 SGX262175:SGX262176 SQT262175:SQT262176 TAP262175:TAP262176 TKL262175:TKL262176 TUH262175:TUH262176 UED262175:UED262176 UNZ262175:UNZ262176 UXV262175:UXV262176 VHR262175:VHR262176 VRN262175:VRN262176 WBJ262175:WBJ262176 WLF262175:WLF262176 WVB262175:WVB262176 IP327711:IP327712 SL327711:SL327712 ACH327711:ACH327712 AMD327711:AMD327712 AVZ327711:AVZ327712 BFV327711:BFV327712 BPR327711:BPR327712 BZN327711:BZN327712 CJJ327711:CJJ327712 CTF327711:CTF327712 DDB327711:DDB327712 DMX327711:DMX327712 DWT327711:DWT327712 EGP327711:EGP327712 EQL327711:EQL327712 FAH327711:FAH327712 FKD327711:FKD327712 FTZ327711:FTZ327712 GDV327711:GDV327712 GNR327711:GNR327712 GXN327711:GXN327712 HHJ327711:HHJ327712 HRF327711:HRF327712 IBB327711:IBB327712 IKX327711:IKX327712 IUT327711:IUT327712 JEP327711:JEP327712 JOL327711:JOL327712 JYH327711:JYH327712 KID327711:KID327712 KRZ327711:KRZ327712 LBV327711:LBV327712 LLR327711:LLR327712 LVN327711:LVN327712 MFJ327711:MFJ327712 MPF327711:MPF327712 MZB327711:MZB327712 NIX327711:NIX327712 NST327711:NST327712 OCP327711:OCP327712 OML327711:OML327712 OWH327711:OWH327712 PGD327711:PGD327712 PPZ327711:PPZ327712 PZV327711:PZV327712 QJR327711:QJR327712 QTN327711:QTN327712 RDJ327711:RDJ327712 RNF327711:RNF327712 RXB327711:RXB327712 SGX327711:SGX327712 SQT327711:SQT327712 TAP327711:TAP327712 TKL327711:TKL327712 TUH327711:TUH327712 UED327711:UED327712 UNZ327711:UNZ327712 UXV327711:UXV327712 VHR327711:VHR327712 VRN327711:VRN327712 WBJ327711:WBJ327712 WLF327711:WLF327712 WVB327711:WVB327712 IP393247:IP393248 SL393247:SL393248 ACH393247:ACH393248 AMD393247:AMD393248 AVZ393247:AVZ393248 BFV393247:BFV393248 BPR393247:BPR393248 BZN393247:BZN393248 CJJ393247:CJJ393248 CTF393247:CTF393248 DDB393247:DDB393248 DMX393247:DMX393248 DWT393247:DWT393248 EGP393247:EGP393248 EQL393247:EQL393248 FAH393247:FAH393248 FKD393247:FKD393248 FTZ393247:FTZ393248 GDV393247:GDV393248 GNR393247:GNR393248 GXN393247:GXN393248 HHJ393247:HHJ393248 HRF393247:HRF393248 IBB393247:IBB393248 IKX393247:IKX393248 IUT393247:IUT393248 JEP393247:JEP393248 JOL393247:JOL393248 JYH393247:JYH393248 KID393247:KID393248 KRZ393247:KRZ393248 LBV393247:LBV393248 LLR393247:LLR393248 LVN393247:LVN393248 MFJ393247:MFJ393248 MPF393247:MPF393248 MZB393247:MZB393248 NIX393247:NIX393248 NST393247:NST393248 OCP393247:OCP393248 OML393247:OML393248 OWH393247:OWH393248 PGD393247:PGD393248 PPZ393247:PPZ393248 PZV393247:PZV393248 QJR393247:QJR393248 QTN393247:QTN393248 RDJ393247:RDJ393248 RNF393247:RNF393248 RXB393247:RXB393248 SGX393247:SGX393248 SQT393247:SQT393248 TAP393247:TAP393248 TKL393247:TKL393248 TUH393247:TUH393248 UED393247:UED393248 UNZ393247:UNZ393248 UXV393247:UXV393248 VHR393247:VHR393248 VRN393247:VRN393248 WBJ393247:WBJ393248 WLF393247:WLF393248 WVB393247:WVB393248 IP458783:IP458784 SL458783:SL458784 ACH458783:ACH458784 AMD458783:AMD458784 AVZ458783:AVZ458784 BFV458783:BFV458784 BPR458783:BPR458784 BZN458783:BZN458784 CJJ458783:CJJ458784 CTF458783:CTF458784 DDB458783:DDB458784 DMX458783:DMX458784 DWT458783:DWT458784 EGP458783:EGP458784 EQL458783:EQL458784 FAH458783:FAH458784 FKD458783:FKD458784 FTZ458783:FTZ458784 GDV458783:GDV458784 GNR458783:GNR458784 GXN458783:GXN458784 HHJ458783:HHJ458784 HRF458783:HRF458784 IBB458783:IBB458784 IKX458783:IKX458784 IUT458783:IUT458784 JEP458783:JEP458784 JOL458783:JOL458784 JYH458783:JYH458784 KID458783:KID458784 KRZ458783:KRZ458784 LBV458783:LBV458784 LLR458783:LLR458784 LVN458783:LVN458784 MFJ458783:MFJ458784 MPF458783:MPF458784 MZB458783:MZB458784 NIX458783:NIX458784 NST458783:NST458784 OCP458783:OCP458784 OML458783:OML458784 OWH458783:OWH458784 PGD458783:PGD458784 PPZ458783:PPZ458784 PZV458783:PZV458784 QJR458783:QJR458784 QTN458783:QTN458784 RDJ458783:RDJ458784 RNF458783:RNF458784 RXB458783:RXB458784 SGX458783:SGX458784 SQT458783:SQT458784 TAP458783:TAP458784 TKL458783:TKL458784 TUH458783:TUH458784 UED458783:UED458784 UNZ458783:UNZ458784 UXV458783:UXV458784 VHR458783:VHR458784 VRN458783:VRN458784 WBJ458783:WBJ458784 WLF458783:WLF458784 WVB458783:WVB458784 IP524319:IP524320 SL524319:SL524320 ACH524319:ACH524320 AMD524319:AMD524320 AVZ524319:AVZ524320 BFV524319:BFV524320 BPR524319:BPR524320 BZN524319:BZN524320 CJJ524319:CJJ524320 CTF524319:CTF524320 DDB524319:DDB524320 DMX524319:DMX524320 DWT524319:DWT524320 EGP524319:EGP524320 EQL524319:EQL524320 FAH524319:FAH524320 FKD524319:FKD524320 FTZ524319:FTZ524320 GDV524319:GDV524320 GNR524319:GNR524320 GXN524319:GXN524320 HHJ524319:HHJ524320 HRF524319:HRF524320 IBB524319:IBB524320 IKX524319:IKX524320 IUT524319:IUT524320 JEP524319:JEP524320 JOL524319:JOL524320 JYH524319:JYH524320 KID524319:KID524320 KRZ524319:KRZ524320 LBV524319:LBV524320 LLR524319:LLR524320 LVN524319:LVN524320 MFJ524319:MFJ524320 MPF524319:MPF524320 MZB524319:MZB524320 NIX524319:NIX524320 NST524319:NST524320 OCP524319:OCP524320 OML524319:OML524320 OWH524319:OWH524320 PGD524319:PGD524320 PPZ524319:PPZ524320 PZV524319:PZV524320 QJR524319:QJR524320 QTN524319:QTN524320 RDJ524319:RDJ524320 RNF524319:RNF524320 RXB524319:RXB524320 SGX524319:SGX524320 SQT524319:SQT524320 TAP524319:TAP524320 TKL524319:TKL524320 TUH524319:TUH524320 UED524319:UED524320 UNZ524319:UNZ524320 UXV524319:UXV524320 VHR524319:VHR524320 VRN524319:VRN524320 WBJ524319:WBJ524320 WLF524319:WLF524320 WVB524319:WVB524320 IP589855:IP589856 SL589855:SL589856 ACH589855:ACH589856 AMD589855:AMD589856 AVZ589855:AVZ589856 BFV589855:BFV589856 BPR589855:BPR589856 BZN589855:BZN589856 CJJ589855:CJJ589856 CTF589855:CTF589856 DDB589855:DDB589856 DMX589855:DMX589856 DWT589855:DWT589856 EGP589855:EGP589856 EQL589855:EQL589856 FAH589855:FAH589856 FKD589855:FKD589856 FTZ589855:FTZ589856 GDV589855:GDV589856 GNR589855:GNR589856 GXN589855:GXN589856 HHJ589855:HHJ589856 HRF589855:HRF589856 IBB589855:IBB589856 IKX589855:IKX589856 IUT589855:IUT589856 JEP589855:JEP589856 JOL589855:JOL589856 JYH589855:JYH589856 KID589855:KID589856 KRZ589855:KRZ589856 LBV589855:LBV589856 LLR589855:LLR589856 LVN589855:LVN589856 MFJ589855:MFJ589856 MPF589855:MPF589856 MZB589855:MZB589856 NIX589855:NIX589856 NST589855:NST589856 OCP589855:OCP589856 OML589855:OML589856 OWH589855:OWH589856 PGD589855:PGD589856 PPZ589855:PPZ589856 PZV589855:PZV589856 QJR589855:QJR589856 QTN589855:QTN589856 RDJ589855:RDJ589856 RNF589855:RNF589856 RXB589855:RXB589856 SGX589855:SGX589856 SQT589855:SQT589856 TAP589855:TAP589856 TKL589855:TKL589856 TUH589855:TUH589856 UED589855:UED589856 UNZ589855:UNZ589856 UXV589855:UXV589856 VHR589855:VHR589856 VRN589855:VRN589856 WBJ589855:WBJ589856 WLF589855:WLF589856 WVB589855:WVB589856 IP655391:IP655392 SL655391:SL655392 ACH655391:ACH655392 AMD655391:AMD655392 AVZ655391:AVZ655392 BFV655391:BFV655392 BPR655391:BPR655392 BZN655391:BZN655392 CJJ655391:CJJ655392 CTF655391:CTF655392 DDB655391:DDB655392 DMX655391:DMX655392 DWT655391:DWT655392 EGP655391:EGP655392 EQL655391:EQL655392 FAH655391:FAH655392 FKD655391:FKD655392 FTZ655391:FTZ655392 GDV655391:GDV655392 GNR655391:GNR655392 GXN655391:GXN655392 HHJ655391:HHJ655392 HRF655391:HRF655392 IBB655391:IBB655392 IKX655391:IKX655392 IUT655391:IUT655392 JEP655391:JEP655392 JOL655391:JOL655392 JYH655391:JYH655392 KID655391:KID655392 KRZ655391:KRZ655392 LBV655391:LBV655392 LLR655391:LLR655392 LVN655391:LVN655392 MFJ655391:MFJ655392 MPF655391:MPF655392 MZB655391:MZB655392 NIX655391:NIX655392 NST655391:NST655392 OCP655391:OCP655392 OML655391:OML655392 OWH655391:OWH655392 PGD655391:PGD655392 PPZ655391:PPZ655392 PZV655391:PZV655392 QJR655391:QJR655392 QTN655391:QTN655392 RDJ655391:RDJ655392 RNF655391:RNF655392 RXB655391:RXB655392 SGX655391:SGX655392 SQT655391:SQT655392 TAP655391:TAP655392 TKL655391:TKL655392 TUH655391:TUH655392 UED655391:UED655392 UNZ655391:UNZ655392 UXV655391:UXV655392 VHR655391:VHR655392 VRN655391:VRN655392 WBJ655391:WBJ655392 WLF655391:WLF655392 WVB655391:WVB655392 IP720927:IP720928 SL720927:SL720928 ACH720927:ACH720928 AMD720927:AMD720928 AVZ720927:AVZ720928 BFV720927:BFV720928 BPR720927:BPR720928 BZN720927:BZN720928 CJJ720927:CJJ720928 CTF720927:CTF720928 DDB720927:DDB720928 DMX720927:DMX720928 DWT720927:DWT720928 EGP720927:EGP720928 EQL720927:EQL720928 FAH720927:FAH720928 FKD720927:FKD720928 FTZ720927:FTZ720928 GDV720927:GDV720928 GNR720927:GNR720928 GXN720927:GXN720928 HHJ720927:HHJ720928 HRF720927:HRF720928 IBB720927:IBB720928 IKX720927:IKX720928 IUT720927:IUT720928 JEP720927:JEP720928 JOL720927:JOL720928 JYH720927:JYH720928 KID720927:KID720928 KRZ720927:KRZ720928 LBV720927:LBV720928 LLR720927:LLR720928 LVN720927:LVN720928 MFJ720927:MFJ720928 MPF720927:MPF720928 MZB720927:MZB720928 NIX720927:NIX720928 NST720927:NST720928 OCP720927:OCP720928 OML720927:OML720928 OWH720927:OWH720928 PGD720927:PGD720928 PPZ720927:PPZ720928 PZV720927:PZV720928 QJR720927:QJR720928 QTN720927:QTN720928 RDJ720927:RDJ720928 RNF720927:RNF720928 RXB720927:RXB720928 SGX720927:SGX720928 SQT720927:SQT720928 TAP720927:TAP720928 TKL720927:TKL720928 TUH720927:TUH720928 UED720927:UED720928 UNZ720927:UNZ720928 UXV720927:UXV720928 VHR720927:VHR720928 VRN720927:VRN720928 WBJ720927:WBJ720928 WLF720927:WLF720928 WVB720927:WVB720928 IP786463:IP786464 SL786463:SL786464 ACH786463:ACH786464 AMD786463:AMD786464 AVZ786463:AVZ786464 BFV786463:BFV786464 BPR786463:BPR786464 BZN786463:BZN786464 CJJ786463:CJJ786464 CTF786463:CTF786464 DDB786463:DDB786464 DMX786463:DMX786464 DWT786463:DWT786464 EGP786463:EGP786464 EQL786463:EQL786464 FAH786463:FAH786464 FKD786463:FKD786464 FTZ786463:FTZ786464 GDV786463:GDV786464 GNR786463:GNR786464 GXN786463:GXN786464 HHJ786463:HHJ786464 HRF786463:HRF786464 IBB786463:IBB786464 IKX786463:IKX786464 IUT786463:IUT786464 JEP786463:JEP786464 JOL786463:JOL786464 JYH786463:JYH786464 KID786463:KID786464 KRZ786463:KRZ786464 LBV786463:LBV786464 LLR786463:LLR786464 LVN786463:LVN786464 MFJ786463:MFJ786464 MPF786463:MPF786464 MZB786463:MZB786464 NIX786463:NIX786464 NST786463:NST786464 OCP786463:OCP786464 OML786463:OML786464 OWH786463:OWH786464 PGD786463:PGD786464 PPZ786463:PPZ786464 PZV786463:PZV786464 QJR786463:QJR786464 QTN786463:QTN786464 RDJ786463:RDJ786464 RNF786463:RNF786464 RXB786463:RXB786464 SGX786463:SGX786464 SQT786463:SQT786464 TAP786463:TAP786464 TKL786463:TKL786464 TUH786463:TUH786464 UED786463:UED786464 UNZ786463:UNZ786464 UXV786463:UXV786464 VHR786463:VHR786464 VRN786463:VRN786464 WBJ786463:WBJ786464 WLF786463:WLF786464 WVB786463:WVB786464 IP851999:IP852000 SL851999:SL852000 ACH851999:ACH852000 AMD851999:AMD852000 AVZ851999:AVZ852000 BFV851999:BFV852000 BPR851999:BPR852000 BZN851999:BZN852000 CJJ851999:CJJ852000 CTF851999:CTF852000 DDB851999:DDB852000 DMX851999:DMX852000 DWT851999:DWT852000 EGP851999:EGP852000 EQL851999:EQL852000 FAH851999:FAH852000 FKD851999:FKD852000 FTZ851999:FTZ852000 GDV851999:GDV852000 GNR851999:GNR852000 GXN851999:GXN852000 HHJ851999:HHJ852000 HRF851999:HRF852000 IBB851999:IBB852000 IKX851999:IKX852000 IUT851999:IUT852000 JEP851999:JEP852000 JOL851999:JOL852000 JYH851999:JYH852000 KID851999:KID852000 KRZ851999:KRZ852000 LBV851999:LBV852000 LLR851999:LLR852000 LVN851999:LVN852000 MFJ851999:MFJ852000 MPF851999:MPF852000 MZB851999:MZB852000 NIX851999:NIX852000 NST851999:NST852000 OCP851999:OCP852000 OML851999:OML852000 OWH851999:OWH852000 PGD851999:PGD852000 PPZ851999:PPZ852000 PZV851999:PZV852000 QJR851999:QJR852000 QTN851999:QTN852000 RDJ851999:RDJ852000 RNF851999:RNF852000 RXB851999:RXB852000 SGX851999:SGX852000 SQT851999:SQT852000 TAP851999:TAP852000 TKL851999:TKL852000 TUH851999:TUH852000 UED851999:UED852000 UNZ851999:UNZ852000 UXV851999:UXV852000 VHR851999:VHR852000 VRN851999:VRN852000 WBJ851999:WBJ852000 WLF851999:WLF852000 WVB851999:WVB852000 IP917535:IP917536 SL917535:SL917536 ACH917535:ACH917536 AMD917535:AMD917536 AVZ917535:AVZ917536 BFV917535:BFV917536 BPR917535:BPR917536 BZN917535:BZN917536 CJJ917535:CJJ917536 CTF917535:CTF917536 DDB917535:DDB917536 DMX917535:DMX917536 DWT917535:DWT917536 EGP917535:EGP917536 EQL917535:EQL917536 FAH917535:FAH917536 FKD917535:FKD917536 FTZ917535:FTZ917536 GDV917535:GDV917536 GNR917535:GNR917536 GXN917535:GXN917536 HHJ917535:HHJ917536 HRF917535:HRF917536 IBB917535:IBB917536 IKX917535:IKX917536 IUT917535:IUT917536 JEP917535:JEP917536 JOL917535:JOL917536 JYH917535:JYH917536 KID917535:KID917536 KRZ917535:KRZ917536 LBV917535:LBV917536 LLR917535:LLR917536 LVN917535:LVN917536 MFJ917535:MFJ917536 MPF917535:MPF917536 MZB917535:MZB917536 NIX917535:NIX917536 NST917535:NST917536 OCP917535:OCP917536 OML917535:OML917536 OWH917535:OWH917536 PGD917535:PGD917536 PPZ917535:PPZ917536 PZV917535:PZV917536 QJR917535:QJR917536 QTN917535:QTN917536 RDJ917535:RDJ917536 RNF917535:RNF917536 RXB917535:RXB917536 SGX917535:SGX917536 SQT917535:SQT917536 TAP917535:TAP917536 TKL917535:TKL917536 TUH917535:TUH917536 UED917535:UED917536 UNZ917535:UNZ917536 UXV917535:UXV917536 VHR917535:VHR917536 VRN917535:VRN917536 WBJ917535:WBJ917536 WLF917535:WLF917536 WVB917535:WVB917536 IP983071:IP983072 SL983071:SL983072 ACH983071:ACH983072 AMD983071:AMD983072 AVZ983071:AVZ983072 BFV983071:BFV983072 BPR983071:BPR983072 BZN983071:BZN983072 CJJ983071:CJJ983072 CTF983071:CTF983072 DDB983071:DDB983072 DMX983071:DMX983072 DWT983071:DWT983072 EGP983071:EGP983072 EQL983071:EQL983072 FAH983071:FAH983072 FKD983071:FKD983072 FTZ983071:FTZ983072 GDV983071:GDV983072 GNR983071:GNR983072 GXN983071:GXN983072 HHJ983071:HHJ983072 HRF983071:HRF983072 IBB983071:IBB983072 IKX983071:IKX983072 IUT983071:IUT983072 JEP983071:JEP983072 JOL983071:JOL983072 JYH983071:JYH983072 KID983071:KID983072 KRZ983071:KRZ983072 LBV983071:LBV983072 LLR983071:LLR983072 LVN983071:LVN983072 MFJ983071:MFJ983072 MPF983071:MPF983072 MZB983071:MZB983072 NIX983071:NIX983072 NST983071:NST983072 OCP983071:OCP983072 OML983071:OML983072 OWH983071:OWH983072 PGD983071:PGD983072 PPZ983071:PPZ983072 PZV983071:PZV983072 QJR983071:QJR983072 QTN983071:QTN983072 RDJ983071:RDJ983072 RNF983071:RNF983072 RXB983071:RXB983072 SGX983071:SGX983072 SQT983071:SQT983072 TAP983071:TAP983072 TKL983071:TKL983072 TUH983071:TUH983072 UED983071:UED983072 UNZ983071:UNZ983072 UXV983071:UXV983072 VHR983071:VHR983072 VRN983071:VRN983072 WBJ983071:WBJ983072 WLF983071:WLF983072 WVB983071:WVB983072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RDE983053 RNA983053 RWW983053 SGS983053 SQO983053 TAK983053 TKG983053 TUC983053 UDY983053 UNU983053 UXQ983053 VHM983053 VRI983053 WBE983053 WLA983053 WUW983053 IH65554 SD65554 ABZ65554 ALV65554 AVR65554 BFN65554 BPJ65554 BZF65554 CJB65554 CSX65554 DCT65554 DMP65554 DWL65554 EGH65554 EQD65554 EZZ65554 FJV65554 FTR65554 GDN65554 GNJ65554 GXF65554 HHB65554 HQX65554 IAT65554 IKP65554 IUL65554 JEH65554 JOD65554 JXZ65554 KHV65554 KRR65554 LBN65554 LLJ65554 LVF65554 MFB65554 MOX65554 MYT65554 NIP65554 NSL65554 OCH65554 OMD65554 OVZ65554 PFV65554 PPR65554 PZN65554 QJJ65554 QTF65554 RDB65554 RMX65554 RWT65554 SGP65554 SQL65554 TAH65554 TKD65554 TTZ65554 UDV65554 UNR65554 UXN65554 VHJ65554 VRF65554 WBB65554 WKX65554 WUT65554 IH131090 SD131090 ABZ131090 ALV131090 AVR131090 BFN131090 BPJ131090 BZF131090 CJB131090 CSX131090 DCT131090 DMP131090 DWL131090 EGH131090 EQD131090 EZZ131090 FJV131090 FTR131090 GDN131090 GNJ131090 GXF131090 HHB131090 HQX131090 IAT131090 IKP131090 IUL131090 JEH131090 JOD131090 JXZ131090 KHV131090 KRR131090 LBN131090 LLJ131090 LVF131090 MFB131090 MOX131090 MYT131090 NIP131090 NSL131090 OCH131090 OMD131090 OVZ131090 PFV131090 PPR131090 PZN131090 QJJ131090 QTF131090 RDB131090 RMX131090 RWT131090 SGP131090 SQL131090 TAH131090 TKD131090 TTZ131090 UDV131090 UNR131090 UXN131090 VHJ131090 VRF131090 WBB131090 WKX131090 WUT131090 IH196626 SD196626 ABZ196626 ALV196626 AVR196626 BFN196626 BPJ196626 BZF196626 CJB196626 CSX196626 DCT196626 DMP196626 DWL196626 EGH196626 EQD196626 EZZ196626 FJV196626 FTR196626 GDN196626 GNJ196626 GXF196626 HHB196626 HQX196626 IAT196626 IKP196626 IUL196626 JEH196626 JOD196626 JXZ196626 KHV196626 KRR196626 LBN196626 LLJ196626 LVF196626 MFB196626 MOX196626 MYT196626 NIP196626 NSL196626 OCH196626 OMD196626 OVZ196626 PFV196626 PPR196626 PZN196626 QJJ196626 QTF196626 RDB196626 RMX196626 RWT196626 SGP196626 SQL196626 TAH196626 TKD196626 TTZ196626 UDV196626 UNR196626 UXN196626 VHJ196626 VRF196626 WBB196626 WKX196626 WUT196626 IH262162 SD262162 ABZ262162 ALV262162 AVR262162 BFN262162 BPJ262162 BZF262162 CJB262162 CSX262162 DCT262162 DMP262162 DWL262162 EGH262162 EQD262162 EZZ262162 FJV262162 FTR262162 GDN262162 GNJ262162 GXF262162 HHB262162 HQX262162 IAT262162 IKP262162 IUL262162 JEH262162 JOD262162 JXZ262162 KHV262162 KRR262162 LBN262162 LLJ262162 LVF262162 MFB262162 MOX262162 MYT262162 NIP262162 NSL262162 OCH262162 OMD262162 OVZ262162 PFV262162 PPR262162 PZN262162 QJJ262162 QTF262162 RDB262162 RMX262162 RWT262162 SGP262162 SQL262162 TAH262162 TKD262162 TTZ262162 UDV262162 UNR262162 UXN262162 VHJ262162 VRF262162 WBB262162 WKX262162 WUT262162 IH327698 SD327698 ABZ327698 ALV327698 AVR327698 BFN327698 BPJ327698 BZF327698 CJB327698 CSX327698 DCT327698 DMP327698 DWL327698 EGH327698 EQD327698 EZZ327698 FJV327698 FTR327698 GDN327698 GNJ327698 GXF327698 HHB327698 HQX327698 IAT327698 IKP327698 IUL327698 JEH327698 JOD327698 JXZ327698 KHV327698 KRR327698 LBN327698 LLJ327698 LVF327698 MFB327698 MOX327698 MYT327698 NIP327698 NSL327698 OCH327698 OMD327698 OVZ327698 PFV327698 PPR327698 PZN327698 QJJ327698 QTF327698 RDB327698 RMX327698 RWT327698 SGP327698 SQL327698 TAH327698 TKD327698 TTZ327698 UDV327698 UNR327698 UXN327698 VHJ327698 VRF327698 WBB327698 WKX327698 WUT327698 IH393234 SD393234 ABZ393234 ALV393234 AVR393234 BFN393234 BPJ393234 BZF393234 CJB393234 CSX393234 DCT393234 DMP393234 DWL393234 EGH393234 EQD393234 EZZ393234 FJV393234 FTR393234 GDN393234 GNJ393234 GXF393234 HHB393234 HQX393234 IAT393234 IKP393234 IUL393234 JEH393234 JOD393234 JXZ393234 KHV393234 KRR393234 LBN393234 LLJ393234 LVF393234 MFB393234 MOX393234 MYT393234 NIP393234 NSL393234 OCH393234 OMD393234 OVZ393234 PFV393234 PPR393234 PZN393234 QJJ393234 QTF393234 RDB393234 RMX393234 RWT393234 SGP393234 SQL393234 TAH393234 TKD393234 TTZ393234 UDV393234 UNR393234 UXN393234 VHJ393234 VRF393234 WBB393234 WKX393234 WUT393234 IH458770 SD458770 ABZ458770 ALV458770 AVR458770 BFN458770 BPJ458770 BZF458770 CJB458770 CSX458770 DCT458770 DMP458770 DWL458770 EGH458770 EQD458770 EZZ458770 FJV458770 FTR458770 GDN458770 GNJ458770 GXF458770 HHB458770 HQX458770 IAT458770 IKP458770 IUL458770 JEH458770 JOD458770 JXZ458770 KHV458770 KRR458770 LBN458770 LLJ458770 LVF458770 MFB458770 MOX458770 MYT458770 NIP458770 NSL458770 OCH458770 OMD458770 OVZ458770 PFV458770 PPR458770 PZN458770 QJJ458770 QTF458770 RDB458770 RMX458770 RWT458770 SGP458770 SQL458770 TAH458770 TKD458770 TTZ458770 UDV458770 UNR458770 UXN458770 VHJ458770 VRF458770 WBB458770 WKX458770 WUT458770 IH524306 SD524306 ABZ524306 ALV524306 AVR524306 BFN524306 BPJ524306 BZF524306 CJB524306 CSX524306 DCT524306 DMP524306 DWL524306 EGH524306 EQD524306 EZZ524306 FJV524306 FTR524306 GDN524306 GNJ524306 GXF524306 HHB524306 HQX524306 IAT524306 IKP524306 IUL524306 JEH524306 JOD524306 JXZ524306 KHV524306 KRR524306 LBN524306 LLJ524306 LVF524306 MFB524306 MOX524306 MYT524306 NIP524306 NSL524306 OCH524306 OMD524306 OVZ524306 PFV524306 PPR524306 PZN524306 QJJ524306 QTF524306 RDB524306 RMX524306 RWT524306 SGP524306 SQL524306 TAH524306 TKD524306 TTZ524306 UDV524306 UNR524306 UXN524306 VHJ524306 VRF524306 WBB524306 WKX524306 WUT524306 IH589842 SD589842 ABZ589842 ALV589842 AVR589842 BFN589842 BPJ589842 BZF589842 CJB589842 CSX589842 DCT589842 DMP589842 DWL589842 EGH589842 EQD589842 EZZ589842 FJV589842 FTR589842 GDN589842 GNJ589842 GXF589842 HHB589842 HQX589842 IAT589842 IKP589842 IUL589842 JEH589842 JOD589842 JXZ589842 KHV589842 KRR589842 LBN589842 LLJ589842 LVF589842 MFB589842 MOX589842 MYT589842 NIP589842 NSL589842 OCH589842 OMD589842 OVZ589842 PFV589842 PPR589842 PZN589842 QJJ589842 QTF589842 RDB589842 RMX589842 RWT589842 SGP589842 SQL589842 TAH589842 TKD589842 TTZ589842 UDV589842 UNR589842 UXN589842 VHJ589842 VRF589842 WBB589842 WKX589842 WUT589842 IH655378 SD655378 ABZ655378 ALV655378 AVR655378 BFN655378 BPJ655378 BZF655378 CJB655378 CSX655378 DCT655378 DMP655378 DWL655378 EGH655378 EQD655378 EZZ655378 FJV655378 FTR655378 GDN655378 GNJ655378 GXF655378 HHB655378 HQX655378 IAT655378 IKP655378 IUL655378 JEH655378 JOD655378 JXZ655378 KHV655378 KRR655378 LBN655378 LLJ655378 LVF655378 MFB655378 MOX655378 MYT655378 NIP655378 NSL655378 OCH655378 OMD655378 OVZ655378 PFV655378 PPR655378 PZN655378 QJJ655378 QTF655378 RDB655378 RMX655378 RWT655378 SGP655378 SQL655378 TAH655378 TKD655378 TTZ655378 UDV655378 UNR655378 UXN655378 VHJ655378 VRF655378 WBB655378 WKX655378 WUT655378 IH720914 SD720914 ABZ720914 ALV720914 AVR720914 BFN720914 BPJ720914 BZF720914 CJB720914 CSX720914 DCT720914 DMP720914 DWL720914 EGH720914 EQD720914 EZZ720914 FJV720914 FTR720914 GDN720914 GNJ720914 GXF720914 HHB720914 HQX720914 IAT720914 IKP720914 IUL720914 JEH720914 JOD720914 JXZ720914 KHV720914 KRR720914 LBN720914 LLJ720914 LVF720914 MFB720914 MOX720914 MYT720914 NIP720914 NSL720914 OCH720914 OMD720914 OVZ720914 PFV720914 PPR720914 PZN720914 QJJ720914 QTF720914 RDB720914 RMX720914 RWT720914 SGP720914 SQL720914 TAH720914 TKD720914 TTZ720914 UDV720914 UNR720914 UXN720914 VHJ720914 VRF720914 WBB720914 WKX720914 WUT720914 IH786450 SD786450 ABZ786450 ALV786450 AVR786450 BFN786450 BPJ786450 BZF786450 CJB786450 CSX786450 DCT786450 DMP786450 DWL786450 EGH786450 EQD786450 EZZ786450 FJV786450 FTR786450 GDN786450 GNJ786450 GXF786450 HHB786450 HQX786450 IAT786450 IKP786450 IUL786450 JEH786450 JOD786450 JXZ786450 KHV786450 KRR786450 LBN786450 LLJ786450 LVF786450 MFB786450 MOX786450 MYT786450 NIP786450 NSL786450 OCH786450 OMD786450 OVZ786450 PFV786450 PPR786450 PZN786450 QJJ786450 QTF786450 RDB786450 RMX786450 RWT786450 SGP786450 SQL786450 TAH786450 TKD786450 TTZ786450 UDV786450 UNR786450 UXN786450 VHJ786450 VRF786450 WBB786450 WKX786450 WUT786450 IH851986 SD851986 ABZ851986 ALV851986 AVR851986 BFN851986 BPJ851986 BZF851986 CJB851986 CSX851986 DCT851986 DMP851986 DWL851986 EGH851986 EQD851986 EZZ851986 FJV851986 FTR851986 GDN851986 GNJ851986 GXF851986 HHB851986 HQX851986 IAT851986 IKP851986 IUL851986 JEH851986 JOD851986 JXZ851986 KHV851986 KRR851986 LBN851986 LLJ851986 LVF851986 MFB851986 MOX851986 MYT851986 NIP851986 NSL851986 OCH851986 OMD851986 OVZ851986 PFV851986 PPR851986 PZN851986 QJJ851986 QTF851986 RDB851986 RMX851986 RWT851986 SGP851986 SQL851986 TAH851986 TKD851986 TTZ851986 UDV851986 UNR851986 UXN851986 VHJ851986 VRF851986 WBB851986 WKX851986 WUT851986 IH917522 SD917522 ABZ917522 ALV917522 AVR917522 BFN917522 BPJ917522 BZF917522 CJB917522 CSX917522 DCT917522 DMP917522 DWL917522 EGH917522 EQD917522 EZZ917522 FJV917522 FTR917522 GDN917522 GNJ917522 GXF917522 HHB917522 HQX917522 IAT917522 IKP917522 IUL917522 JEH917522 JOD917522 JXZ917522 KHV917522 KRR917522 LBN917522 LLJ917522 LVF917522 MFB917522 MOX917522 MYT917522 NIP917522 NSL917522 OCH917522 OMD917522 OVZ917522 PFV917522 PPR917522 PZN917522 QJJ917522 QTF917522 RDB917522 RMX917522 RWT917522 SGP917522 SQL917522 TAH917522 TKD917522 TTZ917522 UDV917522 UNR917522 UXN917522 VHJ917522 VRF917522 WBB917522 WKX917522 WUT917522 IH983058 SD983058 ABZ983058 ALV983058 AVR983058 BFN983058 BPJ983058 BZF983058 CJB983058 CSX983058 DCT983058 DMP983058 DWL983058 EGH983058 EQD983058 EZZ983058 FJV983058 FTR983058 GDN983058 GNJ983058 GXF983058 HHB983058 HQX983058 IAT983058 IKP983058 IUL983058 JEH983058 JOD983058 JXZ983058 KHV983058 KRR983058 LBN983058 LLJ983058 LVF983058 MFB983058 MOX983058 MYT983058 NIP983058 NSL983058 OCH983058 OMD983058 OVZ983058 PFV983058 PPR983058 PZN983058 QJJ983058 QTF983058 RDB983058 RMX983058 RWT983058 SGP983058 SQL983058 TAH983058 TKD983058 TTZ983058 UDV983058 UNR983058 UXN983058 VHJ983058 VRF983058 WBB983058 WKX983058 WUT983058 IK65543 SG65543 ACC65543 ALY65543 AVU65543 BFQ65543 BPM65543 BZI65543 CJE65543 CTA65543 DCW65543 DMS65543 DWO65543 EGK65543 EQG65543 FAC65543 FJY65543 FTU65543 GDQ65543 GNM65543 GXI65543 HHE65543 HRA65543 IAW65543 IKS65543 IUO65543 JEK65543 JOG65543 JYC65543 KHY65543 KRU65543 LBQ65543 LLM65543 LVI65543 MFE65543 MPA65543 MYW65543 NIS65543 NSO65543 OCK65543 OMG65543 OWC65543 PFY65543 PPU65543 PZQ65543 QJM65543 QTI65543 RDE65543 RNA65543 RWW65543 SGS65543 SQO65543 TAK65543 TKG65543 TUC65543 UDY65543 UNU65543 UXQ65543 VHM65543 VRI65543 WBE65543 WLA65543 WUW65543 IK131079 SG131079 ACC131079 ALY131079 AVU131079 BFQ131079 BPM131079 BZI131079 CJE131079 CTA131079 DCW131079 DMS131079 DWO131079 EGK131079 EQG131079 FAC131079 FJY131079 FTU131079 GDQ131079 GNM131079 GXI131079 HHE131079 HRA131079 IAW131079 IKS131079 IUO131079 JEK131079 JOG131079 JYC131079 KHY131079 KRU131079 LBQ131079 LLM131079 LVI131079 MFE131079 MPA131079 MYW131079 NIS131079 NSO131079 OCK131079 OMG131079 OWC131079 PFY131079 PPU131079 PZQ131079 QJM131079 QTI131079 RDE131079 RNA131079 RWW131079 SGS131079 SQO131079 TAK131079 TKG131079 TUC131079 UDY131079 UNU131079 UXQ131079 VHM131079 VRI131079 WBE131079 WLA131079 WUW131079 IK196615 SG196615 ACC196615 ALY196615 AVU196615 BFQ196615 BPM196615 BZI196615 CJE196615 CTA196615 DCW196615 DMS196615 DWO196615 EGK196615 EQG196615 FAC196615 FJY196615 FTU196615 GDQ196615 GNM196615 GXI196615 HHE196615 HRA196615 IAW196615 IKS196615 IUO196615 JEK196615 JOG196615 JYC196615 KHY196615 KRU196615 LBQ196615 LLM196615 LVI196615 MFE196615 MPA196615 MYW196615 NIS196615 NSO196615 OCK196615 OMG196615 OWC196615 PFY196615 PPU196615 PZQ196615 QJM196615 QTI196615 RDE196615 RNA196615 RWW196615 SGS196615 SQO196615 TAK196615 TKG196615 TUC196615 UDY196615 UNU196615 UXQ196615 VHM196615 VRI196615 WBE196615 WLA196615 WUW196615 IK262151 SG262151 ACC262151 ALY262151 AVU262151 BFQ262151 BPM262151 BZI262151 CJE262151 CTA262151 DCW262151 DMS262151 DWO262151 EGK262151 EQG262151 FAC262151 FJY262151 FTU262151 GDQ262151 GNM262151 GXI262151 HHE262151 HRA262151 IAW262151 IKS262151 IUO262151 JEK262151 JOG262151 JYC262151 KHY262151 KRU262151 LBQ262151 LLM262151 LVI262151 MFE262151 MPA262151 MYW262151 NIS262151 NSO262151 OCK262151 OMG262151 OWC262151 PFY262151 PPU262151 PZQ262151 QJM262151 QTI262151 RDE262151 RNA262151 RWW262151 SGS262151 SQO262151 TAK262151 TKG262151 TUC262151 UDY262151 UNU262151 UXQ262151 VHM262151 VRI262151 WBE262151 WLA262151 WUW262151 IK327687 SG327687 ACC327687 ALY327687 AVU327687 BFQ327687 BPM327687 BZI327687 CJE327687 CTA327687 DCW327687 DMS327687 DWO327687 EGK327687 EQG327687 FAC327687 FJY327687 FTU327687 GDQ327687 GNM327687 GXI327687 HHE327687 HRA327687 IAW327687 IKS327687 IUO327687 JEK327687 JOG327687 JYC327687 KHY327687 KRU327687 LBQ327687 LLM327687 LVI327687 MFE327687 MPA327687 MYW327687 NIS327687 NSO327687 OCK327687 OMG327687 OWC327687 PFY327687 PPU327687 PZQ327687 QJM327687 QTI327687 RDE327687 RNA327687 RWW327687 SGS327687 SQO327687 TAK327687 TKG327687 TUC327687 UDY327687 UNU327687 UXQ327687 VHM327687 VRI327687 WBE327687 WLA327687 WUW327687 IK393223 SG393223 ACC393223 ALY393223 AVU393223 BFQ393223 BPM393223 BZI393223 CJE393223 CTA393223 DCW393223 DMS393223 DWO393223 EGK393223 EQG393223 FAC393223 FJY393223 FTU393223 GDQ393223 GNM393223 GXI393223 HHE393223 HRA393223 IAW393223 IKS393223 IUO393223 JEK393223 JOG393223 JYC393223 KHY393223 KRU393223 LBQ393223 LLM393223 LVI393223 MFE393223 MPA393223 MYW393223 NIS393223 NSO393223 OCK393223 OMG393223 OWC393223 PFY393223 PPU393223 PZQ393223 QJM393223 QTI393223 RDE393223 RNA393223 RWW393223 SGS393223 SQO393223 TAK393223 TKG393223 TUC393223 UDY393223 UNU393223 UXQ393223 VHM393223 VRI393223 WBE393223 WLA393223 WUW393223 IK458759 SG458759 ACC458759 ALY458759 AVU458759 BFQ458759 BPM458759 BZI458759 CJE458759 CTA458759 DCW458759 DMS458759 DWO458759 EGK458759 EQG458759 FAC458759 FJY458759 FTU458759 GDQ458759 GNM458759 GXI458759 HHE458759 HRA458759 IAW458759 IKS458759 IUO458759 JEK458759 JOG458759 JYC458759 KHY458759 KRU458759 LBQ458759 LLM458759 LVI458759 MFE458759 MPA458759 MYW458759 NIS458759 NSO458759 OCK458759 OMG458759 OWC458759 PFY458759 PPU458759 PZQ458759 QJM458759 QTI458759 RDE458759 RNA458759 RWW458759 SGS458759 SQO458759 TAK458759 TKG458759 TUC458759 UDY458759 UNU458759 UXQ458759 VHM458759 VRI458759 WBE458759 WLA458759 WUW458759 IK524295 SG524295 ACC524295 ALY524295 AVU524295 BFQ524295 BPM524295 BZI524295 CJE524295 CTA524295 DCW524295 DMS524295 DWO524295 EGK524295 EQG524295 FAC524295 FJY524295 FTU524295 GDQ524295 GNM524295 GXI524295 HHE524295 HRA524295 IAW524295 IKS524295 IUO524295 JEK524295 JOG524295 JYC524295 KHY524295 KRU524295 LBQ524295 LLM524295 LVI524295 MFE524295 MPA524295 MYW524295 NIS524295 NSO524295 OCK524295 OMG524295 OWC524295 PFY524295 PPU524295 PZQ524295 QJM524295 QTI524295 RDE524295 RNA524295 RWW524295 SGS524295 SQO524295 TAK524295 TKG524295 TUC524295 UDY524295 UNU524295 UXQ524295 VHM524295 VRI524295 WBE524295 WLA524295 WUW524295 IK589831 SG589831 ACC589831 ALY589831 AVU589831 BFQ589831 BPM589831 BZI589831 CJE589831 CTA589831 DCW589831 DMS589831 DWO589831 EGK589831 EQG589831 FAC589831 FJY589831 FTU589831 GDQ589831 GNM589831 GXI589831 HHE589831 HRA589831 IAW589831 IKS589831 IUO589831 JEK589831 JOG589831 JYC589831 KHY589831 KRU589831 LBQ589831 LLM589831 LVI589831 MFE589831 MPA589831 MYW589831 NIS589831 NSO589831 OCK589831 OMG589831 OWC589831 PFY589831 PPU589831 PZQ589831 QJM589831 QTI589831 RDE589831 RNA589831 RWW589831 SGS589831 SQO589831 TAK589831 TKG589831 TUC589831 UDY589831 UNU589831 UXQ589831 VHM589831 VRI589831 WBE589831 WLA589831 WUW589831 IK655367 SG655367 ACC655367 ALY655367 AVU655367 BFQ655367 BPM655367 BZI655367 CJE655367 CTA655367 DCW655367 DMS655367 DWO655367 EGK655367 EQG655367 FAC655367 FJY655367 FTU655367 GDQ655367 GNM655367 GXI655367 HHE655367 HRA655367 IAW655367 IKS655367 IUO655367 JEK655367 JOG655367 JYC655367 KHY655367 KRU655367 LBQ655367 LLM655367 LVI655367 MFE655367 MPA655367 MYW655367 NIS655367 NSO655367 OCK655367 OMG655367 OWC655367 PFY655367 PPU655367 PZQ655367 QJM655367 QTI655367 RDE655367 RNA655367 RWW655367 SGS655367 SQO655367 TAK655367 TKG655367 TUC655367 UDY655367 UNU655367 UXQ655367 VHM655367 VRI655367 WBE655367 WLA655367 WUW655367 IK720903 SG720903 ACC720903 ALY720903 AVU720903 BFQ720903 BPM720903 BZI720903 CJE720903 CTA720903 DCW720903 DMS720903 DWO720903 EGK720903 EQG720903 FAC720903 FJY720903 FTU720903 GDQ720903 GNM720903 GXI720903 HHE720903 HRA720903 IAW720903 IKS720903 IUO720903 JEK720903 JOG720903 JYC720903 KHY720903 KRU720903 LBQ720903 LLM720903 LVI720903 MFE720903 MPA720903 MYW720903 NIS720903 NSO720903 OCK720903 OMG720903 OWC720903 PFY720903 PPU720903 PZQ720903 QJM720903 QTI720903 RDE720903 RNA720903 RWW720903 SGS720903 SQO720903 TAK720903 TKG720903 TUC720903 UDY720903 UNU720903 UXQ720903 VHM720903 VRI720903 WBE720903 WLA720903 WUW720903 IK786439 SG786439 ACC786439 ALY786439 AVU786439 BFQ786439 BPM786439 BZI786439 CJE786439 CTA786439 DCW786439 DMS786439 DWO786439 EGK786439 EQG786439 FAC786439 FJY786439 FTU786439 GDQ786439 GNM786439 GXI786439 HHE786439 HRA786439 IAW786439 IKS786439 IUO786439 JEK786439 JOG786439 JYC786439 KHY786439 KRU786439 LBQ786439 LLM786439 LVI786439 MFE786439 MPA786439 MYW786439 NIS786439 NSO786439 OCK786439 OMG786439 OWC786439 PFY786439 PPU786439 PZQ786439 QJM786439 QTI786439 RDE786439 RNA786439 RWW786439 SGS786439 SQO786439 TAK786439 TKG786439 TUC786439 UDY786439 UNU786439 UXQ786439 VHM786439 VRI786439 WBE786439 WLA786439 WUW786439 IK851975 SG851975 ACC851975 ALY851975 AVU851975 BFQ851975 BPM851975 BZI851975 CJE851975 CTA851975 DCW851975 DMS851975 DWO851975 EGK851975 EQG851975 FAC851975 FJY851975 FTU851975 GDQ851975 GNM851975 GXI851975 HHE851975 HRA851975 IAW851975 IKS851975 IUO851975 JEK851975 JOG851975 JYC851975 KHY851975 KRU851975 LBQ851975 LLM851975 LVI851975 MFE851975 MPA851975 MYW851975 NIS851975 NSO851975 OCK851975 OMG851975 OWC851975 PFY851975 PPU851975 PZQ851975 QJM851975 QTI851975 RDE851975 RNA851975 RWW851975 SGS851975 SQO851975 TAK851975 TKG851975 TUC851975 UDY851975 UNU851975 UXQ851975 VHM851975 VRI851975 WBE851975 WLA851975 WUW851975 IK917511 SG917511 ACC917511 ALY917511 AVU917511 BFQ917511 BPM917511 BZI917511 CJE917511 CTA917511 DCW917511 DMS917511 DWO917511 EGK917511 EQG917511 FAC917511 FJY917511 FTU917511 GDQ917511 GNM917511 GXI917511 HHE917511 HRA917511 IAW917511 IKS917511 IUO917511 JEK917511 JOG917511 JYC917511 KHY917511 KRU917511 LBQ917511 LLM917511 LVI917511 MFE917511 MPA917511 MYW917511 NIS917511 NSO917511 OCK917511 OMG917511 OWC917511 PFY917511 PPU917511 PZQ917511 QJM917511 QTI917511 RDE917511 RNA917511 RWW917511 SGS917511 SQO917511 TAK917511 TKG917511 TUC917511 UDY917511 UNU917511 UXQ917511 VHM917511 VRI917511 WBE917511 WLA917511 WUW917511 IK983047 SG983047 ACC983047 ALY983047 AVU983047 BFQ983047 BPM983047 BZI983047 CJE983047 CTA983047 DCW983047 DMS983047 DWO983047 EGK983047 EQG983047 FAC983047 FJY983047 FTU983047 GDQ983047 GNM983047 GXI983047 HHE983047 HRA983047 IAW983047 IKS983047 IUO983047 JEK983047 JOG983047 JYC983047 KHY983047 KRU983047 LBQ983047 LLM983047 LVI983047 MFE983047 MPA983047 MYW983047 NIS983047 NSO983047 OCK983047 OMG983047 OWC983047 PFY983047 PPU983047 PZQ983047 QJM983047 QTI983047 RDE983047 RNA983047 RWW983047 SGS983047 SQO983047 TAK983047 TKG983047 TUC983047 UDY983047 UNU983047 UXQ983047 VHM983047 VRI983047 WBE983047 WLA983047 WUW983047 IK65571:IM65571 SG65571:SI65571 ACC65571:ACE65571 ALY65571:AMA65571 AVU65571:AVW65571 BFQ65571:BFS65571 BPM65571:BPO65571 BZI65571:BZK65571 CJE65571:CJG65571 CTA65571:CTC65571 DCW65571:DCY65571 DMS65571:DMU65571 DWO65571:DWQ65571 EGK65571:EGM65571 EQG65571:EQI65571 FAC65571:FAE65571 FJY65571:FKA65571 FTU65571:FTW65571 GDQ65571:GDS65571 GNM65571:GNO65571 GXI65571:GXK65571 HHE65571:HHG65571 HRA65571:HRC65571 IAW65571:IAY65571 IKS65571:IKU65571 IUO65571:IUQ65571 JEK65571:JEM65571 JOG65571:JOI65571 JYC65571:JYE65571 KHY65571:KIA65571 KRU65571:KRW65571 LBQ65571:LBS65571 LLM65571:LLO65571 LVI65571:LVK65571 MFE65571:MFG65571 MPA65571:MPC65571 MYW65571:MYY65571 NIS65571:NIU65571 NSO65571:NSQ65571 OCK65571:OCM65571 OMG65571:OMI65571 OWC65571:OWE65571 PFY65571:PGA65571 PPU65571:PPW65571 PZQ65571:PZS65571 QJM65571:QJO65571 QTI65571:QTK65571 RDE65571:RDG65571 RNA65571:RNC65571 RWW65571:RWY65571 SGS65571:SGU65571 SQO65571:SQQ65571 TAK65571:TAM65571 TKG65571:TKI65571 TUC65571:TUE65571 UDY65571:UEA65571 UNU65571:UNW65571 UXQ65571:UXS65571 VHM65571:VHO65571 VRI65571:VRK65571 WBE65571:WBG65571 WLA65571:WLC65571 WUW65571:WUY65571 IK131107:IM131107 SG131107:SI131107 ACC131107:ACE131107 ALY131107:AMA131107 AVU131107:AVW131107 BFQ131107:BFS131107 BPM131107:BPO131107 BZI131107:BZK131107 CJE131107:CJG131107 CTA131107:CTC131107 DCW131107:DCY131107 DMS131107:DMU131107 DWO131107:DWQ131107 EGK131107:EGM131107 EQG131107:EQI131107 FAC131107:FAE131107 FJY131107:FKA131107 FTU131107:FTW131107 GDQ131107:GDS131107 GNM131107:GNO131107 GXI131107:GXK131107 HHE131107:HHG131107 HRA131107:HRC131107 IAW131107:IAY131107 IKS131107:IKU131107 IUO131107:IUQ131107 JEK131107:JEM131107 JOG131107:JOI131107 JYC131107:JYE131107 KHY131107:KIA131107 KRU131107:KRW131107 LBQ131107:LBS131107 LLM131107:LLO131107 LVI131107:LVK131107 MFE131107:MFG131107 MPA131107:MPC131107 MYW131107:MYY131107 NIS131107:NIU131107 NSO131107:NSQ131107 OCK131107:OCM131107 OMG131107:OMI131107 OWC131107:OWE131107 PFY131107:PGA131107 PPU131107:PPW131107 PZQ131107:PZS131107 QJM131107:QJO131107 QTI131107:QTK131107 RDE131107:RDG131107 RNA131107:RNC131107 RWW131107:RWY131107 SGS131107:SGU131107 SQO131107:SQQ131107 TAK131107:TAM131107 TKG131107:TKI131107 TUC131107:TUE131107 UDY131107:UEA131107 UNU131107:UNW131107 UXQ131107:UXS131107 VHM131107:VHO131107 VRI131107:VRK131107 WBE131107:WBG131107 WLA131107:WLC131107 WUW131107:WUY131107 IK196643:IM196643 SG196643:SI196643 ACC196643:ACE196643 ALY196643:AMA196643 AVU196643:AVW196643 BFQ196643:BFS196643 BPM196643:BPO196643 BZI196643:BZK196643 CJE196643:CJG196643 CTA196643:CTC196643 DCW196643:DCY196643 DMS196643:DMU196643 DWO196643:DWQ196643 EGK196643:EGM196643 EQG196643:EQI196643 FAC196643:FAE196643 FJY196643:FKA196643 FTU196643:FTW196643 GDQ196643:GDS196643 GNM196643:GNO196643 GXI196643:GXK196643 HHE196643:HHG196643 HRA196643:HRC196643 IAW196643:IAY196643 IKS196643:IKU196643 IUO196643:IUQ196643 JEK196643:JEM196643 JOG196643:JOI196643 JYC196643:JYE196643 KHY196643:KIA196643 KRU196643:KRW196643 LBQ196643:LBS196643 LLM196643:LLO196643 LVI196643:LVK196643 MFE196643:MFG196643 MPA196643:MPC196643 MYW196643:MYY196643 NIS196643:NIU196643 NSO196643:NSQ196643 OCK196643:OCM196643 OMG196643:OMI196643 OWC196643:OWE196643 PFY196643:PGA196643 PPU196643:PPW196643 PZQ196643:PZS196643 QJM196643:QJO196643 QTI196643:QTK196643 RDE196643:RDG196643 RNA196643:RNC196643 RWW196643:RWY196643 SGS196643:SGU196643 SQO196643:SQQ196643 TAK196643:TAM196643 TKG196643:TKI196643 TUC196643:TUE196643 UDY196643:UEA196643 UNU196643:UNW196643 UXQ196643:UXS196643 VHM196643:VHO196643 VRI196643:VRK196643 WBE196643:WBG196643 WLA196643:WLC196643 WUW196643:WUY196643 IK262179:IM262179 SG262179:SI262179 ACC262179:ACE262179 ALY262179:AMA262179 AVU262179:AVW262179 BFQ262179:BFS262179 BPM262179:BPO262179 BZI262179:BZK262179 CJE262179:CJG262179 CTA262179:CTC262179 DCW262179:DCY262179 DMS262179:DMU262179 DWO262179:DWQ262179 EGK262179:EGM262179 EQG262179:EQI262179 FAC262179:FAE262179 FJY262179:FKA262179 FTU262179:FTW262179 GDQ262179:GDS262179 GNM262179:GNO262179 GXI262179:GXK262179 HHE262179:HHG262179 HRA262179:HRC262179 IAW262179:IAY262179 IKS262179:IKU262179 IUO262179:IUQ262179 JEK262179:JEM262179 JOG262179:JOI262179 JYC262179:JYE262179 KHY262179:KIA262179 KRU262179:KRW262179 LBQ262179:LBS262179 LLM262179:LLO262179 LVI262179:LVK262179 MFE262179:MFG262179 MPA262179:MPC262179 MYW262179:MYY262179 NIS262179:NIU262179 NSO262179:NSQ262179 OCK262179:OCM262179 OMG262179:OMI262179 OWC262179:OWE262179 PFY262179:PGA262179 PPU262179:PPW262179 PZQ262179:PZS262179 QJM262179:QJO262179 QTI262179:QTK262179 RDE262179:RDG262179 RNA262179:RNC262179 RWW262179:RWY262179 SGS262179:SGU262179 SQO262179:SQQ262179 TAK262179:TAM262179 TKG262179:TKI262179 TUC262179:TUE262179 UDY262179:UEA262179 UNU262179:UNW262179 UXQ262179:UXS262179 VHM262179:VHO262179 VRI262179:VRK262179 WBE262179:WBG262179 WLA262179:WLC262179 WUW262179:WUY262179 IK327715:IM327715 SG327715:SI327715 ACC327715:ACE327715 ALY327715:AMA327715 AVU327715:AVW327715 BFQ327715:BFS327715 BPM327715:BPO327715 BZI327715:BZK327715 CJE327715:CJG327715 CTA327715:CTC327715 DCW327715:DCY327715 DMS327715:DMU327715 DWO327715:DWQ327715 EGK327715:EGM327715 EQG327715:EQI327715 FAC327715:FAE327715 FJY327715:FKA327715 FTU327715:FTW327715 GDQ327715:GDS327715 GNM327715:GNO327715 GXI327715:GXK327715 HHE327715:HHG327715 HRA327715:HRC327715 IAW327715:IAY327715 IKS327715:IKU327715 IUO327715:IUQ327715 JEK327715:JEM327715 JOG327715:JOI327715 JYC327715:JYE327715 KHY327715:KIA327715 KRU327715:KRW327715 LBQ327715:LBS327715 LLM327715:LLO327715 LVI327715:LVK327715 MFE327715:MFG327715 MPA327715:MPC327715 MYW327715:MYY327715 NIS327715:NIU327715 NSO327715:NSQ327715 OCK327715:OCM327715 OMG327715:OMI327715 OWC327715:OWE327715 PFY327715:PGA327715 PPU327715:PPW327715 PZQ327715:PZS327715 QJM327715:QJO327715 QTI327715:QTK327715 RDE327715:RDG327715 RNA327715:RNC327715 RWW327715:RWY327715 SGS327715:SGU327715 SQO327715:SQQ327715 TAK327715:TAM327715 TKG327715:TKI327715 TUC327715:TUE327715 UDY327715:UEA327715 UNU327715:UNW327715 UXQ327715:UXS327715 VHM327715:VHO327715 VRI327715:VRK327715 WBE327715:WBG327715 WLA327715:WLC327715 WUW327715:WUY327715 IK393251:IM393251 SG393251:SI393251 ACC393251:ACE393251 ALY393251:AMA393251 AVU393251:AVW393251 BFQ393251:BFS393251 BPM393251:BPO393251 BZI393251:BZK393251 CJE393251:CJG393251 CTA393251:CTC393251 DCW393251:DCY393251 DMS393251:DMU393251 DWO393251:DWQ393251 EGK393251:EGM393251 EQG393251:EQI393251 FAC393251:FAE393251 FJY393251:FKA393251 FTU393251:FTW393251 GDQ393251:GDS393251 GNM393251:GNO393251 GXI393251:GXK393251 HHE393251:HHG393251 HRA393251:HRC393251 IAW393251:IAY393251 IKS393251:IKU393251 IUO393251:IUQ393251 JEK393251:JEM393251 JOG393251:JOI393251 JYC393251:JYE393251 KHY393251:KIA393251 KRU393251:KRW393251 LBQ393251:LBS393251 LLM393251:LLO393251 LVI393251:LVK393251 MFE393251:MFG393251 MPA393251:MPC393251 MYW393251:MYY393251 NIS393251:NIU393251 NSO393251:NSQ393251 OCK393251:OCM393251 OMG393251:OMI393251 OWC393251:OWE393251 PFY393251:PGA393251 PPU393251:PPW393251 PZQ393251:PZS393251 QJM393251:QJO393251 QTI393251:QTK393251 RDE393251:RDG393251 RNA393251:RNC393251 RWW393251:RWY393251 SGS393251:SGU393251 SQO393251:SQQ393251 TAK393251:TAM393251 TKG393251:TKI393251 TUC393251:TUE393251 UDY393251:UEA393251 UNU393251:UNW393251 UXQ393251:UXS393251 VHM393251:VHO393251 VRI393251:VRK393251 WBE393251:WBG393251 WLA393251:WLC393251 WUW393251:WUY393251 IK458787:IM458787 SG458787:SI458787 ACC458787:ACE458787 ALY458787:AMA458787 AVU458787:AVW458787 BFQ458787:BFS458787 BPM458787:BPO458787 BZI458787:BZK458787 CJE458787:CJG458787 CTA458787:CTC458787 DCW458787:DCY458787 DMS458787:DMU458787 DWO458787:DWQ458787 EGK458787:EGM458787 EQG458787:EQI458787 FAC458787:FAE458787 FJY458787:FKA458787 FTU458787:FTW458787 GDQ458787:GDS458787 GNM458787:GNO458787 GXI458787:GXK458787 HHE458787:HHG458787 HRA458787:HRC458787 IAW458787:IAY458787 IKS458787:IKU458787 IUO458787:IUQ458787 JEK458787:JEM458787 JOG458787:JOI458787 JYC458787:JYE458787 KHY458787:KIA458787 KRU458787:KRW458787 LBQ458787:LBS458787 LLM458787:LLO458787 LVI458787:LVK458787 MFE458787:MFG458787 MPA458787:MPC458787 MYW458787:MYY458787 NIS458787:NIU458787 NSO458787:NSQ458787 OCK458787:OCM458787 OMG458787:OMI458787 OWC458787:OWE458787 PFY458787:PGA458787 PPU458787:PPW458787 PZQ458787:PZS458787 QJM458787:QJO458787 QTI458787:QTK458787 RDE458787:RDG458787 RNA458787:RNC458787 RWW458787:RWY458787 SGS458787:SGU458787 SQO458787:SQQ458787 TAK458787:TAM458787 TKG458787:TKI458787 TUC458787:TUE458787 UDY458787:UEA458787 UNU458787:UNW458787 UXQ458787:UXS458787 VHM458787:VHO458787 VRI458787:VRK458787 WBE458787:WBG458787 WLA458787:WLC458787 WUW458787:WUY458787 IK524323:IM524323 SG524323:SI524323 ACC524323:ACE524323 ALY524323:AMA524323 AVU524323:AVW524323 BFQ524323:BFS524323 BPM524323:BPO524323 BZI524323:BZK524323 CJE524323:CJG524323 CTA524323:CTC524323 DCW524323:DCY524323 DMS524323:DMU524323 DWO524323:DWQ524323 EGK524323:EGM524323 EQG524323:EQI524323 FAC524323:FAE524323 FJY524323:FKA524323 FTU524323:FTW524323 GDQ524323:GDS524323 GNM524323:GNO524323 GXI524323:GXK524323 HHE524323:HHG524323 HRA524323:HRC524323 IAW524323:IAY524323 IKS524323:IKU524323 IUO524323:IUQ524323 JEK524323:JEM524323 JOG524323:JOI524323 JYC524323:JYE524323 KHY524323:KIA524323 KRU524323:KRW524323 LBQ524323:LBS524323 LLM524323:LLO524323 LVI524323:LVK524323 MFE524323:MFG524323 MPA524323:MPC524323 MYW524323:MYY524323 NIS524323:NIU524323 NSO524323:NSQ524323 OCK524323:OCM524323 OMG524323:OMI524323 OWC524323:OWE524323 PFY524323:PGA524323 PPU524323:PPW524323 PZQ524323:PZS524323 QJM524323:QJO524323 QTI524323:QTK524323 RDE524323:RDG524323 RNA524323:RNC524323 RWW524323:RWY524323 SGS524323:SGU524323 SQO524323:SQQ524323 TAK524323:TAM524323 TKG524323:TKI524323 TUC524323:TUE524323 UDY524323:UEA524323 UNU524323:UNW524323 UXQ524323:UXS524323 VHM524323:VHO524323 VRI524323:VRK524323 WBE524323:WBG524323 WLA524323:WLC524323 WUW524323:WUY524323 IK589859:IM589859 SG589859:SI589859 ACC589859:ACE589859 ALY589859:AMA589859 AVU589859:AVW589859 BFQ589859:BFS589859 BPM589859:BPO589859 BZI589859:BZK589859 CJE589859:CJG589859 CTA589859:CTC589859 DCW589859:DCY589859 DMS589859:DMU589859 DWO589859:DWQ589859 EGK589859:EGM589859 EQG589859:EQI589859 FAC589859:FAE589859 FJY589859:FKA589859 FTU589859:FTW589859 GDQ589859:GDS589859 GNM589859:GNO589859 GXI589859:GXK589859 HHE589859:HHG589859 HRA589859:HRC589859 IAW589859:IAY589859 IKS589859:IKU589859 IUO589859:IUQ589859 JEK589859:JEM589859 JOG589859:JOI589859 JYC589859:JYE589859 KHY589859:KIA589859 KRU589859:KRW589859 LBQ589859:LBS589859 LLM589859:LLO589859 LVI589859:LVK589859 MFE589859:MFG589859 MPA589859:MPC589859 MYW589859:MYY589859 NIS589859:NIU589859 NSO589859:NSQ589859 OCK589859:OCM589859 OMG589859:OMI589859 OWC589859:OWE589859 PFY589859:PGA589859 PPU589859:PPW589859 PZQ589859:PZS589859 QJM589859:QJO589859 QTI589859:QTK589859 RDE589859:RDG589859 RNA589859:RNC589859 RWW589859:RWY589859 SGS589859:SGU589859 SQO589859:SQQ589859 TAK589859:TAM589859 TKG589859:TKI589859 TUC589859:TUE589859 UDY589859:UEA589859 UNU589859:UNW589859 UXQ589859:UXS589859 VHM589859:VHO589859 VRI589859:VRK589859 WBE589859:WBG589859 WLA589859:WLC589859 WUW589859:WUY589859 IK655395:IM655395 SG655395:SI655395 ACC655395:ACE655395 ALY655395:AMA655395 AVU655395:AVW655395 BFQ655395:BFS655395 BPM655395:BPO655395 BZI655395:BZK655395 CJE655395:CJG655395 CTA655395:CTC655395 DCW655395:DCY655395 DMS655395:DMU655395 DWO655395:DWQ655395 EGK655395:EGM655395 EQG655395:EQI655395 FAC655395:FAE655395 FJY655395:FKA655395 FTU655395:FTW655395 GDQ655395:GDS655395 GNM655395:GNO655395 GXI655395:GXK655395 HHE655395:HHG655395 HRA655395:HRC655395 IAW655395:IAY655395 IKS655395:IKU655395 IUO655395:IUQ655395 JEK655395:JEM655395 JOG655395:JOI655395 JYC655395:JYE655395 KHY655395:KIA655395 KRU655395:KRW655395 LBQ655395:LBS655395 LLM655395:LLO655395 LVI655395:LVK655395 MFE655395:MFG655395 MPA655395:MPC655395 MYW655395:MYY655395 NIS655395:NIU655395 NSO655395:NSQ655395 OCK655395:OCM655395 OMG655395:OMI655395 OWC655395:OWE655395 PFY655395:PGA655395 PPU655395:PPW655395 PZQ655395:PZS655395 QJM655395:QJO655395 QTI655395:QTK655395 RDE655395:RDG655395 RNA655395:RNC655395 RWW655395:RWY655395 SGS655395:SGU655395 SQO655395:SQQ655395 TAK655395:TAM655395 TKG655395:TKI655395 TUC655395:TUE655395 UDY655395:UEA655395 UNU655395:UNW655395 UXQ655395:UXS655395 VHM655395:VHO655395 VRI655395:VRK655395 WBE655395:WBG655395 WLA655395:WLC655395 WUW655395:WUY655395 IK720931:IM720931 SG720931:SI720931 ACC720931:ACE720931 ALY720931:AMA720931 AVU720931:AVW720931 BFQ720931:BFS720931 BPM720931:BPO720931 BZI720931:BZK720931 CJE720931:CJG720931 CTA720931:CTC720931 DCW720931:DCY720931 DMS720931:DMU720931 DWO720931:DWQ720931 EGK720931:EGM720931 EQG720931:EQI720931 FAC720931:FAE720931 FJY720931:FKA720931 FTU720931:FTW720931 GDQ720931:GDS720931 GNM720931:GNO720931 GXI720931:GXK720931 HHE720931:HHG720931 HRA720931:HRC720931 IAW720931:IAY720931 IKS720931:IKU720931 IUO720931:IUQ720931 JEK720931:JEM720931 JOG720931:JOI720931 JYC720931:JYE720931 KHY720931:KIA720931 KRU720931:KRW720931 LBQ720931:LBS720931 LLM720931:LLO720931 LVI720931:LVK720931 MFE720931:MFG720931 MPA720931:MPC720931 MYW720931:MYY720931 NIS720931:NIU720931 NSO720931:NSQ720931 OCK720931:OCM720931 OMG720931:OMI720931 OWC720931:OWE720931 PFY720931:PGA720931 PPU720931:PPW720931 PZQ720931:PZS720931 QJM720931:QJO720931 QTI720931:QTK720931 RDE720931:RDG720931 RNA720931:RNC720931 RWW720931:RWY720931 SGS720931:SGU720931 SQO720931:SQQ720931 TAK720931:TAM720931 TKG720931:TKI720931 TUC720931:TUE720931 UDY720931:UEA720931 UNU720931:UNW720931 UXQ720931:UXS720931 VHM720931:VHO720931 VRI720931:VRK720931 WBE720931:WBG720931 WLA720931:WLC720931 WUW720931:WUY720931 IK786467:IM786467 SG786467:SI786467 ACC786467:ACE786467 ALY786467:AMA786467 AVU786467:AVW786467 BFQ786467:BFS786467 BPM786467:BPO786467 BZI786467:BZK786467 CJE786467:CJG786467 CTA786467:CTC786467 DCW786467:DCY786467 DMS786467:DMU786467 DWO786467:DWQ786467 EGK786467:EGM786467 EQG786467:EQI786467 FAC786467:FAE786467 FJY786467:FKA786467 FTU786467:FTW786467 GDQ786467:GDS786467 GNM786467:GNO786467 GXI786467:GXK786467 HHE786467:HHG786467 HRA786467:HRC786467 IAW786467:IAY786467 IKS786467:IKU786467 IUO786467:IUQ786467 JEK786467:JEM786467 JOG786467:JOI786467 JYC786467:JYE786467 KHY786467:KIA786467 KRU786467:KRW786467 LBQ786467:LBS786467 LLM786467:LLO786467 LVI786467:LVK786467 MFE786467:MFG786467 MPA786467:MPC786467 MYW786467:MYY786467 NIS786467:NIU786467 NSO786467:NSQ786467 OCK786467:OCM786467 OMG786467:OMI786467 OWC786467:OWE786467 PFY786467:PGA786467 PPU786467:PPW786467 PZQ786467:PZS786467 QJM786467:QJO786467 QTI786467:QTK786467 RDE786467:RDG786467 RNA786467:RNC786467 RWW786467:RWY786467 SGS786467:SGU786467 SQO786467:SQQ786467 TAK786467:TAM786467 TKG786467:TKI786467 TUC786467:TUE786467 UDY786467:UEA786467 UNU786467:UNW786467 UXQ786467:UXS786467 VHM786467:VHO786467 VRI786467:VRK786467 WBE786467:WBG786467 WLA786467:WLC786467 WUW786467:WUY786467 IK852003:IM852003 SG852003:SI852003 ACC852003:ACE852003 ALY852003:AMA852003 AVU852003:AVW852003 BFQ852003:BFS852003 BPM852003:BPO852003 BZI852003:BZK852003 CJE852003:CJG852003 CTA852003:CTC852003 DCW852003:DCY852003 DMS852003:DMU852003 DWO852003:DWQ852003 EGK852003:EGM852003 EQG852003:EQI852003 FAC852003:FAE852003 FJY852003:FKA852003 FTU852003:FTW852003 GDQ852003:GDS852003 GNM852003:GNO852003 GXI852003:GXK852003 HHE852003:HHG852003 HRA852003:HRC852003 IAW852003:IAY852003 IKS852003:IKU852003 IUO852003:IUQ852003 JEK852003:JEM852003 JOG852003:JOI852003 JYC852003:JYE852003 KHY852003:KIA852003 KRU852003:KRW852003 LBQ852003:LBS852003 LLM852003:LLO852003 LVI852003:LVK852003 MFE852003:MFG852003 MPA852003:MPC852003 MYW852003:MYY852003 NIS852003:NIU852003 NSO852003:NSQ852003 OCK852003:OCM852003 OMG852003:OMI852003 OWC852003:OWE852003 PFY852003:PGA852003 PPU852003:PPW852003 PZQ852003:PZS852003 QJM852003:QJO852003 QTI852003:QTK852003 RDE852003:RDG852003 RNA852003:RNC852003 RWW852003:RWY852003 SGS852003:SGU852003 SQO852003:SQQ852003 TAK852003:TAM852003 TKG852003:TKI852003 TUC852003:TUE852003 UDY852003:UEA852003 UNU852003:UNW852003 UXQ852003:UXS852003 VHM852003:VHO852003 VRI852003:VRK852003 WBE852003:WBG852003 WLA852003:WLC852003 WUW852003:WUY852003 IK917539:IM917539 SG917539:SI917539 ACC917539:ACE917539 ALY917539:AMA917539 AVU917539:AVW917539 BFQ917539:BFS917539 BPM917539:BPO917539 BZI917539:BZK917539 CJE917539:CJG917539 CTA917539:CTC917539 DCW917539:DCY917539 DMS917539:DMU917539 DWO917539:DWQ917539 EGK917539:EGM917539 EQG917539:EQI917539 FAC917539:FAE917539 FJY917539:FKA917539 FTU917539:FTW917539 GDQ917539:GDS917539 GNM917539:GNO917539 GXI917539:GXK917539 HHE917539:HHG917539 HRA917539:HRC917539 IAW917539:IAY917539 IKS917539:IKU917539 IUO917539:IUQ917539 JEK917539:JEM917539 JOG917539:JOI917539 JYC917539:JYE917539 KHY917539:KIA917539 KRU917539:KRW917539 LBQ917539:LBS917539 LLM917539:LLO917539 LVI917539:LVK917539 MFE917539:MFG917539 MPA917539:MPC917539 MYW917539:MYY917539 NIS917539:NIU917539 NSO917539:NSQ917539 OCK917539:OCM917539 OMG917539:OMI917539 OWC917539:OWE917539 PFY917539:PGA917539 PPU917539:PPW917539 PZQ917539:PZS917539 QJM917539:QJO917539 QTI917539:QTK917539 RDE917539:RDG917539 RNA917539:RNC917539 RWW917539:RWY917539 SGS917539:SGU917539 SQO917539:SQQ917539 TAK917539:TAM917539 TKG917539:TKI917539 TUC917539:TUE917539 UDY917539:UEA917539 UNU917539:UNW917539 UXQ917539:UXS917539 VHM917539:VHO917539 VRI917539:VRK917539 WBE917539:WBG917539 WLA917539:WLC917539 WUW917539:WUY917539 IK983075:IM983075 SG983075:SI983075 ACC983075:ACE983075 ALY983075:AMA983075 AVU983075:AVW983075 BFQ983075:BFS983075 BPM983075:BPO983075 BZI983075:BZK983075 CJE983075:CJG983075 CTA983075:CTC983075 DCW983075:DCY983075 DMS983075:DMU983075 DWO983075:DWQ983075 EGK983075:EGM983075 EQG983075:EQI983075 FAC983075:FAE983075 FJY983075:FKA983075 FTU983075:FTW983075 GDQ983075:GDS983075 GNM983075:GNO983075 GXI983075:GXK983075 HHE983075:HHG983075 HRA983075:HRC983075 IAW983075:IAY983075 IKS983075:IKU983075 IUO983075:IUQ983075 JEK983075:JEM983075 JOG983075:JOI983075 JYC983075:JYE983075 KHY983075:KIA983075 KRU983075:KRW983075 LBQ983075:LBS983075 LLM983075:LLO983075 LVI983075:LVK983075 MFE983075:MFG983075 MPA983075:MPC983075 MYW983075:MYY983075 NIS983075:NIU983075 NSO983075:NSQ983075 OCK983075:OCM983075 OMG983075:OMI983075 OWC983075:OWE983075 PFY983075:PGA983075 PPU983075:PPW983075 PZQ983075:PZS983075 QJM983075:QJO983075 QTI983075:QTK983075 RDE983075:RDG983075 RNA983075:RNC983075 RWW983075:RWY983075 SGS983075:SGU983075 SQO983075:SQQ983075 TAK983075:TAM983075 TKG983075:TKI983075 TUC983075:TUE983075 UDY983075:UEA983075 UNU983075:UNW983075 UXQ983075:UXS983075 VHM983075:VHO983075 VRI983075:VRK983075 WBE983075:WBG983075 WLA983075:WLC983075 WUW983075:WUY983075 IP65569:IR65570 SL65569:SN65570 ACH65569:ACJ65570 AMD65569:AMF65570 AVZ65569:AWB65570 BFV65569:BFX65570 BPR65569:BPT65570 BZN65569:BZP65570 CJJ65569:CJL65570 CTF65569:CTH65570 DDB65569:DDD65570 DMX65569:DMZ65570 DWT65569:DWV65570 EGP65569:EGR65570 EQL65569:EQN65570 FAH65569:FAJ65570 FKD65569:FKF65570 FTZ65569:FUB65570 GDV65569:GDX65570 GNR65569:GNT65570 GXN65569:GXP65570 HHJ65569:HHL65570 HRF65569:HRH65570 IBB65569:IBD65570 IKX65569:IKZ65570 IUT65569:IUV65570 JEP65569:JER65570 JOL65569:JON65570 JYH65569:JYJ65570 KID65569:KIF65570 KRZ65569:KSB65570 LBV65569:LBX65570 LLR65569:LLT65570 LVN65569:LVP65570 MFJ65569:MFL65570 MPF65569:MPH65570 MZB65569:MZD65570 NIX65569:NIZ65570 NST65569:NSV65570 OCP65569:OCR65570 OML65569:OMN65570 OWH65569:OWJ65570 PGD65569:PGF65570 PPZ65569:PQB65570 PZV65569:PZX65570 QJR65569:QJT65570 QTN65569:QTP65570 RDJ65569:RDL65570 RNF65569:RNH65570 RXB65569:RXD65570 SGX65569:SGZ65570 SQT65569:SQV65570 TAP65569:TAR65570 TKL65569:TKN65570 TUH65569:TUJ65570 UED65569:UEF65570 UNZ65569:UOB65570 UXV65569:UXX65570 VHR65569:VHT65570 VRN65569:VRP65570 WBJ65569:WBL65570 WLF65569:WLH65570 WVB65569:WVD65570 IP131105:IR131106 SL131105:SN131106 ACH131105:ACJ131106 AMD131105:AMF131106 AVZ131105:AWB131106 BFV131105:BFX131106 BPR131105:BPT131106 BZN131105:BZP131106 CJJ131105:CJL131106 CTF131105:CTH131106 DDB131105:DDD131106 DMX131105:DMZ131106 DWT131105:DWV131106 EGP131105:EGR131106 EQL131105:EQN131106 FAH131105:FAJ131106 FKD131105:FKF131106 FTZ131105:FUB131106 GDV131105:GDX131106 GNR131105:GNT131106 GXN131105:GXP131106 HHJ131105:HHL131106 HRF131105:HRH131106 IBB131105:IBD131106 IKX131105:IKZ131106 IUT131105:IUV131106 JEP131105:JER131106 JOL131105:JON131106 JYH131105:JYJ131106 KID131105:KIF131106 KRZ131105:KSB131106 LBV131105:LBX131106 LLR131105:LLT131106 LVN131105:LVP131106 MFJ131105:MFL131106 MPF131105:MPH131106 MZB131105:MZD131106 NIX131105:NIZ131106 NST131105:NSV131106 OCP131105:OCR131106 OML131105:OMN131106 OWH131105:OWJ131106 PGD131105:PGF131106 PPZ131105:PQB131106 PZV131105:PZX131106 QJR131105:QJT131106 QTN131105:QTP131106 RDJ131105:RDL131106 RNF131105:RNH131106 RXB131105:RXD131106 SGX131105:SGZ131106 SQT131105:SQV131106 TAP131105:TAR131106 TKL131105:TKN131106 TUH131105:TUJ131106 UED131105:UEF131106 UNZ131105:UOB131106 UXV131105:UXX131106 VHR131105:VHT131106 VRN131105:VRP131106 WBJ131105:WBL131106 WLF131105:WLH131106 WVB131105:WVD131106 IP196641:IR196642 SL196641:SN196642 ACH196641:ACJ196642 AMD196641:AMF196642 AVZ196641:AWB196642 BFV196641:BFX196642 BPR196641:BPT196642 BZN196641:BZP196642 CJJ196641:CJL196642 CTF196641:CTH196642 DDB196641:DDD196642 DMX196641:DMZ196642 DWT196641:DWV196642 EGP196641:EGR196642 EQL196641:EQN196642 FAH196641:FAJ196642 FKD196641:FKF196642 FTZ196641:FUB196642 GDV196641:GDX196642 GNR196641:GNT196642 GXN196641:GXP196642 HHJ196641:HHL196642 HRF196641:HRH196642 IBB196641:IBD196642 IKX196641:IKZ196642 IUT196641:IUV196642 JEP196641:JER196642 JOL196641:JON196642 JYH196641:JYJ196642 KID196641:KIF196642 KRZ196641:KSB196642 LBV196641:LBX196642 LLR196641:LLT196642 LVN196641:LVP196642 MFJ196641:MFL196642 MPF196641:MPH196642 MZB196641:MZD196642 NIX196641:NIZ196642 NST196641:NSV196642 OCP196641:OCR196642 OML196641:OMN196642 OWH196641:OWJ196642 PGD196641:PGF196642 PPZ196641:PQB196642 PZV196641:PZX196642 QJR196641:QJT196642 QTN196641:QTP196642 RDJ196641:RDL196642 RNF196641:RNH196642 RXB196641:RXD196642 SGX196641:SGZ196642 SQT196641:SQV196642 TAP196641:TAR196642 TKL196641:TKN196642 TUH196641:TUJ196642 UED196641:UEF196642 UNZ196641:UOB196642 UXV196641:UXX196642 VHR196641:VHT196642 VRN196641:VRP196642 WBJ196641:WBL196642 WLF196641:WLH196642 WVB196641:WVD196642 IP262177:IR262178 SL262177:SN262178 ACH262177:ACJ262178 AMD262177:AMF262178 AVZ262177:AWB262178 BFV262177:BFX262178 BPR262177:BPT262178 BZN262177:BZP262178 CJJ262177:CJL262178 CTF262177:CTH262178 DDB262177:DDD262178 DMX262177:DMZ262178 DWT262177:DWV262178 EGP262177:EGR262178 EQL262177:EQN262178 FAH262177:FAJ262178 FKD262177:FKF262178 FTZ262177:FUB262178 GDV262177:GDX262178 GNR262177:GNT262178 GXN262177:GXP262178 HHJ262177:HHL262178 HRF262177:HRH262178 IBB262177:IBD262178 IKX262177:IKZ262178 IUT262177:IUV262178 JEP262177:JER262178 JOL262177:JON262178 JYH262177:JYJ262178 KID262177:KIF262178 KRZ262177:KSB262178 LBV262177:LBX262178 LLR262177:LLT262178 LVN262177:LVP262178 MFJ262177:MFL262178 MPF262177:MPH262178 MZB262177:MZD262178 NIX262177:NIZ262178 NST262177:NSV262178 OCP262177:OCR262178 OML262177:OMN262178 OWH262177:OWJ262178 PGD262177:PGF262178 PPZ262177:PQB262178 PZV262177:PZX262178 QJR262177:QJT262178 QTN262177:QTP262178 RDJ262177:RDL262178 RNF262177:RNH262178 RXB262177:RXD262178 SGX262177:SGZ262178 SQT262177:SQV262178 TAP262177:TAR262178 TKL262177:TKN262178 TUH262177:TUJ262178 UED262177:UEF262178 UNZ262177:UOB262178 UXV262177:UXX262178 VHR262177:VHT262178 VRN262177:VRP262178 WBJ262177:WBL262178 WLF262177:WLH262178 WVB262177:WVD262178 IP327713:IR327714 SL327713:SN327714 ACH327713:ACJ327714 AMD327713:AMF327714 AVZ327713:AWB327714 BFV327713:BFX327714 BPR327713:BPT327714 BZN327713:BZP327714 CJJ327713:CJL327714 CTF327713:CTH327714 DDB327713:DDD327714 DMX327713:DMZ327714 DWT327713:DWV327714 EGP327713:EGR327714 EQL327713:EQN327714 FAH327713:FAJ327714 FKD327713:FKF327714 FTZ327713:FUB327714 GDV327713:GDX327714 GNR327713:GNT327714 GXN327713:GXP327714 HHJ327713:HHL327714 HRF327713:HRH327714 IBB327713:IBD327714 IKX327713:IKZ327714 IUT327713:IUV327714 JEP327713:JER327714 JOL327713:JON327714 JYH327713:JYJ327714 KID327713:KIF327714 KRZ327713:KSB327714 LBV327713:LBX327714 LLR327713:LLT327714 LVN327713:LVP327714 MFJ327713:MFL327714 MPF327713:MPH327714 MZB327713:MZD327714 NIX327713:NIZ327714 NST327713:NSV327714 OCP327713:OCR327714 OML327713:OMN327714 OWH327713:OWJ327714 PGD327713:PGF327714 PPZ327713:PQB327714 PZV327713:PZX327714 QJR327713:QJT327714 QTN327713:QTP327714 RDJ327713:RDL327714 RNF327713:RNH327714 RXB327713:RXD327714 SGX327713:SGZ327714 SQT327713:SQV327714 TAP327713:TAR327714 TKL327713:TKN327714 TUH327713:TUJ327714 UED327713:UEF327714 UNZ327713:UOB327714 UXV327713:UXX327714 VHR327713:VHT327714 VRN327713:VRP327714 WBJ327713:WBL327714 WLF327713:WLH327714 WVB327713:WVD327714 IP393249:IR393250 SL393249:SN393250 ACH393249:ACJ393250 AMD393249:AMF393250 AVZ393249:AWB393250 BFV393249:BFX393250 BPR393249:BPT393250 BZN393249:BZP393250 CJJ393249:CJL393250 CTF393249:CTH393250 DDB393249:DDD393250 DMX393249:DMZ393250 DWT393249:DWV393250 EGP393249:EGR393250 EQL393249:EQN393250 FAH393249:FAJ393250 FKD393249:FKF393250 FTZ393249:FUB393250 GDV393249:GDX393250 GNR393249:GNT393250 GXN393249:GXP393250 HHJ393249:HHL393250 HRF393249:HRH393250 IBB393249:IBD393250 IKX393249:IKZ393250 IUT393249:IUV393250 JEP393249:JER393250 JOL393249:JON393250 JYH393249:JYJ393250 KID393249:KIF393250 KRZ393249:KSB393250 LBV393249:LBX393250 LLR393249:LLT393250 LVN393249:LVP393250 MFJ393249:MFL393250 MPF393249:MPH393250 MZB393249:MZD393250 NIX393249:NIZ393250 NST393249:NSV393250 OCP393249:OCR393250 OML393249:OMN393250 OWH393249:OWJ393250 PGD393249:PGF393250 PPZ393249:PQB393250 PZV393249:PZX393250 QJR393249:QJT393250 QTN393249:QTP393250 RDJ393249:RDL393250 RNF393249:RNH393250 RXB393249:RXD393250 SGX393249:SGZ393250 SQT393249:SQV393250 TAP393249:TAR393250 TKL393249:TKN393250 TUH393249:TUJ393250 UED393249:UEF393250 UNZ393249:UOB393250 UXV393249:UXX393250 VHR393249:VHT393250 VRN393249:VRP393250 WBJ393249:WBL393250 WLF393249:WLH393250 WVB393249:WVD393250 IP458785:IR458786 SL458785:SN458786 ACH458785:ACJ458786 AMD458785:AMF458786 AVZ458785:AWB458786 BFV458785:BFX458786 BPR458785:BPT458786 BZN458785:BZP458786 CJJ458785:CJL458786 CTF458785:CTH458786 DDB458785:DDD458786 DMX458785:DMZ458786 DWT458785:DWV458786 EGP458785:EGR458786 EQL458785:EQN458786 FAH458785:FAJ458786 FKD458785:FKF458786 FTZ458785:FUB458786 GDV458785:GDX458786 GNR458785:GNT458786 GXN458785:GXP458786 HHJ458785:HHL458786 HRF458785:HRH458786 IBB458785:IBD458786 IKX458785:IKZ458786 IUT458785:IUV458786 JEP458785:JER458786 JOL458785:JON458786 JYH458785:JYJ458786 KID458785:KIF458786 KRZ458785:KSB458786 LBV458785:LBX458786 LLR458785:LLT458786 LVN458785:LVP458786 MFJ458785:MFL458786 MPF458785:MPH458786 MZB458785:MZD458786 NIX458785:NIZ458786 NST458785:NSV458786 OCP458785:OCR458786 OML458785:OMN458786 OWH458785:OWJ458786 PGD458785:PGF458786 PPZ458785:PQB458786 PZV458785:PZX458786 QJR458785:QJT458786 QTN458785:QTP458786 RDJ458785:RDL458786 RNF458785:RNH458786 RXB458785:RXD458786 SGX458785:SGZ458786 SQT458785:SQV458786 TAP458785:TAR458786 TKL458785:TKN458786 TUH458785:TUJ458786 UED458785:UEF458786 UNZ458785:UOB458786 UXV458785:UXX458786 VHR458785:VHT458786 VRN458785:VRP458786 WBJ458785:WBL458786 WLF458785:WLH458786 WVB458785:WVD458786 IP524321:IR524322 SL524321:SN524322 ACH524321:ACJ524322 AMD524321:AMF524322 AVZ524321:AWB524322 BFV524321:BFX524322 BPR524321:BPT524322 BZN524321:BZP524322 CJJ524321:CJL524322 CTF524321:CTH524322 DDB524321:DDD524322 DMX524321:DMZ524322 DWT524321:DWV524322 EGP524321:EGR524322 EQL524321:EQN524322 FAH524321:FAJ524322 FKD524321:FKF524322 FTZ524321:FUB524322 GDV524321:GDX524322 GNR524321:GNT524322 GXN524321:GXP524322 HHJ524321:HHL524322 HRF524321:HRH524322 IBB524321:IBD524322 IKX524321:IKZ524322 IUT524321:IUV524322 JEP524321:JER524322 JOL524321:JON524322 JYH524321:JYJ524322 KID524321:KIF524322 KRZ524321:KSB524322 LBV524321:LBX524322 LLR524321:LLT524322 LVN524321:LVP524322 MFJ524321:MFL524322 MPF524321:MPH524322 MZB524321:MZD524322 NIX524321:NIZ524322 NST524321:NSV524322 OCP524321:OCR524322 OML524321:OMN524322 OWH524321:OWJ524322 PGD524321:PGF524322 PPZ524321:PQB524322 PZV524321:PZX524322 QJR524321:QJT524322 QTN524321:QTP524322 RDJ524321:RDL524322 RNF524321:RNH524322 RXB524321:RXD524322 SGX524321:SGZ524322 SQT524321:SQV524322 TAP524321:TAR524322 TKL524321:TKN524322 TUH524321:TUJ524322 UED524321:UEF524322 UNZ524321:UOB524322 UXV524321:UXX524322 VHR524321:VHT524322 VRN524321:VRP524322 WBJ524321:WBL524322 WLF524321:WLH524322 WVB524321:WVD524322 IP589857:IR589858 SL589857:SN589858 ACH589857:ACJ589858 AMD589857:AMF589858 AVZ589857:AWB589858 BFV589857:BFX589858 BPR589857:BPT589858 BZN589857:BZP589858 CJJ589857:CJL589858 CTF589857:CTH589858 DDB589857:DDD589858 DMX589857:DMZ589858 DWT589857:DWV589858 EGP589857:EGR589858 EQL589857:EQN589858 FAH589857:FAJ589858 FKD589857:FKF589858 FTZ589857:FUB589858 GDV589857:GDX589858 GNR589857:GNT589858 GXN589857:GXP589858 HHJ589857:HHL589858 HRF589857:HRH589858 IBB589857:IBD589858 IKX589857:IKZ589858 IUT589857:IUV589858 JEP589857:JER589858 JOL589857:JON589858 JYH589857:JYJ589858 KID589857:KIF589858 KRZ589857:KSB589858 LBV589857:LBX589858 LLR589857:LLT589858 LVN589857:LVP589858 MFJ589857:MFL589858 MPF589857:MPH589858 MZB589857:MZD589858 NIX589857:NIZ589858 NST589857:NSV589858 OCP589857:OCR589858 OML589857:OMN589858 OWH589857:OWJ589858 PGD589857:PGF589858 PPZ589857:PQB589858 PZV589857:PZX589858 QJR589857:QJT589858 QTN589857:QTP589858 RDJ589857:RDL589858 RNF589857:RNH589858 RXB589857:RXD589858 SGX589857:SGZ589858 SQT589857:SQV589858 TAP589857:TAR589858 TKL589857:TKN589858 TUH589857:TUJ589858 UED589857:UEF589858 UNZ589857:UOB589858 UXV589857:UXX589858 VHR589857:VHT589858 VRN589857:VRP589858 WBJ589857:WBL589858 WLF589857:WLH589858 WVB589857:WVD589858 IP655393:IR655394 SL655393:SN655394 ACH655393:ACJ655394 AMD655393:AMF655394 AVZ655393:AWB655394 BFV655393:BFX655394 BPR655393:BPT655394 BZN655393:BZP655394 CJJ655393:CJL655394 CTF655393:CTH655394 DDB655393:DDD655394 DMX655393:DMZ655394 DWT655393:DWV655394 EGP655393:EGR655394 EQL655393:EQN655394 FAH655393:FAJ655394 FKD655393:FKF655394 FTZ655393:FUB655394 GDV655393:GDX655394 GNR655393:GNT655394 GXN655393:GXP655394 HHJ655393:HHL655394 HRF655393:HRH655394 IBB655393:IBD655394 IKX655393:IKZ655394 IUT655393:IUV655394 JEP655393:JER655394 JOL655393:JON655394 JYH655393:JYJ655394 KID655393:KIF655394 KRZ655393:KSB655394 LBV655393:LBX655394 LLR655393:LLT655394 LVN655393:LVP655394 MFJ655393:MFL655394 MPF655393:MPH655394 MZB655393:MZD655394 NIX655393:NIZ655394 NST655393:NSV655394 OCP655393:OCR655394 OML655393:OMN655394 OWH655393:OWJ655394 PGD655393:PGF655394 PPZ655393:PQB655394 PZV655393:PZX655394 QJR655393:QJT655394 QTN655393:QTP655394 RDJ655393:RDL655394 RNF655393:RNH655394 RXB655393:RXD655394 SGX655393:SGZ655394 SQT655393:SQV655394 TAP655393:TAR655394 TKL655393:TKN655394 TUH655393:TUJ655394 UED655393:UEF655394 UNZ655393:UOB655394 UXV655393:UXX655394 VHR655393:VHT655394 VRN655393:VRP655394 WBJ655393:WBL655394 WLF655393:WLH655394 WVB655393:WVD655394 IP720929:IR720930 SL720929:SN720930 ACH720929:ACJ720930 AMD720929:AMF720930 AVZ720929:AWB720930 BFV720929:BFX720930 BPR720929:BPT720930 BZN720929:BZP720930 CJJ720929:CJL720930 CTF720929:CTH720930 DDB720929:DDD720930 DMX720929:DMZ720930 DWT720929:DWV720930 EGP720929:EGR720930 EQL720929:EQN720930 FAH720929:FAJ720930 FKD720929:FKF720930 FTZ720929:FUB720930 GDV720929:GDX720930 GNR720929:GNT720930 GXN720929:GXP720930 HHJ720929:HHL720930 HRF720929:HRH720930 IBB720929:IBD720930 IKX720929:IKZ720930 IUT720929:IUV720930 JEP720929:JER720930 JOL720929:JON720930 JYH720929:JYJ720930 KID720929:KIF720930 KRZ720929:KSB720930 LBV720929:LBX720930 LLR720929:LLT720930 LVN720929:LVP720930 MFJ720929:MFL720930 MPF720929:MPH720930 MZB720929:MZD720930 NIX720929:NIZ720930 NST720929:NSV720930 OCP720929:OCR720930 OML720929:OMN720930 OWH720929:OWJ720930 PGD720929:PGF720930 PPZ720929:PQB720930 PZV720929:PZX720930 QJR720929:QJT720930 QTN720929:QTP720930 RDJ720929:RDL720930 RNF720929:RNH720930 RXB720929:RXD720930 SGX720929:SGZ720930 SQT720929:SQV720930 TAP720929:TAR720930 TKL720929:TKN720930 TUH720929:TUJ720930 UED720929:UEF720930 UNZ720929:UOB720930 UXV720929:UXX720930 VHR720929:VHT720930 VRN720929:VRP720930 WBJ720929:WBL720930 WLF720929:WLH720930 WVB720929:WVD720930 IP786465:IR786466 SL786465:SN786466 ACH786465:ACJ786466 AMD786465:AMF786466 AVZ786465:AWB786466 BFV786465:BFX786466 BPR786465:BPT786466 BZN786465:BZP786466 CJJ786465:CJL786466 CTF786465:CTH786466 DDB786465:DDD786466 DMX786465:DMZ786466 DWT786465:DWV786466 EGP786465:EGR786466 EQL786465:EQN786466 FAH786465:FAJ786466 FKD786465:FKF786466 FTZ786465:FUB786466 GDV786465:GDX786466 GNR786465:GNT786466 GXN786465:GXP786466 HHJ786465:HHL786466 HRF786465:HRH786466 IBB786465:IBD786466 IKX786465:IKZ786466 IUT786465:IUV786466 JEP786465:JER786466 JOL786465:JON786466 JYH786465:JYJ786466 KID786465:KIF786466 KRZ786465:KSB786466 LBV786465:LBX786466 LLR786465:LLT786466 LVN786465:LVP786466 MFJ786465:MFL786466 MPF786465:MPH786466 MZB786465:MZD786466 NIX786465:NIZ786466 NST786465:NSV786466 OCP786465:OCR786466 OML786465:OMN786466 OWH786465:OWJ786466 PGD786465:PGF786466 PPZ786465:PQB786466 PZV786465:PZX786466 QJR786465:QJT786466 QTN786465:QTP786466 RDJ786465:RDL786466 RNF786465:RNH786466 RXB786465:RXD786466 SGX786465:SGZ786466 SQT786465:SQV786466 TAP786465:TAR786466 TKL786465:TKN786466 TUH786465:TUJ786466 UED786465:UEF786466 UNZ786465:UOB786466 UXV786465:UXX786466 VHR786465:VHT786466 VRN786465:VRP786466 WBJ786465:WBL786466 WLF786465:WLH786466 WVB786465:WVD786466 IP852001:IR852002 SL852001:SN852002 ACH852001:ACJ852002 AMD852001:AMF852002 AVZ852001:AWB852002 BFV852001:BFX852002 BPR852001:BPT852002 BZN852001:BZP852002 CJJ852001:CJL852002 CTF852001:CTH852002 DDB852001:DDD852002 DMX852001:DMZ852002 DWT852001:DWV852002 EGP852001:EGR852002 EQL852001:EQN852002 FAH852001:FAJ852002 FKD852001:FKF852002 FTZ852001:FUB852002 GDV852001:GDX852002 GNR852001:GNT852002 GXN852001:GXP852002 HHJ852001:HHL852002 HRF852001:HRH852002 IBB852001:IBD852002 IKX852001:IKZ852002 IUT852001:IUV852002 JEP852001:JER852002 JOL852001:JON852002 JYH852001:JYJ852002 KID852001:KIF852002 KRZ852001:KSB852002 LBV852001:LBX852002 LLR852001:LLT852002 LVN852001:LVP852002 MFJ852001:MFL852002 MPF852001:MPH852002 MZB852001:MZD852002 NIX852001:NIZ852002 NST852001:NSV852002 OCP852001:OCR852002 OML852001:OMN852002 OWH852001:OWJ852002 PGD852001:PGF852002 PPZ852001:PQB852002 PZV852001:PZX852002 QJR852001:QJT852002 QTN852001:QTP852002 RDJ852001:RDL852002 RNF852001:RNH852002 RXB852001:RXD852002 SGX852001:SGZ852002 SQT852001:SQV852002 TAP852001:TAR852002 TKL852001:TKN852002 TUH852001:TUJ852002 UED852001:UEF852002 UNZ852001:UOB852002 UXV852001:UXX852002 VHR852001:VHT852002 VRN852001:VRP852002 WBJ852001:WBL852002 WLF852001:WLH852002 WVB852001:WVD852002 IP917537:IR917538 SL917537:SN917538 ACH917537:ACJ917538 AMD917537:AMF917538 AVZ917537:AWB917538 BFV917537:BFX917538 BPR917537:BPT917538 BZN917537:BZP917538 CJJ917537:CJL917538 CTF917537:CTH917538 DDB917537:DDD917538 DMX917537:DMZ917538 DWT917537:DWV917538 EGP917537:EGR917538 EQL917537:EQN917538 FAH917537:FAJ917538 FKD917537:FKF917538 FTZ917537:FUB917538 GDV917537:GDX917538 GNR917537:GNT917538 GXN917537:GXP917538 HHJ917537:HHL917538 HRF917537:HRH917538 IBB917537:IBD917538 IKX917537:IKZ917538 IUT917537:IUV917538 JEP917537:JER917538 JOL917537:JON917538 JYH917537:JYJ917538 KID917537:KIF917538 KRZ917537:KSB917538 LBV917537:LBX917538 LLR917537:LLT917538 LVN917537:LVP917538 MFJ917537:MFL917538 MPF917537:MPH917538 MZB917537:MZD917538 NIX917537:NIZ917538 NST917537:NSV917538 OCP917537:OCR917538 OML917537:OMN917538 OWH917537:OWJ917538 PGD917537:PGF917538 PPZ917537:PQB917538 PZV917537:PZX917538 QJR917537:QJT917538 QTN917537:QTP917538 RDJ917537:RDL917538 RNF917537:RNH917538 RXB917537:RXD917538 SGX917537:SGZ917538 SQT917537:SQV917538 TAP917537:TAR917538 TKL917537:TKN917538 TUH917537:TUJ917538 UED917537:UEF917538 UNZ917537:UOB917538 UXV917537:UXX917538 VHR917537:VHT917538 VRN917537:VRP917538 WBJ917537:WBL917538 WLF917537:WLH917538 WVB917537:WVD917538 IP983073:IR983074 SL983073:SN983074 ACH983073:ACJ983074 AMD983073:AMF983074 AVZ983073:AWB983074 BFV983073:BFX983074 BPR983073:BPT983074 BZN983073:BZP983074 CJJ983073:CJL983074 CTF983073:CTH983074 DDB983073:DDD983074 DMX983073:DMZ983074 DWT983073:DWV983074 EGP983073:EGR983074 EQL983073:EQN983074 FAH983073:FAJ983074 FKD983073:FKF983074 FTZ983073:FUB983074 GDV983073:GDX983074 GNR983073:GNT983074 GXN983073:GXP983074 HHJ983073:HHL983074 HRF983073:HRH983074 IBB983073:IBD983074 IKX983073:IKZ983074 IUT983073:IUV983074 JEP983073:JER983074 JOL983073:JON983074 JYH983073:JYJ983074 KID983073:KIF983074 KRZ983073:KSB983074 LBV983073:LBX983074 LLR983073:LLT983074 LVN983073:LVP983074 MFJ983073:MFL983074 MPF983073:MPH983074 MZB983073:MZD983074 NIX983073:NIZ983074 NST983073:NSV983074 OCP983073:OCR983074 OML983073:OMN983074 OWH983073:OWJ983074 PGD983073:PGF983074 PPZ983073:PQB983074 PZV983073:PZX983074 QJR983073:QJT983074 QTN983073:QTP983074 RDJ983073:RDL983074 RNF983073:RNH983074 RXB983073:RXD983074 SGX983073:SGZ983074 SQT983073:SQV983074 TAP983073:TAR983074 TKL983073:TKN983074 TUH983073:TUJ983074 UED983073:UEF983074 UNZ983073:UOB983074 UXV983073:UXX983074 VHR983073:VHT983074 VRN983073:VRP983074 WBJ983073:WBL983074 WLF983073:WLH983074 WVB983073:WVD983074 N65532 HV65532 RR65532 ABN65532 ALJ65532 AVF65532 BFB65532 BOX65532 BYT65532 CIP65532 CSL65532 DCH65532 DMD65532 DVZ65532 EFV65532 EPR65532 EZN65532 FJJ65532 FTF65532 GDB65532 GMX65532 GWT65532 HGP65532 HQL65532 IAH65532 IKD65532 ITZ65532 JDV65532 JNR65532 JXN65532 KHJ65532 KRF65532 LBB65532 LKX65532 LUT65532 MEP65532 MOL65532 MYH65532 NID65532 NRZ65532 OBV65532 OLR65532 OVN65532 PFJ65532 PPF65532 PZB65532 QIX65532 QST65532 RCP65532 RML65532 RWH65532 SGD65532 SPZ65532 SZV65532 TJR65532 TTN65532 UDJ65532 UNF65532 UXB65532 VGX65532 VQT65532 WAP65532 WKL65532 WUH65532 N131068 HV131068 RR131068 ABN131068 ALJ131068 AVF131068 BFB131068 BOX131068 BYT131068 CIP131068 CSL131068 DCH131068 DMD131068 DVZ131068 EFV131068 EPR131068 EZN131068 FJJ131068 FTF131068 GDB131068 GMX131068 GWT131068 HGP131068 HQL131068 IAH131068 IKD131068 ITZ131068 JDV131068 JNR131068 JXN131068 KHJ131068 KRF131068 LBB131068 LKX131068 LUT131068 MEP131068 MOL131068 MYH131068 NID131068 NRZ131068 OBV131068 OLR131068 OVN131068 PFJ131068 PPF131068 PZB131068 QIX131068 QST131068 RCP131068 RML131068 RWH131068 SGD131068 SPZ131068 SZV131068 TJR131068 TTN131068 UDJ131068 UNF131068 UXB131068 VGX131068 VQT131068 WAP131068 WKL131068 WUH131068 N196604 HV196604 RR196604 ABN196604 ALJ196604 AVF196604 BFB196604 BOX196604 BYT196604 CIP196604 CSL196604 DCH196604 DMD196604 DVZ196604 EFV196604 EPR196604 EZN196604 FJJ196604 FTF196604 GDB196604 GMX196604 GWT196604 HGP196604 HQL196604 IAH196604 IKD196604 ITZ196604 JDV196604 JNR196604 JXN196604 KHJ196604 KRF196604 LBB196604 LKX196604 LUT196604 MEP196604 MOL196604 MYH196604 NID196604 NRZ196604 OBV196604 OLR196604 OVN196604 PFJ196604 PPF196604 PZB196604 QIX196604 QST196604 RCP196604 RML196604 RWH196604 SGD196604 SPZ196604 SZV196604 TJR196604 TTN196604 UDJ196604 UNF196604 UXB196604 VGX196604 VQT196604 WAP196604 WKL196604 WUH196604 N262140 HV262140 RR262140 ABN262140 ALJ262140 AVF262140 BFB262140 BOX262140 BYT262140 CIP262140 CSL262140 DCH262140 DMD262140 DVZ262140 EFV262140 EPR262140 EZN262140 FJJ262140 FTF262140 GDB262140 GMX262140 GWT262140 HGP262140 HQL262140 IAH262140 IKD262140 ITZ262140 JDV262140 JNR262140 JXN262140 KHJ262140 KRF262140 LBB262140 LKX262140 LUT262140 MEP262140 MOL262140 MYH262140 NID262140 NRZ262140 OBV262140 OLR262140 OVN262140 PFJ262140 PPF262140 PZB262140 QIX262140 QST262140 RCP262140 RML262140 RWH262140 SGD262140 SPZ262140 SZV262140 TJR262140 TTN262140 UDJ262140 UNF262140 UXB262140 VGX262140 VQT262140 WAP262140 WKL262140 WUH262140 N327676 HV327676 RR327676 ABN327676 ALJ327676 AVF327676 BFB327676 BOX327676 BYT327676 CIP327676 CSL327676 DCH327676 DMD327676 DVZ327676 EFV327676 EPR327676 EZN327676 FJJ327676 FTF327676 GDB327676 GMX327676 GWT327676 HGP327676 HQL327676 IAH327676 IKD327676 ITZ327676 JDV327676 JNR327676 JXN327676 KHJ327676 KRF327676 LBB327676 LKX327676 LUT327676 MEP327676 MOL327676 MYH327676 NID327676 NRZ327676 OBV327676 OLR327676 OVN327676 PFJ327676 PPF327676 PZB327676 QIX327676 QST327676 RCP327676 RML327676 RWH327676 SGD327676 SPZ327676 SZV327676 TJR327676 TTN327676 UDJ327676 UNF327676 UXB327676 VGX327676 VQT327676 WAP327676 WKL327676 WUH327676 N393212 HV393212 RR393212 ABN393212 ALJ393212 AVF393212 BFB393212 BOX393212 BYT393212 CIP393212 CSL393212 DCH393212 DMD393212 DVZ393212 EFV393212 EPR393212 EZN393212 FJJ393212 FTF393212 GDB393212 GMX393212 GWT393212 HGP393212 HQL393212 IAH393212 IKD393212 ITZ393212 JDV393212 JNR393212 JXN393212 KHJ393212 KRF393212 LBB393212 LKX393212 LUT393212 MEP393212 MOL393212 MYH393212 NID393212 NRZ393212 OBV393212 OLR393212 OVN393212 PFJ393212 PPF393212 PZB393212 QIX393212 QST393212 RCP393212 RML393212 RWH393212 SGD393212 SPZ393212 SZV393212 TJR393212 TTN393212 UDJ393212 UNF393212 UXB393212 VGX393212 VQT393212 WAP393212 WKL393212 WUH393212 N458748 HV458748 RR458748 ABN458748 ALJ458748 AVF458748 BFB458748 BOX458748 BYT458748 CIP458748 CSL458748 DCH458748 DMD458748 DVZ458748 EFV458748 EPR458748 EZN458748 FJJ458748 FTF458748 GDB458748 GMX458748 GWT458748 HGP458748 HQL458748 IAH458748 IKD458748 ITZ458748 JDV458748 JNR458748 JXN458748 KHJ458748 KRF458748 LBB458748 LKX458748 LUT458748 MEP458748 MOL458748 MYH458748 NID458748 NRZ458748 OBV458748 OLR458748 OVN458748 PFJ458748 PPF458748 PZB458748 QIX458748 QST458748 RCP458748 RML458748 RWH458748 SGD458748 SPZ458748 SZV458748 TJR458748 TTN458748 UDJ458748 UNF458748 UXB458748 VGX458748 VQT458748 WAP458748 WKL458748 WUH458748 N524284 HV524284 RR524284 ABN524284 ALJ524284 AVF524284 BFB524284 BOX524284 BYT524284 CIP524284 CSL524284 DCH524284 DMD524284 DVZ524284 EFV524284 EPR524284 EZN524284 FJJ524284 FTF524284 GDB524284 GMX524284 GWT524284 HGP524284 HQL524284 IAH524284 IKD524284 ITZ524284 JDV524284 JNR524284 JXN524284 KHJ524284 KRF524284 LBB524284 LKX524284 LUT524284 MEP524284 MOL524284 MYH524284 NID524284 NRZ524284 OBV524284 OLR524284 OVN524284 PFJ524284 PPF524284 PZB524284 QIX524284 QST524284 RCP524284 RML524284 RWH524284 SGD524284 SPZ524284 SZV524284 TJR524284 TTN524284 UDJ524284 UNF524284 UXB524284 VGX524284 VQT524284 WAP524284 WKL524284 WUH524284 N589820 HV589820 RR589820 ABN589820 ALJ589820 AVF589820 BFB589820 BOX589820 BYT589820 CIP589820 CSL589820 DCH589820 DMD589820 DVZ589820 EFV589820 EPR589820 EZN589820 FJJ589820 FTF589820 GDB589820 GMX589820 GWT589820 HGP589820 HQL589820 IAH589820 IKD589820 ITZ589820 JDV589820 JNR589820 JXN589820 KHJ589820 KRF589820 LBB589820 LKX589820 LUT589820 MEP589820 MOL589820 MYH589820 NID589820 NRZ589820 OBV589820 OLR589820 OVN589820 PFJ589820 PPF589820 PZB589820 QIX589820 QST589820 RCP589820 RML589820 RWH589820 SGD589820 SPZ589820 SZV589820 TJR589820 TTN589820 UDJ589820 UNF589820 UXB589820 VGX589820 VQT589820 WAP589820 WKL589820 WUH589820 N655356 HV655356 RR655356 ABN655356 ALJ655356 AVF655356 BFB655356 BOX655356 BYT655356 CIP655356 CSL655356 DCH655356 DMD655356 DVZ655356 EFV655356 EPR655356 EZN655356 FJJ655356 FTF655356 GDB655356 GMX655356 GWT655356 HGP655356 HQL655356 IAH655356 IKD655356 ITZ655356 JDV655356 JNR655356 JXN655356 KHJ655356 KRF655356 LBB655356 LKX655356 LUT655356 MEP655356 MOL655356 MYH655356 NID655356 NRZ655356 OBV655356 OLR655356 OVN655356 PFJ655356 PPF655356 PZB655356 QIX655356 QST655356 RCP655356 RML655356 RWH655356 SGD655356 SPZ655356 SZV655356 TJR655356 TTN655356 UDJ655356 UNF655356 UXB655356 VGX655356 VQT655356 WAP655356 WKL655356 WUH655356 N720892 HV720892 RR720892 ABN720892 ALJ720892 AVF720892 BFB720892 BOX720892 BYT720892 CIP720892 CSL720892 DCH720892 DMD720892 DVZ720892 EFV720892 EPR720892 EZN720892 FJJ720892 FTF720892 GDB720892 GMX720892 GWT720892 HGP720892 HQL720892 IAH720892 IKD720892 ITZ720892 JDV720892 JNR720892 JXN720892 KHJ720892 KRF720892 LBB720892 LKX720892 LUT720892 MEP720892 MOL720892 MYH720892 NID720892 NRZ720892 OBV720892 OLR720892 OVN720892 PFJ720892 PPF720892 PZB720892 QIX720892 QST720892 RCP720892 RML720892 RWH720892 SGD720892 SPZ720892 SZV720892 TJR720892 TTN720892 UDJ720892 UNF720892 UXB720892 VGX720892 VQT720892 WAP720892 WKL720892 WUH720892 N786428 HV786428 RR786428 ABN786428 ALJ786428 AVF786428 BFB786428 BOX786428 BYT786428 CIP786428 CSL786428 DCH786428 DMD786428 DVZ786428 EFV786428 EPR786428 EZN786428 FJJ786428 FTF786428 GDB786428 GMX786428 GWT786428 HGP786428 HQL786428 IAH786428 IKD786428 ITZ786428 JDV786428 JNR786428 JXN786428 KHJ786428 KRF786428 LBB786428 LKX786428 LUT786428 MEP786428 MOL786428 MYH786428 NID786428 NRZ786428 OBV786428 OLR786428 OVN786428 PFJ786428 PPF786428 PZB786428 QIX786428 QST786428 RCP786428 RML786428 RWH786428 SGD786428 SPZ786428 SZV786428 TJR786428 TTN786428 UDJ786428 UNF786428 UXB786428 VGX786428 VQT786428 WAP786428 WKL786428 WUH786428 N851964 HV851964 RR851964 ABN851964 ALJ851964 AVF851964 BFB851964 BOX851964 BYT851964 CIP851964 CSL851964 DCH851964 DMD851964 DVZ851964 EFV851964 EPR851964 EZN851964 FJJ851964 FTF851964 GDB851964 GMX851964 GWT851964 HGP851964 HQL851964 IAH851964 IKD851964 ITZ851964 JDV851964 JNR851964 JXN851964 KHJ851964 KRF851964 LBB851964 LKX851964 LUT851964 MEP851964 MOL851964 MYH851964 NID851964 NRZ851964 OBV851964 OLR851964 OVN851964 PFJ851964 PPF851964 PZB851964 QIX851964 QST851964 RCP851964 RML851964 RWH851964 SGD851964 SPZ851964 SZV851964 TJR851964 TTN851964 UDJ851964 UNF851964 UXB851964 VGX851964 VQT851964 WAP851964 WKL851964 WUH851964 N917500 HV917500 RR917500 ABN917500 ALJ917500 AVF917500 BFB917500 BOX917500 BYT917500 CIP917500 CSL917500 DCH917500 DMD917500 DVZ917500 EFV917500 EPR917500 EZN917500 FJJ917500 FTF917500 GDB917500 GMX917500 GWT917500 HGP917500 HQL917500 IAH917500 IKD917500 ITZ917500 JDV917500 JNR917500 JXN917500 KHJ917500 KRF917500 LBB917500 LKX917500 LUT917500 MEP917500 MOL917500 MYH917500 NID917500 NRZ917500 OBV917500 OLR917500 OVN917500 PFJ917500 PPF917500 PZB917500 QIX917500 QST917500 RCP917500 RML917500 RWH917500 SGD917500 SPZ917500 SZV917500 TJR917500 TTN917500 UDJ917500 UNF917500 UXB917500 VGX917500 VQT917500 WAP917500 WKL917500 WUH917500 N983036 HV983036 RR983036 ABN983036 ALJ983036 AVF983036 BFB983036 BOX983036 BYT983036 CIP983036 CSL983036 DCH983036 DMD983036 DVZ983036 EFV983036 EPR983036 EZN983036 FJJ983036 FTF983036 GDB983036 GMX983036 GWT983036 HGP983036 HQL983036 IAH983036 IKD983036 ITZ983036 JDV983036 JNR983036 JXN983036 KHJ983036 KRF983036 LBB983036 LKX983036 LUT983036 MEP983036 MOL983036 MYH983036 NID983036 NRZ983036 OBV983036 OLR983036 OVN983036 PFJ983036 PPF983036 PZB983036 QIX983036 QST983036 RCP983036 RML983036 RWH983036 SGD983036 SPZ983036 SZV983036 TJR983036 TTN983036 UDJ983036 UNF983036 UXB983036 VGX983036 VQT983036 WAP983036 WKL983036 WUH983036 IP65560:IR65561 SL65560:SN65561 ACH65560:ACJ65561 AMD65560:AMF65561 AVZ65560:AWB65561 BFV65560:BFX65561 BPR65560:BPT65561 BZN65560:BZP65561 CJJ65560:CJL65561 CTF65560:CTH65561 DDB65560:DDD65561 DMX65560:DMZ65561 DWT65560:DWV65561 EGP65560:EGR65561 EQL65560:EQN65561 FAH65560:FAJ65561 FKD65560:FKF65561 FTZ65560:FUB65561 GDV65560:GDX65561 GNR65560:GNT65561 GXN65560:GXP65561 HHJ65560:HHL65561 HRF65560:HRH65561 IBB65560:IBD65561 IKX65560:IKZ65561 IUT65560:IUV65561 JEP65560:JER65561 JOL65560:JON65561 JYH65560:JYJ65561 KID65560:KIF65561 KRZ65560:KSB65561 LBV65560:LBX65561 LLR65560:LLT65561 LVN65560:LVP65561 MFJ65560:MFL65561 MPF65560:MPH65561 MZB65560:MZD65561 NIX65560:NIZ65561 NST65560:NSV65561 OCP65560:OCR65561 OML65560:OMN65561 OWH65560:OWJ65561 PGD65560:PGF65561 PPZ65560:PQB65561 PZV65560:PZX65561 QJR65560:QJT65561 QTN65560:QTP65561 RDJ65560:RDL65561 RNF65560:RNH65561 RXB65560:RXD65561 SGX65560:SGZ65561 SQT65560:SQV65561 TAP65560:TAR65561 TKL65560:TKN65561 TUH65560:TUJ65561 UED65560:UEF65561 UNZ65560:UOB65561 UXV65560:UXX65561 VHR65560:VHT65561 VRN65560:VRP65561 WBJ65560:WBL65561 WLF65560:WLH65561 WVB65560:WVD65561 IP131096:IR131097 SL131096:SN131097 ACH131096:ACJ131097 AMD131096:AMF131097 AVZ131096:AWB131097 BFV131096:BFX131097 BPR131096:BPT131097 BZN131096:BZP131097 CJJ131096:CJL131097 CTF131096:CTH131097 DDB131096:DDD131097 DMX131096:DMZ131097 DWT131096:DWV131097 EGP131096:EGR131097 EQL131096:EQN131097 FAH131096:FAJ131097 FKD131096:FKF131097 FTZ131096:FUB131097 GDV131096:GDX131097 GNR131096:GNT131097 GXN131096:GXP131097 HHJ131096:HHL131097 HRF131096:HRH131097 IBB131096:IBD131097 IKX131096:IKZ131097 IUT131096:IUV131097 JEP131096:JER131097 JOL131096:JON131097 JYH131096:JYJ131097 KID131096:KIF131097 KRZ131096:KSB131097 LBV131096:LBX131097 LLR131096:LLT131097 LVN131096:LVP131097 MFJ131096:MFL131097 MPF131096:MPH131097 MZB131096:MZD131097 NIX131096:NIZ131097 NST131096:NSV131097 OCP131096:OCR131097 OML131096:OMN131097 OWH131096:OWJ131097 PGD131096:PGF131097 PPZ131096:PQB131097 PZV131096:PZX131097 QJR131096:QJT131097 QTN131096:QTP131097 RDJ131096:RDL131097 RNF131096:RNH131097 RXB131096:RXD131097 SGX131096:SGZ131097 SQT131096:SQV131097 TAP131096:TAR131097 TKL131096:TKN131097 TUH131096:TUJ131097 UED131096:UEF131097 UNZ131096:UOB131097 UXV131096:UXX131097 VHR131096:VHT131097 VRN131096:VRP131097 WBJ131096:WBL131097 WLF131096:WLH131097 WVB131096:WVD131097 IP196632:IR196633 SL196632:SN196633 ACH196632:ACJ196633 AMD196632:AMF196633 AVZ196632:AWB196633 BFV196632:BFX196633 BPR196632:BPT196633 BZN196632:BZP196633 CJJ196632:CJL196633 CTF196632:CTH196633 DDB196632:DDD196633 DMX196632:DMZ196633 DWT196632:DWV196633 EGP196632:EGR196633 EQL196632:EQN196633 FAH196632:FAJ196633 FKD196632:FKF196633 FTZ196632:FUB196633 GDV196632:GDX196633 GNR196632:GNT196633 GXN196632:GXP196633 HHJ196632:HHL196633 HRF196632:HRH196633 IBB196632:IBD196633 IKX196632:IKZ196633 IUT196632:IUV196633 JEP196632:JER196633 JOL196632:JON196633 JYH196632:JYJ196633 KID196632:KIF196633 KRZ196632:KSB196633 LBV196632:LBX196633 LLR196632:LLT196633 LVN196632:LVP196633 MFJ196632:MFL196633 MPF196632:MPH196633 MZB196632:MZD196633 NIX196632:NIZ196633 NST196632:NSV196633 OCP196632:OCR196633 OML196632:OMN196633 OWH196632:OWJ196633 PGD196632:PGF196633 PPZ196632:PQB196633 PZV196632:PZX196633 QJR196632:QJT196633 QTN196632:QTP196633 RDJ196632:RDL196633 RNF196632:RNH196633 RXB196632:RXD196633 SGX196632:SGZ196633 SQT196632:SQV196633 TAP196632:TAR196633 TKL196632:TKN196633 TUH196632:TUJ196633 UED196632:UEF196633 UNZ196632:UOB196633 UXV196632:UXX196633 VHR196632:VHT196633 VRN196632:VRP196633 WBJ196632:WBL196633 WLF196632:WLH196633 WVB196632:WVD196633 IP262168:IR262169 SL262168:SN262169 ACH262168:ACJ262169 AMD262168:AMF262169 AVZ262168:AWB262169 BFV262168:BFX262169 BPR262168:BPT262169 BZN262168:BZP262169 CJJ262168:CJL262169 CTF262168:CTH262169 DDB262168:DDD262169 DMX262168:DMZ262169 DWT262168:DWV262169 EGP262168:EGR262169 EQL262168:EQN262169 FAH262168:FAJ262169 FKD262168:FKF262169 FTZ262168:FUB262169 GDV262168:GDX262169 GNR262168:GNT262169 GXN262168:GXP262169 HHJ262168:HHL262169 HRF262168:HRH262169 IBB262168:IBD262169 IKX262168:IKZ262169 IUT262168:IUV262169 JEP262168:JER262169 JOL262168:JON262169 JYH262168:JYJ262169 KID262168:KIF262169 KRZ262168:KSB262169 LBV262168:LBX262169 LLR262168:LLT262169 LVN262168:LVP262169 MFJ262168:MFL262169 MPF262168:MPH262169 MZB262168:MZD262169 NIX262168:NIZ262169 NST262168:NSV262169 OCP262168:OCR262169 OML262168:OMN262169 OWH262168:OWJ262169 PGD262168:PGF262169 PPZ262168:PQB262169 PZV262168:PZX262169 QJR262168:QJT262169 QTN262168:QTP262169 RDJ262168:RDL262169 RNF262168:RNH262169 RXB262168:RXD262169 SGX262168:SGZ262169 SQT262168:SQV262169 TAP262168:TAR262169 TKL262168:TKN262169 TUH262168:TUJ262169 UED262168:UEF262169 UNZ262168:UOB262169 UXV262168:UXX262169 VHR262168:VHT262169 VRN262168:VRP262169 WBJ262168:WBL262169 WLF262168:WLH262169 WVB262168:WVD262169 IP327704:IR327705 SL327704:SN327705 ACH327704:ACJ327705 AMD327704:AMF327705 AVZ327704:AWB327705 BFV327704:BFX327705 BPR327704:BPT327705 BZN327704:BZP327705 CJJ327704:CJL327705 CTF327704:CTH327705 DDB327704:DDD327705 DMX327704:DMZ327705 DWT327704:DWV327705 EGP327704:EGR327705 EQL327704:EQN327705 FAH327704:FAJ327705 FKD327704:FKF327705 FTZ327704:FUB327705 GDV327704:GDX327705 GNR327704:GNT327705 GXN327704:GXP327705 HHJ327704:HHL327705 HRF327704:HRH327705 IBB327704:IBD327705 IKX327704:IKZ327705 IUT327704:IUV327705 JEP327704:JER327705 JOL327704:JON327705 JYH327704:JYJ327705 KID327704:KIF327705 KRZ327704:KSB327705 LBV327704:LBX327705 LLR327704:LLT327705 LVN327704:LVP327705 MFJ327704:MFL327705 MPF327704:MPH327705 MZB327704:MZD327705 NIX327704:NIZ327705 NST327704:NSV327705 OCP327704:OCR327705 OML327704:OMN327705 OWH327704:OWJ327705 PGD327704:PGF327705 PPZ327704:PQB327705 PZV327704:PZX327705 QJR327704:QJT327705 QTN327704:QTP327705 RDJ327704:RDL327705 RNF327704:RNH327705 RXB327704:RXD327705 SGX327704:SGZ327705 SQT327704:SQV327705 TAP327704:TAR327705 TKL327704:TKN327705 TUH327704:TUJ327705 UED327704:UEF327705 UNZ327704:UOB327705 UXV327704:UXX327705 VHR327704:VHT327705 VRN327704:VRP327705 WBJ327704:WBL327705 WLF327704:WLH327705 WVB327704:WVD327705 IP393240:IR393241 SL393240:SN393241 ACH393240:ACJ393241 AMD393240:AMF393241 AVZ393240:AWB393241 BFV393240:BFX393241 BPR393240:BPT393241 BZN393240:BZP393241 CJJ393240:CJL393241 CTF393240:CTH393241 DDB393240:DDD393241 DMX393240:DMZ393241 DWT393240:DWV393241 EGP393240:EGR393241 EQL393240:EQN393241 FAH393240:FAJ393241 FKD393240:FKF393241 FTZ393240:FUB393241 GDV393240:GDX393241 GNR393240:GNT393241 GXN393240:GXP393241 HHJ393240:HHL393241 HRF393240:HRH393241 IBB393240:IBD393241 IKX393240:IKZ393241 IUT393240:IUV393241 JEP393240:JER393241 JOL393240:JON393241 JYH393240:JYJ393241 KID393240:KIF393241 KRZ393240:KSB393241 LBV393240:LBX393241 LLR393240:LLT393241 LVN393240:LVP393241 MFJ393240:MFL393241 MPF393240:MPH393241 MZB393240:MZD393241 NIX393240:NIZ393241 NST393240:NSV393241 OCP393240:OCR393241 OML393240:OMN393241 OWH393240:OWJ393241 PGD393240:PGF393241 PPZ393240:PQB393241 PZV393240:PZX393241 QJR393240:QJT393241 QTN393240:QTP393241 RDJ393240:RDL393241 RNF393240:RNH393241 RXB393240:RXD393241 SGX393240:SGZ393241 SQT393240:SQV393241 TAP393240:TAR393241 TKL393240:TKN393241 TUH393240:TUJ393241 UED393240:UEF393241 UNZ393240:UOB393241 UXV393240:UXX393241 VHR393240:VHT393241 VRN393240:VRP393241 WBJ393240:WBL393241 WLF393240:WLH393241 WVB393240:WVD393241 IP458776:IR458777 SL458776:SN458777 ACH458776:ACJ458777 AMD458776:AMF458777 AVZ458776:AWB458777 BFV458776:BFX458777 BPR458776:BPT458777 BZN458776:BZP458777 CJJ458776:CJL458777 CTF458776:CTH458777 DDB458776:DDD458777 DMX458776:DMZ458777 DWT458776:DWV458777 EGP458776:EGR458777 EQL458776:EQN458777 FAH458776:FAJ458777 FKD458776:FKF458777 FTZ458776:FUB458777 GDV458776:GDX458777 GNR458776:GNT458777 GXN458776:GXP458777 HHJ458776:HHL458777 HRF458776:HRH458777 IBB458776:IBD458777 IKX458776:IKZ458777 IUT458776:IUV458777 JEP458776:JER458777 JOL458776:JON458777 JYH458776:JYJ458777 KID458776:KIF458777 KRZ458776:KSB458777 LBV458776:LBX458777 LLR458776:LLT458777 LVN458776:LVP458777 MFJ458776:MFL458777 MPF458776:MPH458777 MZB458776:MZD458777 NIX458776:NIZ458777 NST458776:NSV458777 OCP458776:OCR458777 OML458776:OMN458777 OWH458776:OWJ458777 PGD458776:PGF458777 PPZ458776:PQB458777 PZV458776:PZX458777 QJR458776:QJT458777 QTN458776:QTP458777 RDJ458776:RDL458777 RNF458776:RNH458777 RXB458776:RXD458777 SGX458776:SGZ458777 SQT458776:SQV458777 TAP458776:TAR458777 TKL458776:TKN458777 TUH458776:TUJ458777 UED458776:UEF458777 UNZ458776:UOB458777 UXV458776:UXX458777 VHR458776:VHT458777 VRN458776:VRP458777 WBJ458776:WBL458777 WLF458776:WLH458777 WVB458776:WVD458777 IP524312:IR524313 SL524312:SN524313 ACH524312:ACJ524313 AMD524312:AMF524313 AVZ524312:AWB524313 BFV524312:BFX524313 BPR524312:BPT524313 BZN524312:BZP524313 CJJ524312:CJL524313 CTF524312:CTH524313 DDB524312:DDD524313 DMX524312:DMZ524313 DWT524312:DWV524313 EGP524312:EGR524313 EQL524312:EQN524313 FAH524312:FAJ524313 FKD524312:FKF524313 FTZ524312:FUB524313 GDV524312:GDX524313 GNR524312:GNT524313 GXN524312:GXP524313 HHJ524312:HHL524313 HRF524312:HRH524313 IBB524312:IBD524313 IKX524312:IKZ524313 IUT524312:IUV524313 JEP524312:JER524313 JOL524312:JON524313 JYH524312:JYJ524313 KID524312:KIF524313 KRZ524312:KSB524313 LBV524312:LBX524313 LLR524312:LLT524313 LVN524312:LVP524313 MFJ524312:MFL524313 MPF524312:MPH524313 MZB524312:MZD524313 NIX524312:NIZ524313 NST524312:NSV524313 OCP524312:OCR524313 OML524312:OMN524313 OWH524312:OWJ524313 PGD524312:PGF524313 PPZ524312:PQB524313 PZV524312:PZX524313 QJR524312:QJT524313 QTN524312:QTP524313 RDJ524312:RDL524313 RNF524312:RNH524313 RXB524312:RXD524313 SGX524312:SGZ524313 SQT524312:SQV524313 TAP524312:TAR524313 TKL524312:TKN524313 TUH524312:TUJ524313 UED524312:UEF524313 UNZ524312:UOB524313 UXV524312:UXX524313 VHR524312:VHT524313 VRN524312:VRP524313 WBJ524312:WBL524313 WLF524312:WLH524313 WVB524312:WVD524313 IP589848:IR589849 SL589848:SN589849 ACH589848:ACJ589849 AMD589848:AMF589849 AVZ589848:AWB589849 BFV589848:BFX589849 BPR589848:BPT589849 BZN589848:BZP589849 CJJ589848:CJL589849 CTF589848:CTH589849 DDB589848:DDD589849 DMX589848:DMZ589849 DWT589848:DWV589849 EGP589848:EGR589849 EQL589848:EQN589849 FAH589848:FAJ589849 FKD589848:FKF589849 FTZ589848:FUB589849 GDV589848:GDX589849 GNR589848:GNT589849 GXN589848:GXP589849 HHJ589848:HHL589849 HRF589848:HRH589849 IBB589848:IBD589849 IKX589848:IKZ589849 IUT589848:IUV589849 JEP589848:JER589849 JOL589848:JON589849 JYH589848:JYJ589849 KID589848:KIF589849 KRZ589848:KSB589849 LBV589848:LBX589849 LLR589848:LLT589849 LVN589848:LVP589849 MFJ589848:MFL589849 MPF589848:MPH589849 MZB589848:MZD589849 NIX589848:NIZ589849 NST589848:NSV589849 OCP589848:OCR589849 OML589848:OMN589849 OWH589848:OWJ589849 PGD589848:PGF589849 PPZ589848:PQB589849 PZV589848:PZX589849 QJR589848:QJT589849 QTN589848:QTP589849 RDJ589848:RDL589849 RNF589848:RNH589849 RXB589848:RXD589849 SGX589848:SGZ589849 SQT589848:SQV589849 TAP589848:TAR589849 TKL589848:TKN589849 TUH589848:TUJ589849 UED589848:UEF589849 UNZ589848:UOB589849 UXV589848:UXX589849 VHR589848:VHT589849 VRN589848:VRP589849 WBJ589848:WBL589849 WLF589848:WLH589849 WVB589848:WVD589849 IP655384:IR655385 SL655384:SN655385 ACH655384:ACJ655385 AMD655384:AMF655385 AVZ655384:AWB655385 BFV655384:BFX655385 BPR655384:BPT655385 BZN655384:BZP655385 CJJ655384:CJL655385 CTF655384:CTH655385 DDB655384:DDD655385 DMX655384:DMZ655385 DWT655384:DWV655385 EGP655384:EGR655385 EQL655384:EQN655385 FAH655384:FAJ655385 FKD655384:FKF655385 FTZ655384:FUB655385 GDV655384:GDX655385 GNR655384:GNT655385 GXN655384:GXP655385 HHJ655384:HHL655385 HRF655384:HRH655385 IBB655384:IBD655385 IKX655384:IKZ655385 IUT655384:IUV655385 JEP655384:JER655385 JOL655384:JON655385 JYH655384:JYJ655385 KID655384:KIF655385 KRZ655384:KSB655385 LBV655384:LBX655385 LLR655384:LLT655385 LVN655384:LVP655385 MFJ655384:MFL655385 MPF655384:MPH655385 MZB655384:MZD655385 NIX655384:NIZ655385 NST655384:NSV655385 OCP655384:OCR655385 OML655384:OMN655385 OWH655384:OWJ655385 PGD655384:PGF655385 PPZ655384:PQB655385 PZV655384:PZX655385 QJR655384:QJT655385 QTN655384:QTP655385 RDJ655384:RDL655385 RNF655384:RNH655385 RXB655384:RXD655385 SGX655384:SGZ655385 SQT655384:SQV655385 TAP655384:TAR655385 TKL655384:TKN655385 TUH655384:TUJ655385 UED655384:UEF655385 UNZ655384:UOB655385 UXV655384:UXX655385 VHR655384:VHT655385 VRN655384:VRP655385 WBJ655384:WBL655385 WLF655384:WLH655385 WVB655384:WVD655385 IP720920:IR720921 SL720920:SN720921 ACH720920:ACJ720921 AMD720920:AMF720921 AVZ720920:AWB720921 BFV720920:BFX720921 BPR720920:BPT720921 BZN720920:BZP720921 CJJ720920:CJL720921 CTF720920:CTH720921 DDB720920:DDD720921 DMX720920:DMZ720921 DWT720920:DWV720921 EGP720920:EGR720921 EQL720920:EQN720921 FAH720920:FAJ720921 FKD720920:FKF720921 FTZ720920:FUB720921 GDV720920:GDX720921 GNR720920:GNT720921 GXN720920:GXP720921 HHJ720920:HHL720921 HRF720920:HRH720921 IBB720920:IBD720921 IKX720920:IKZ720921 IUT720920:IUV720921 JEP720920:JER720921 JOL720920:JON720921 JYH720920:JYJ720921 KID720920:KIF720921 KRZ720920:KSB720921 LBV720920:LBX720921 LLR720920:LLT720921 LVN720920:LVP720921 MFJ720920:MFL720921 MPF720920:MPH720921 MZB720920:MZD720921 NIX720920:NIZ720921 NST720920:NSV720921 OCP720920:OCR720921 OML720920:OMN720921 OWH720920:OWJ720921 PGD720920:PGF720921 PPZ720920:PQB720921 PZV720920:PZX720921 QJR720920:QJT720921 QTN720920:QTP720921 RDJ720920:RDL720921 RNF720920:RNH720921 RXB720920:RXD720921 SGX720920:SGZ720921 SQT720920:SQV720921 TAP720920:TAR720921 TKL720920:TKN720921 TUH720920:TUJ720921 UED720920:UEF720921 UNZ720920:UOB720921 UXV720920:UXX720921 VHR720920:VHT720921 VRN720920:VRP720921 WBJ720920:WBL720921 WLF720920:WLH720921 WVB720920:WVD720921 IP786456:IR786457 SL786456:SN786457 ACH786456:ACJ786457 AMD786456:AMF786457 AVZ786456:AWB786457 BFV786456:BFX786457 BPR786456:BPT786457 BZN786456:BZP786457 CJJ786456:CJL786457 CTF786456:CTH786457 DDB786456:DDD786457 DMX786456:DMZ786457 DWT786456:DWV786457 EGP786456:EGR786457 EQL786456:EQN786457 FAH786456:FAJ786457 FKD786456:FKF786457 FTZ786456:FUB786457 GDV786456:GDX786457 GNR786456:GNT786457 GXN786456:GXP786457 HHJ786456:HHL786457 HRF786456:HRH786457 IBB786456:IBD786457 IKX786456:IKZ786457 IUT786456:IUV786457 JEP786456:JER786457 JOL786456:JON786457 JYH786456:JYJ786457 KID786456:KIF786457 KRZ786456:KSB786457 LBV786456:LBX786457 LLR786456:LLT786457 LVN786456:LVP786457 MFJ786456:MFL786457 MPF786456:MPH786457 MZB786456:MZD786457 NIX786456:NIZ786457 NST786456:NSV786457 OCP786456:OCR786457 OML786456:OMN786457 OWH786456:OWJ786457 PGD786456:PGF786457 PPZ786456:PQB786457 PZV786456:PZX786457 QJR786456:QJT786457 QTN786456:QTP786457 RDJ786456:RDL786457 RNF786456:RNH786457 RXB786456:RXD786457 SGX786456:SGZ786457 SQT786456:SQV786457 TAP786456:TAR786457 TKL786456:TKN786457 TUH786456:TUJ786457 UED786456:UEF786457 UNZ786456:UOB786457 UXV786456:UXX786457 VHR786456:VHT786457 VRN786456:VRP786457 WBJ786456:WBL786457 WLF786456:WLH786457 WVB786456:WVD786457 IP851992:IR851993 SL851992:SN851993 ACH851992:ACJ851993 AMD851992:AMF851993 AVZ851992:AWB851993 BFV851992:BFX851993 BPR851992:BPT851993 BZN851992:BZP851993 CJJ851992:CJL851993 CTF851992:CTH851993 DDB851992:DDD851993 DMX851992:DMZ851993 DWT851992:DWV851993 EGP851992:EGR851993 EQL851992:EQN851993 FAH851992:FAJ851993 FKD851992:FKF851993 FTZ851992:FUB851993 GDV851992:GDX851993 GNR851992:GNT851993 GXN851992:GXP851993 HHJ851992:HHL851993 HRF851992:HRH851993 IBB851992:IBD851993 IKX851992:IKZ851993 IUT851992:IUV851993 JEP851992:JER851993 JOL851992:JON851993 JYH851992:JYJ851993 KID851992:KIF851993 KRZ851992:KSB851993 LBV851992:LBX851993 LLR851992:LLT851993 LVN851992:LVP851993 MFJ851992:MFL851993 MPF851992:MPH851993 MZB851992:MZD851993 NIX851992:NIZ851993 NST851992:NSV851993 OCP851992:OCR851993 OML851992:OMN851993 OWH851992:OWJ851993 PGD851992:PGF851993 PPZ851992:PQB851993 PZV851992:PZX851993 QJR851992:QJT851993 QTN851992:QTP851993 RDJ851992:RDL851993 RNF851992:RNH851993 RXB851992:RXD851993 SGX851992:SGZ851993 SQT851992:SQV851993 TAP851992:TAR851993 TKL851992:TKN851993 TUH851992:TUJ851993 UED851992:UEF851993 UNZ851992:UOB851993 UXV851992:UXX851993 VHR851992:VHT851993 VRN851992:VRP851993 WBJ851992:WBL851993 WLF851992:WLH851993 WVB851992:WVD851993 IP917528:IR917529 SL917528:SN917529 ACH917528:ACJ917529 AMD917528:AMF917529 AVZ917528:AWB917529 BFV917528:BFX917529 BPR917528:BPT917529 BZN917528:BZP917529 CJJ917528:CJL917529 CTF917528:CTH917529 DDB917528:DDD917529 DMX917528:DMZ917529 DWT917528:DWV917529 EGP917528:EGR917529 EQL917528:EQN917529 FAH917528:FAJ917529 FKD917528:FKF917529 FTZ917528:FUB917529 GDV917528:GDX917529 GNR917528:GNT917529 GXN917528:GXP917529 HHJ917528:HHL917529 HRF917528:HRH917529 IBB917528:IBD917529 IKX917528:IKZ917529 IUT917528:IUV917529 JEP917528:JER917529 JOL917528:JON917529 JYH917528:JYJ917529 KID917528:KIF917529 KRZ917528:KSB917529 LBV917528:LBX917529 LLR917528:LLT917529 LVN917528:LVP917529 MFJ917528:MFL917529 MPF917528:MPH917529 MZB917528:MZD917529 NIX917528:NIZ917529 NST917528:NSV917529 OCP917528:OCR917529 OML917528:OMN917529 OWH917528:OWJ917529 PGD917528:PGF917529 PPZ917528:PQB917529 PZV917528:PZX917529 QJR917528:QJT917529 QTN917528:QTP917529 RDJ917528:RDL917529 RNF917528:RNH917529 RXB917528:RXD917529 SGX917528:SGZ917529 SQT917528:SQV917529 TAP917528:TAR917529 TKL917528:TKN917529 TUH917528:TUJ917529 UED917528:UEF917529 UNZ917528:UOB917529 UXV917528:UXX917529 VHR917528:VHT917529 VRN917528:VRP917529 WBJ917528:WBL917529 WLF917528:WLH917529 WVB917528:WVD917529 IP983064:IR983065 SL983064:SN983065 ACH983064:ACJ983065 AMD983064:AMF983065 AVZ983064:AWB983065 BFV983064:BFX983065 BPR983064:BPT983065 BZN983064:BZP983065 CJJ983064:CJL983065 CTF983064:CTH983065 DDB983064:DDD983065 DMX983064:DMZ983065 DWT983064:DWV983065 EGP983064:EGR983065 EQL983064:EQN983065 FAH983064:FAJ983065 FKD983064:FKF983065 FTZ983064:FUB983065 GDV983064:GDX983065 GNR983064:GNT983065 GXN983064:GXP983065 HHJ983064:HHL983065 HRF983064:HRH983065 IBB983064:IBD983065 IKX983064:IKZ983065 IUT983064:IUV983065 JEP983064:JER983065 JOL983064:JON983065 JYH983064:JYJ983065 KID983064:KIF983065 KRZ983064:KSB983065 LBV983064:LBX983065 LLR983064:LLT983065 LVN983064:LVP983065 MFJ983064:MFL983065 MPF983064:MPH983065 MZB983064:MZD983065 NIX983064:NIZ983065 NST983064:NSV983065 OCP983064:OCR983065 OML983064:OMN983065 OWH983064:OWJ983065 PGD983064:PGF983065 PPZ983064:PQB983065 PZV983064:PZX983065 QJR983064:QJT983065 QTN983064:QTP983065 RDJ983064:RDL983065 RNF983064:RNH983065 RXB983064:RXD983065 SGX983064:SGZ983065 SQT983064:SQV983065 TAP983064:TAR983065 TKL983064:TKN983065 TUH983064:TUJ983065 UED983064:UEF983065 UNZ983064:UOB983065 UXV983064:UXX983065 VHR983064:VHT983065 VRN983064:VRP983065 WBJ983064:WBL983065 WLF983064:WLH983065 WVB983064:WVD983065 IP65565:IR65565 SL65565:SN65565 ACH65565:ACJ65565 AMD65565:AMF65565 AVZ65565:AWB65565 BFV65565:BFX65565 BPR65565:BPT65565 BZN65565:BZP65565 CJJ65565:CJL65565 CTF65565:CTH65565 DDB65565:DDD65565 DMX65565:DMZ65565 DWT65565:DWV65565 EGP65565:EGR65565 EQL65565:EQN65565 FAH65565:FAJ65565 FKD65565:FKF65565 FTZ65565:FUB65565 GDV65565:GDX65565 GNR65565:GNT65565 GXN65565:GXP65565 HHJ65565:HHL65565 HRF65565:HRH65565 IBB65565:IBD65565 IKX65565:IKZ65565 IUT65565:IUV65565 JEP65565:JER65565 JOL65565:JON65565 JYH65565:JYJ65565 KID65565:KIF65565 KRZ65565:KSB65565 LBV65565:LBX65565 LLR65565:LLT65565 LVN65565:LVP65565 MFJ65565:MFL65565 MPF65565:MPH65565 MZB65565:MZD65565 NIX65565:NIZ65565 NST65565:NSV65565 OCP65565:OCR65565 OML65565:OMN65565 OWH65565:OWJ65565 PGD65565:PGF65565 PPZ65565:PQB65565 PZV65565:PZX65565 QJR65565:QJT65565 QTN65565:QTP65565 RDJ65565:RDL65565 RNF65565:RNH65565 RXB65565:RXD65565 SGX65565:SGZ65565 SQT65565:SQV65565 TAP65565:TAR65565 TKL65565:TKN65565 TUH65565:TUJ65565 UED65565:UEF65565 UNZ65565:UOB65565 UXV65565:UXX65565 VHR65565:VHT65565 VRN65565:VRP65565 WBJ65565:WBL65565 WLF65565:WLH65565 WVB65565:WVD65565 IP131101:IR131101 SL131101:SN131101 ACH131101:ACJ131101 AMD131101:AMF131101 AVZ131101:AWB131101 BFV131101:BFX131101 BPR131101:BPT131101 BZN131101:BZP131101 CJJ131101:CJL131101 CTF131101:CTH131101 DDB131101:DDD131101 DMX131101:DMZ131101 DWT131101:DWV131101 EGP131101:EGR131101 EQL131101:EQN131101 FAH131101:FAJ131101 FKD131101:FKF131101 FTZ131101:FUB131101 GDV131101:GDX131101 GNR131101:GNT131101 GXN131101:GXP131101 HHJ131101:HHL131101 HRF131101:HRH131101 IBB131101:IBD131101 IKX131101:IKZ131101 IUT131101:IUV131101 JEP131101:JER131101 JOL131101:JON131101 JYH131101:JYJ131101 KID131101:KIF131101 KRZ131101:KSB131101 LBV131101:LBX131101 LLR131101:LLT131101 LVN131101:LVP131101 MFJ131101:MFL131101 MPF131101:MPH131101 MZB131101:MZD131101 NIX131101:NIZ131101 NST131101:NSV131101 OCP131101:OCR131101 OML131101:OMN131101 OWH131101:OWJ131101 PGD131101:PGF131101 PPZ131101:PQB131101 PZV131101:PZX131101 QJR131101:QJT131101 QTN131101:QTP131101 RDJ131101:RDL131101 RNF131101:RNH131101 RXB131101:RXD131101 SGX131101:SGZ131101 SQT131101:SQV131101 TAP131101:TAR131101 TKL131101:TKN131101 TUH131101:TUJ131101 UED131101:UEF131101 UNZ131101:UOB131101 UXV131101:UXX131101 VHR131101:VHT131101 VRN131101:VRP131101 WBJ131101:WBL131101 WLF131101:WLH131101 WVB131101:WVD131101 IP196637:IR196637 SL196637:SN196637 ACH196637:ACJ196637 AMD196637:AMF196637 AVZ196637:AWB196637 BFV196637:BFX196637 BPR196637:BPT196637 BZN196637:BZP196637 CJJ196637:CJL196637 CTF196637:CTH196637 DDB196637:DDD196637 DMX196637:DMZ196637 DWT196637:DWV196637 EGP196637:EGR196637 EQL196637:EQN196637 FAH196637:FAJ196637 FKD196637:FKF196637 FTZ196637:FUB196637 GDV196637:GDX196637 GNR196637:GNT196637 GXN196637:GXP196637 HHJ196637:HHL196637 HRF196637:HRH196637 IBB196637:IBD196637 IKX196637:IKZ196637 IUT196637:IUV196637 JEP196637:JER196637 JOL196637:JON196637 JYH196637:JYJ196637 KID196637:KIF196637 KRZ196637:KSB196637 LBV196637:LBX196637 LLR196637:LLT196637 LVN196637:LVP196637 MFJ196637:MFL196637 MPF196637:MPH196637 MZB196637:MZD196637 NIX196637:NIZ196637 NST196637:NSV196637 OCP196637:OCR196637 OML196637:OMN196637 OWH196637:OWJ196637 PGD196637:PGF196637 PPZ196637:PQB196637 PZV196637:PZX196637 QJR196637:QJT196637 QTN196637:QTP196637 RDJ196637:RDL196637 RNF196637:RNH196637 RXB196637:RXD196637 SGX196637:SGZ196637 SQT196637:SQV196637 TAP196637:TAR196637 TKL196637:TKN196637 TUH196637:TUJ196637 UED196637:UEF196637 UNZ196637:UOB196637 UXV196637:UXX196637 VHR196637:VHT196637 VRN196637:VRP196637 WBJ196637:WBL196637 WLF196637:WLH196637 WVB196637:WVD196637 IP262173:IR262173 SL262173:SN262173 ACH262173:ACJ262173 AMD262173:AMF262173 AVZ262173:AWB262173 BFV262173:BFX262173 BPR262173:BPT262173 BZN262173:BZP262173 CJJ262173:CJL262173 CTF262173:CTH262173 DDB262173:DDD262173 DMX262173:DMZ262173 DWT262173:DWV262173 EGP262173:EGR262173 EQL262173:EQN262173 FAH262173:FAJ262173 FKD262173:FKF262173 FTZ262173:FUB262173 GDV262173:GDX262173 GNR262173:GNT262173 GXN262173:GXP262173 HHJ262173:HHL262173 HRF262173:HRH262173 IBB262173:IBD262173 IKX262173:IKZ262173 IUT262173:IUV262173 JEP262173:JER262173 JOL262173:JON262173 JYH262173:JYJ262173 KID262173:KIF262173 KRZ262173:KSB262173 LBV262173:LBX262173 LLR262173:LLT262173 LVN262173:LVP262173 MFJ262173:MFL262173 MPF262173:MPH262173 MZB262173:MZD262173 NIX262173:NIZ262173 NST262173:NSV262173 OCP262173:OCR262173 OML262173:OMN262173 OWH262173:OWJ262173 PGD262173:PGF262173 PPZ262173:PQB262173 PZV262173:PZX262173 QJR262173:QJT262173 QTN262173:QTP262173 RDJ262173:RDL262173 RNF262173:RNH262173 RXB262173:RXD262173 SGX262173:SGZ262173 SQT262173:SQV262173 TAP262173:TAR262173 TKL262173:TKN262173 TUH262173:TUJ262173 UED262173:UEF262173 UNZ262173:UOB262173 UXV262173:UXX262173 VHR262173:VHT262173 VRN262173:VRP262173 WBJ262173:WBL262173 WLF262173:WLH262173 WVB262173:WVD262173 IP327709:IR327709 SL327709:SN327709 ACH327709:ACJ327709 AMD327709:AMF327709 AVZ327709:AWB327709 BFV327709:BFX327709 BPR327709:BPT327709 BZN327709:BZP327709 CJJ327709:CJL327709 CTF327709:CTH327709 DDB327709:DDD327709 DMX327709:DMZ327709 DWT327709:DWV327709 EGP327709:EGR327709 EQL327709:EQN327709 FAH327709:FAJ327709 FKD327709:FKF327709 FTZ327709:FUB327709 GDV327709:GDX327709 GNR327709:GNT327709 GXN327709:GXP327709 HHJ327709:HHL327709 HRF327709:HRH327709 IBB327709:IBD327709 IKX327709:IKZ327709 IUT327709:IUV327709 JEP327709:JER327709 JOL327709:JON327709 JYH327709:JYJ327709 KID327709:KIF327709 KRZ327709:KSB327709 LBV327709:LBX327709 LLR327709:LLT327709 LVN327709:LVP327709 MFJ327709:MFL327709 MPF327709:MPH327709 MZB327709:MZD327709 NIX327709:NIZ327709 NST327709:NSV327709 OCP327709:OCR327709 OML327709:OMN327709 OWH327709:OWJ327709 PGD327709:PGF327709 PPZ327709:PQB327709 PZV327709:PZX327709 QJR327709:QJT327709 QTN327709:QTP327709 RDJ327709:RDL327709 RNF327709:RNH327709 RXB327709:RXD327709 SGX327709:SGZ327709 SQT327709:SQV327709 TAP327709:TAR327709 TKL327709:TKN327709 TUH327709:TUJ327709 UED327709:UEF327709 UNZ327709:UOB327709 UXV327709:UXX327709 VHR327709:VHT327709 VRN327709:VRP327709 WBJ327709:WBL327709 WLF327709:WLH327709 WVB327709:WVD327709 IP393245:IR393245 SL393245:SN393245 ACH393245:ACJ393245 AMD393245:AMF393245 AVZ393245:AWB393245 BFV393245:BFX393245 BPR393245:BPT393245 BZN393245:BZP393245 CJJ393245:CJL393245 CTF393245:CTH393245 DDB393245:DDD393245 DMX393245:DMZ393245 DWT393245:DWV393245 EGP393245:EGR393245 EQL393245:EQN393245 FAH393245:FAJ393245 FKD393245:FKF393245 FTZ393245:FUB393245 GDV393245:GDX393245 GNR393245:GNT393245 GXN393245:GXP393245 HHJ393245:HHL393245 HRF393245:HRH393245 IBB393245:IBD393245 IKX393245:IKZ393245 IUT393245:IUV393245 JEP393245:JER393245 JOL393245:JON393245 JYH393245:JYJ393245 KID393245:KIF393245 KRZ393245:KSB393245 LBV393245:LBX393245 LLR393245:LLT393245 LVN393245:LVP393245 MFJ393245:MFL393245 MPF393245:MPH393245 MZB393245:MZD393245 NIX393245:NIZ393245 NST393245:NSV393245 OCP393245:OCR393245 OML393245:OMN393245 OWH393245:OWJ393245 PGD393245:PGF393245 PPZ393245:PQB393245 PZV393245:PZX393245 QJR393245:QJT393245 QTN393245:QTP393245 RDJ393245:RDL393245 RNF393245:RNH393245 RXB393245:RXD393245 SGX393245:SGZ393245 SQT393245:SQV393245 TAP393245:TAR393245 TKL393245:TKN393245 TUH393245:TUJ393245 UED393245:UEF393245 UNZ393245:UOB393245 UXV393245:UXX393245 VHR393245:VHT393245 VRN393245:VRP393245 WBJ393245:WBL393245 WLF393245:WLH393245 WVB393245:WVD393245 IP458781:IR458781 SL458781:SN458781 ACH458781:ACJ458781 AMD458781:AMF458781 AVZ458781:AWB458781 BFV458781:BFX458781 BPR458781:BPT458781 BZN458781:BZP458781 CJJ458781:CJL458781 CTF458781:CTH458781 DDB458781:DDD458781 DMX458781:DMZ458781 DWT458781:DWV458781 EGP458781:EGR458781 EQL458781:EQN458781 FAH458781:FAJ458781 FKD458781:FKF458781 FTZ458781:FUB458781 GDV458781:GDX458781 GNR458781:GNT458781 GXN458781:GXP458781 HHJ458781:HHL458781 HRF458781:HRH458781 IBB458781:IBD458781 IKX458781:IKZ458781 IUT458781:IUV458781 JEP458781:JER458781 JOL458781:JON458781 JYH458781:JYJ458781 KID458781:KIF458781 KRZ458781:KSB458781 LBV458781:LBX458781 LLR458781:LLT458781 LVN458781:LVP458781 MFJ458781:MFL458781 MPF458781:MPH458781 MZB458781:MZD458781 NIX458781:NIZ458781 NST458781:NSV458781 OCP458781:OCR458781 OML458781:OMN458781 OWH458781:OWJ458781 PGD458781:PGF458781 PPZ458781:PQB458781 PZV458781:PZX458781 QJR458781:QJT458781 QTN458781:QTP458781 RDJ458781:RDL458781 RNF458781:RNH458781 RXB458781:RXD458781 SGX458781:SGZ458781 SQT458781:SQV458781 TAP458781:TAR458781 TKL458781:TKN458781 TUH458781:TUJ458781 UED458781:UEF458781 UNZ458781:UOB458781 UXV458781:UXX458781 VHR458781:VHT458781 VRN458781:VRP458781 WBJ458781:WBL458781 WLF458781:WLH458781 WVB458781:WVD458781 IP524317:IR524317 SL524317:SN524317 ACH524317:ACJ524317 AMD524317:AMF524317 AVZ524317:AWB524317 BFV524317:BFX524317 BPR524317:BPT524317 BZN524317:BZP524317 CJJ524317:CJL524317 CTF524317:CTH524317 DDB524317:DDD524317 DMX524317:DMZ524317 DWT524317:DWV524317 EGP524317:EGR524317 EQL524317:EQN524317 FAH524317:FAJ524317 FKD524317:FKF524317 FTZ524317:FUB524317 GDV524317:GDX524317 GNR524317:GNT524317 GXN524317:GXP524317 HHJ524317:HHL524317 HRF524317:HRH524317 IBB524317:IBD524317 IKX524317:IKZ524317 IUT524317:IUV524317 JEP524317:JER524317 JOL524317:JON524317 JYH524317:JYJ524317 KID524317:KIF524317 KRZ524317:KSB524317 LBV524317:LBX524317 LLR524317:LLT524317 LVN524317:LVP524317 MFJ524317:MFL524317 MPF524317:MPH524317 MZB524317:MZD524317 NIX524317:NIZ524317 NST524317:NSV524317 OCP524317:OCR524317 OML524317:OMN524317 OWH524317:OWJ524317 PGD524317:PGF524317 PPZ524317:PQB524317 PZV524317:PZX524317 QJR524317:QJT524317 QTN524317:QTP524317 RDJ524317:RDL524317 RNF524317:RNH524317 RXB524317:RXD524317 SGX524317:SGZ524317 SQT524317:SQV524317 TAP524317:TAR524317 TKL524317:TKN524317 TUH524317:TUJ524317 UED524317:UEF524317 UNZ524317:UOB524317 UXV524317:UXX524317 VHR524317:VHT524317 VRN524317:VRP524317 WBJ524317:WBL524317 WLF524317:WLH524317 WVB524317:WVD524317 IP589853:IR589853 SL589853:SN589853 ACH589853:ACJ589853 AMD589853:AMF589853 AVZ589853:AWB589853 BFV589853:BFX589853 BPR589853:BPT589853 BZN589853:BZP589853 CJJ589853:CJL589853 CTF589853:CTH589853 DDB589853:DDD589853 DMX589853:DMZ589853 DWT589853:DWV589853 EGP589853:EGR589853 EQL589853:EQN589853 FAH589853:FAJ589853 FKD589853:FKF589853 FTZ589853:FUB589853 GDV589853:GDX589853 GNR589853:GNT589853 GXN589853:GXP589853 HHJ589853:HHL589853 HRF589853:HRH589853 IBB589853:IBD589853 IKX589853:IKZ589853 IUT589853:IUV589853 JEP589853:JER589853 JOL589853:JON589853 JYH589853:JYJ589853 KID589853:KIF589853 KRZ589853:KSB589853 LBV589853:LBX589853 LLR589853:LLT589853 LVN589853:LVP589853 MFJ589853:MFL589853 MPF589853:MPH589853 MZB589853:MZD589853 NIX589853:NIZ589853 NST589853:NSV589853 OCP589853:OCR589853 OML589853:OMN589853 OWH589853:OWJ589853 PGD589853:PGF589853 PPZ589853:PQB589853 PZV589853:PZX589853 QJR589853:QJT589853 QTN589853:QTP589853 RDJ589853:RDL589853 RNF589853:RNH589853 RXB589853:RXD589853 SGX589853:SGZ589853 SQT589853:SQV589853 TAP589853:TAR589853 TKL589853:TKN589853 TUH589853:TUJ589853 UED589853:UEF589853 UNZ589853:UOB589853 UXV589853:UXX589853 VHR589853:VHT589853 VRN589853:VRP589853 WBJ589853:WBL589853 WLF589853:WLH589853 WVB589853:WVD589853 IP655389:IR655389 SL655389:SN655389 ACH655389:ACJ655389 AMD655389:AMF655389 AVZ655389:AWB655389 BFV655389:BFX655389 BPR655389:BPT655389 BZN655389:BZP655389 CJJ655389:CJL655389 CTF655389:CTH655389 DDB655389:DDD655389 DMX655389:DMZ655389 DWT655389:DWV655389 EGP655389:EGR655389 EQL655389:EQN655389 FAH655389:FAJ655389 FKD655389:FKF655389 FTZ655389:FUB655389 GDV655389:GDX655389 GNR655389:GNT655389 GXN655389:GXP655389 HHJ655389:HHL655389 HRF655389:HRH655389 IBB655389:IBD655389 IKX655389:IKZ655389 IUT655389:IUV655389 JEP655389:JER655389 JOL655389:JON655389 JYH655389:JYJ655389 KID655389:KIF655389 KRZ655389:KSB655389 LBV655389:LBX655389 LLR655389:LLT655389 LVN655389:LVP655389 MFJ655389:MFL655389 MPF655389:MPH655389 MZB655389:MZD655389 NIX655389:NIZ655389 NST655389:NSV655389 OCP655389:OCR655389 OML655389:OMN655389 OWH655389:OWJ655389 PGD655389:PGF655389 PPZ655389:PQB655389 PZV655389:PZX655389 QJR655389:QJT655389 QTN655389:QTP655389 RDJ655389:RDL655389 RNF655389:RNH655389 RXB655389:RXD655389 SGX655389:SGZ655389 SQT655389:SQV655389 TAP655389:TAR655389 TKL655389:TKN655389 TUH655389:TUJ655389 UED655389:UEF655389 UNZ655389:UOB655389 UXV655389:UXX655389 VHR655389:VHT655389 VRN655389:VRP655389 WBJ655389:WBL655389 WLF655389:WLH655389 WVB655389:WVD655389 IP720925:IR720925 SL720925:SN720925 ACH720925:ACJ720925 AMD720925:AMF720925 AVZ720925:AWB720925 BFV720925:BFX720925 BPR720925:BPT720925 BZN720925:BZP720925 CJJ720925:CJL720925 CTF720925:CTH720925 DDB720925:DDD720925 DMX720925:DMZ720925 DWT720925:DWV720925 EGP720925:EGR720925 EQL720925:EQN720925 FAH720925:FAJ720925 FKD720925:FKF720925 FTZ720925:FUB720925 GDV720925:GDX720925 GNR720925:GNT720925 GXN720925:GXP720925 HHJ720925:HHL720925 HRF720925:HRH720925 IBB720925:IBD720925 IKX720925:IKZ720925 IUT720925:IUV720925 JEP720925:JER720925 JOL720925:JON720925 JYH720925:JYJ720925 KID720925:KIF720925 KRZ720925:KSB720925 LBV720925:LBX720925 LLR720925:LLT720925 LVN720925:LVP720925 MFJ720925:MFL720925 MPF720925:MPH720925 MZB720925:MZD720925 NIX720925:NIZ720925 NST720925:NSV720925 OCP720925:OCR720925 OML720925:OMN720925 OWH720925:OWJ720925 PGD720925:PGF720925 PPZ720925:PQB720925 PZV720925:PZX720925 QJR720925:QJT720925 QTN720925:QTP720925 RDJ720925:RDL720925 RNF720925:RNH720925 RXB720925:RXD720925 SGX720925:SGZ720925 SQT720925:SQV720925 TAP720925:TAR720925 TKL720925:TKN720925 TUH720925:TUJ720925 UED720925:UEF720925 UNZ720925:UOB720925 UXV720925:UXX720925 VHR720925:VHT720925 VRN720925:VRP720925 WBJ720925:WBL720925 WLF720925:WLH720925 WVB720925:WVD720925 IP786461:IR786461 SL786461:SN786461 ACH786461:ACJ786461 AMD786461:AMF786461 AVZ786461:AWB786461 BFV786461:BFX786461 BPR786461:BPT786461 BZN786461:BZP786461 CJJ786461:CJL786461 CTF786461:CTH786461 DDB786461:DDD786461 DMX786461:DMZ786461 DWT786461:DWV786461 EGP786461:EGR786461 EQL786461:EQN786461 FAH786461:FAJ786461 FKD786461:FKF786461 FTZ786461:FUB786461 GDV786461:GDX786461 GNR786461:GNT786461 GXN786461:GXP786461 HHJ786461:HHL786461 HRF786461:HRH786461 IBB786461:IBD786461 IKX786461:IKZ786461 IUT786461:IUV786461 JEP786461:JER786461 JOL786461:JON786461 JYH786461:JYJ786461 KID786461:KIF786461 KRZ786461:KSB786461 LBV786461:LBX786461 LLR786461:LLT786461 LVN786461:LVP786461 MFJ786461:MFL786461 MPF786461:MPH786461 MZB786461:MZD786461 NIX786461:NIZ786461 NST786461:NSV786461 OCP786461:OCR786461 OML786461:OMN786461 OWH786461:OWJ786461 PGD786461:PGF786461 PPZ786461:PQB786461 PZV786461:PZX786461 QJR786461:QJT786461 QTN786461:QTP786461 RDJ786461:RDL786461 RNF786461:RNH786461 RXB786461:RXD786461 SGX786461:SGZ786461 SQT786461:SQV786461 TAP786461:TAR786461 TKL786461:TKN786461 TUH786461:TUJ786461 UED786461:UEF786461 UNZ786461:UOB786461 UXV786461:UXX786461 VHR786461:VHT786461 VRN786461:VRP786461 WBJ786461:WBL786461 WLF786461:WLH786461 WVB786461:WVD786461 IP851997:IR851997 SL851997:SN851997 ACH851997:ACJ851997 AMD851997:AMF851997 AVZ851997:AWB851997 BFV851997:BFX851997 BPR851997:BPT851997 BZN851997:BZP851997 CJJ851997:CJL851997 CTF851997:CTH851997 DDB851997:DDD851997 DMX851997:DMZ851997 DWT851997:DWV851997 EGP851997:EGR851997 EQL851997:EQN851997 FAH851997:FAJ851997 FKD851997:FKF851997 FTZ851997:FUB851997 GDV851997:GDX851997 GNR851997:GNT851997 GXN851997:GXP851997 HHJ851997:HHL851997 HRF851997:HRH851997 IBB851997:IBD851997 IKX851997:IKZ851997 IUT851997:IUV851997 JEP851997:JER851997 JOL851997:JON851997 JYH851997:JYJ851997 KID851997:KIF851997 KRZ851997:KSB851997 LBV851997:LBX851997 LLR851997:LLT851997 LVN851997:LVP851997 MFJ851997:MFL851997 MPF851997:MPH851997 MZB851997:MZD851997 NIX851997:NIZ851997 NST851997:NSV851997 OCP851997:OCR851997 OML851997:OMN851997 OWH851997:OWJ851997 PGD851997:PGF851997 PPZ851997:PQB851997 PZV851997:PZX851997 QJR851997:QJT851997 QTN851997:QTP851997 RDJ851997:RDL851997 RNF851997:RNH851997 RXB851997:RXD851997 SGX851997:SGZ851997 SQT851997:SQV851997 TAP851997:TAR851997 TKL851997:TKN851997 TUH851997:TUJ851997 UED851997:UEF851997 UNZ851997:UOB851997 UXV851997:UXX851997 VHR851997:VHT851997 VRN851997:VRP851997 WBJ851997:WBL851997 WLF851997:WLH851997 WVB851997:WVD851997 IP917533:IR917533 SL917533:SN917533 ACH917533:ACJ917533 AMD917533:AMF917533 AVZ917533:AWB917533 BFV917533:BFX917533 BPR917533:BPT917533 BZN917533:BZP917533 CJJ917533:CJL917533 CTF917533:CTH917533 DDB917533:DDD917533 DMX917533:DMZ917533 DWT917533:DWV917533 EGP917533:EGR917533 EQL917533:EQN917533 FAH917533:FAJ917533 FKD917533:FKF917533 FTZ917533:FUB917533 GDV917533:GDX917533 GNR917533:GNT917533 GXN917533:GXP917533 HHJ917533:HHL917533 HRF917533:HRH917533 IBB917533:IBD917533 IKX917533:IKZ917533 IUT917533:IUV917533 JEP917533:JER917533 JOL917533:JON917533 JYH917533:JYJ917533 KID917533:KIF917533 KRZ917533:KSB917533 LBV917533:LBX917533 LLR917533:LLT917533 LVN917533:LVP917533 MFJ917533:MFL917533 MPF917533:MPH917533 MZB917533:MZD917533 NIX917533:NIZ917533 NST917533:NSV917533 OCP917533:OCR917533 OML917533:OMN917533 OWH917533:OWJ917533 PGD917533:PGF917533 PPZ917533:PQB917533 PZV917533:PZX917533 QJR917533:QJT917533 QTN917533:QTP917533 RDJ917533:RDL917533 RNF917533:RNH917533 RXB917533:RXD917533 SGX917533:SGZ917533 SQT917533:SQV917533 TAP917533:TAR917533 TKL917533:TKN917533 TUH917533:TUJ917533 UED917533:UEF917533 UNZ917533:UOB917533 UXV917533:UXX917533 VHR917533:VHT917533 VRN917533:VRP917533 WBJ917533:WBL917533 WLF917533:WLH917533 WVB917533:WVD917533 IP983069:IR983069 SL983069:SN983069 ACH983069:ACJ983069 AMD983069:AMF983069 AVZ983069:AWB983069 BFV983069:BFX983069 BPR983069:BPT983069 BZN983069:BZP983069 CJJ983069:CJL983069 CTF983069:CTH983069 DDB983069:DDD983069 DMX983069:DMZ983069 DWT983069:DWV983069 EGP983069:EGR983069 EQL983069:EQN983069 FAH983069:FAJ983069 FKD983069:FKF983069 FTZ983069:FUB983069 GDV983069:GDX983069 GNR983069:GNT983069 GXN983069:GXP983069 HHJ983069:HHL983069 HRF983069:HRH983069 IBB983069:IBD983069 IKX983069:IKZ983069 IUT983069:IUV983069 JEP983069:JER983069 JOL983069:JON983069 JYH983069:JYJ983069 KID983069:KIF983069 KRZ983069:KSB983069 LBV983069:LBX983069 LLR983069:LLT983069 LVN983069:LVP983069 MFJ983069:MFL983069 MPF983069:MPH983069 MZB983069:MZD983069 NIX983069:NIZ983069 NST983069:NSV983069 OCP983069:OCR983069 OML983069:OMN983069 OWH983069:OWJ983069 PGD983069:PGF983069 PPZ983069:PQB983069 PZV983069:PZX983069 QJR983069:QJT983069 QTN983069:QTP983069 RDJ983069:RDL983069 RNF983069:RNH983069 RXB983069:RXD983069 SGX983069:SGZ983069 SQT983069:SQV983069 TAP983069:TAR983069 TKL983069:TKN983069 TUH983069:TUJ983069 UED983069:UEF983069 UNZ983069:UOB983069 UXV983069:UXX983069 VHR983069:VHT983069 VRN983069:VRP983069 WBJ983069:WBL983069 WLF983069:WLH983069 WVB983069:WVD983069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IP65564 SL65564 ACH65564 AMD65564 AVZ65564 BFV65564 BPR65564 BZN65564 CJJ65564 CTF65564 DDB65564 DMX65564 DWT65564 EGP65564 EQL65564 FAH65564 FKD65564 FTZ65564 GDV65564 GNR65564 GXN65564 HHJ65564 HRF65564 IBB65564 IKX65564 IUT65564 JEP65564 JOL65564 JYH65564 KID65564 KRZ65564 LBV65564 LLR65564 LVN65564 MFJ65564 MPF65564 MZB65564 NIX65564 NST65564 OCP65564 OML65564 OWH65564 PGD65564 PPZ65564 PZV65564 QJR65564 QTN65564 RDJ65564 RNF65564 RXB65564 SGX65564 SQT65564 TAP65564 TKL65564 TUH65564 UED65564 UNZ65564 UXV65564 VHR65564 VRN65564 WBJ65564 WLF65564 WVB65564 IP131100 SL131100 ACH131100 AMD131100 AVZ131100 BFV131100 BPR131100 BZN131100 CJJ131100 CTF131100 DDB131100 DMX131100 DWT131100 EGP131100 EQL131100 FAH131100 FKD131100 FTZ131100 GDV131100 GNR131100 GXN131100 HHJ131100 HRF131100 IBB131100 IKX131100 IUT131100 JEP131100 JOL131100 JYH131100 KID131100 KRZ131100 LBV131100 LLR131100 LVN131100 MFJ131100 MPF131100 MZB131100 NIX131100 NST131100 OCP131100 OML131100 OWH131100 PGD131100 PPZ131100 PZV131100 QJR131100 QTN131100 RDJ131100 RNF131100 RXB131100 SGX131100 SQT131100 TAP131100 TKL131100 TUH131100 UED131100 UNZ131100 UXV131100 VHR131100 VRN131100 WBJ131100 WLF131100 WVB131100 IP196636 SL196636 ACH196636 AMD196636 AVZ196636 BFV196636 BPR196636 BZN196636 CJJ196636 CTF196636 DDB196636 DMX196636 DWT196636 EGP196636 EQL196636 FAH196636 FKD196636 FTZ196636 GDV196636 GNR196636 GXN196636 HHJ196636 HRF196636 IBB196636 IKX196636 IUT196636 JEP196636 JOL196636 JYH196636 KID196636 KRZ196636 LBV196636 LLR196636 LVN196636 MFJ196636 MPF196636 MZB196636 NIX196636 NST196636 OCP196636 OML196636 OWH196636 PGD196636 PPZ196636 PZV196636 QJR196636 QTN196636 RDJ196636 RNF196636 RXB196636 SGX196636 SQT196636 TAP196636 TKL196636 TUH196636 UED196636 UNZ196636 UXV196636 VHR196636 VRN196636 WBJ196636 WLF196636 WVB196636 IP262172 SL262172 ACH262172 AMD262172 AVZ262172 BFV262172 BPR262172 BZN262172 CJJ262172 CTF262172 DDB262172 DMX262172 DWT262172 EGP262172 EQL262172 FAH262172 FKD262172 FTZ262172 GDV262172 GNR262172 GXN262172 HHJ262172 HRF262172 IBB262172 IKX262172 IUT262172 JEP262172 JOL262172 JYH262172 KID262172 KRZ262172 LBV262172 LLR262172 LVN262172 MFJ262172 MPF262172 MZB262172 NIX262172 NST262172 OCP262172 OML262172 OWH262172 PGD262172 PPZ262172 PZV262172 QJR262172 QTN262172 RDJ262172 RNF262172 RXB262172 SGX262172 SQT262172 TAP262172 TKL262172 TUH262172 UED262172 UNZ262172 UXV262172 VHR262172 VRN262172 WBJ262172 WLF262172 WVB262172 IP327708 SL327708 ACH327708 AMD327708 AVZ327708 BFV327708 BPR327708 BZN327708 CJJ327708 CTF327708 DDB327708 DMX327708 DWT327708 EGP327708 EQL327708 FAH327708 FKD327708 FTZ327708 GDV327708 GNR327708 GXN327708 HHJ327708 HRF327708 IBB327708 IKX327708 IUT327708 JEP327708 JOL327708 JYH327708 KID327708 KRZ327708 LBV327708 LLR327708 LVN327708 MFJ327708 MPF327708 MZB327708 NIX327708 NST327708 OCP327708 OML327708 OWH327708 PGD327708 PPZ327708 PZV327708 QJR327708 QTN327708 RDJ327708 RNF327708 RXB327708 SGX327708 SQT327708 TAP327708 TKL327708 TUH327708 UED327708 UNZ327708 UXV327708 VHR327708 VRN327708 WBJ327708 WLF327708 WVB327708 IP393244 SL393244 ACH393244 AMD393244 AVZ393244 BFV393244 BPR393244 BZN393244 CJJ393244 CTF393244 DDB393244 DMX393244 DWT393244 EGP393244 EQL393244 FAH393244 FKD393244 FTZ393244 GDV393244 GNR393244 GXN393244 HHJ393244 HRF393244 IBB393244 IKX393244 IUT393244 JEP393244 JOL393244 JYH393244 KID393244 KRZ393244 LBV393244 LLR393244 LVN393244 MFJ393244 MPF393244 MZB393244 NIX393244 NST393244 OCP393244 OML393244 OWH393244 PGD393244 PPZ393244 PZV393244 QJR393244 QTN393244 RDJ393244 RNF393244 RXB393244 SGX393244 SQT393244 TAP393244 TKL393244 TUH393244 UED393244 UNZ393244 UXV393244 VHR393244 VRN393244 WBJ393244 WLF393244 WVB393244 IP458780 SL458780 ACH458780 AMD458780 AVZ458780 BFV458780 BPR458780 BZN458780 CJJ458780 CTF458780 DDB458780 DMX458780 DWT458780 EGP458780 EQL458780 FAH458780 FKD458780 FTZ458780 GDV458780 GNR458780 GXN458780 HHJ458780 HRF458780 IBB458780 IKX458780 IUT458780 JEP458780 JOL458780 JYH458780 KID458780 KRZ458780 LBV458780 LLR458780 LVN458780 MFJ458780 MPF458780 MZB458780 NIX458780 NST458780 OCP458780 OML458780 OWH458780 PGD458780 PPZ458780 PZV458780 QJR458780 QTN458780 RDJ458780 RNF458780 RXB458780 SGX458780 SQT458780 TAP458780 TKL458780 TUH458780 UED458780 UNZ458780 UXV458780 VHR458780 VRN458780 WBJ458780 WLF458780 WVB458780 IP524316 SL524316 ACH524316 AMD524316 AVZ524316 BFV524316 BPR524316 BZN524316 CJJ524316 CTF524316 DDB524316 DMX524316 DWT524316 EGP524316 EQL524316 FAH524316 FKD524316 FTZ524316 GDV524316 GNR524316 GXN524316 HHJ524316 HRF524316 IBB524316 IKX524316 IUT524316 JEP524316 JOL524316 JYH524316 KID524316 KRZ524316 LBV524316 LLR524316 LVN524316 MFJ524316 MPF524316 MZB524316 NIX524316 NST524316 OCP524316 OML524316 OWH524316 PGD524316 PPZ524316 PZV524316 QJR524316 QTN524316 RDJ524316 RNF524316 RXB524316 SGX524316 SQT524316 TAP524316 TKL524316 TUH524316 UED524316 UNZ524316 UXV524316 VHR524316 VRN524316 WBJ524316 WLF524316 WVB524316 IP589852 SL589852 ACH589852 AMD589852 AVZ589852 BFV589852 BPR589852 BZN589852 CJJ589852 CTF589852 DDB589852 DMX589852 DWT589852 EGP589852 EQL589852 FAH589852 FKD589852 FTZ589852 GDV589852 GNR589852 GXN589852 HHJ589852 HRF589852 IBB589852 IKX589852 IUT589852 JEP589852 JOL589852 JYH589852 KID589852 KRZ589852 LBV589852 LLR589852 LVN589852 MFJ589852 MPF589852 MZB589852 NIX589852 NST589852 OCP589852 OML589852 OWH589852 PGD589852 PPZ589852 PZV589852 QJR589852 QTN589852 RDJ589852 RNF589852 RXB589852 SGX589852 SQT589852 TAP589852 TKL589852 TUH589852 UED589852 UNZ589852 UXV589852 VHR589852 VRN589852 WBJ589852 WLF589852 WVB589852 IP655388 SL655388 ACH655388 AMD655388 AVZ655388 BFV655388 BPR655388 BZN655388 CJJ655388 CTF655388 DDB655388 DMX655388 DWT655388 EGP655388 EQL655388 FAH655388 FKD655388 FTZ655388 GDV655388 GNR655388 GXN655388 HHJ655388 HRF655388 IBB655388 IKX655388 IUT655388 JEP655388 JOL655388 JYH655388 KID655388 KRZ655388 LBV655388 LLR655388 LVN655388 MFJ655388 MPF655388 MZB655388 NIX655388 NST655388 OCP655388 OML655388 OWH655388 PGD655388 PPZ655388 PZV655388 QJR655388 QTN655388 RDJ655388 RNF655388 RXB655388 SGX655388 SQT655388 TAP655388 TKL655388 TUH655388 UED655388 UNZ655388 UXV655388 VHR655388 VRN655388 WBJ655388 WLF655388 WVB655388 IP720924 SL720924 ACH720924 AMD720924 AVZ720924 BFV720924 BPR720924 BZN720924 CJJ720924 CTF720924 DDB720924 DMX720924 DWT720924 EGP720924 EQL720924 FAH720924 FKD720924 FTZ720924 GDV720924 GNR720924 GXN720924 HHJ720924 HRF720924 IBB720924 IKX720924 IUT720924 JEP720924 JOL720924 JYH720924 KID720924 KRZ720924 LBV720924 LLR720924 LVN720924 MFJ720924 MPF720924 MZB720924 NIX720924 NST720924 OCP720924 OML720924 OWH720924 PGD720924 PPZ720924 PZV720924 QJR720924 QTN720924 RDJ720924 RNF720924 RXB720924 SGX720924 SQT720924 TAP720924 TKL720924 TUH720924 UED720924 UNZ720924 UXV720924 VHR720924 VRN720924 WBJ720924 WLF720924 WVB720924 IP786460 SL786460 ACH786460 AMD786460 AVZ786460 BFV786460 BPR786460 BZN786460 CJJ786460 CTF786460 DDB786460 DMX786460 DWT786460 EGP786460 EQL786460 FAH786460 FKD786460 FTZ786460 GDV786460 GNR786460 GXN786460 HHJ786460 HRF786460 IBB786460 IKX786460 IUT786460 JEP786460 JOL786460 JYH786460 KID786460 KRZ786460 LBV786460 LLR786460 LVN786460 MFJ786460 MPF786460 MZB786460 NIX786460 NST786460 OCP786460 OML786460 OWH786460 PGD786460 PPZ786460 PZV786460 QJR786460 QTN786460 RDJ786460 RNF786460 RXB786460 SGX786460 SQT786460 TAP786460 TKL786460 TUH786460 UED786460 UNZ786460 UXV786460 VHR786460 VRN786460 WBJ786460 WLF786460 WVB786460 IP851996 SL851996 ACH851996 AMD851996 AVZ851996 BFV851996 BPR851996 BZN851996 CJJ851996 CTF851996 DDB851996 DMX851996 DWT851996 EGP851996 EQL851996 FAH851996 FKD851996 FTZ851996 GDV851996 GNR851996 GXN851996 HHJ851996 HRF851996 IBB851996 IKX851996 IUT851996 JEP851996 JOL851996 JYH851996 KID851996 KRZ851996 LBV851996 LLR851996 LVN851996 MFJ851996 MPF851996 MZB851996 NIX851996 NST851996 OCP851996 OML851996 OWH851996 PGD851996 PPZ851996 PZV851996 QJR851996 QTN851996 RDJ851996 RNF851996 RXB851996 SGX851996 SQT851996 TAP851996 TKL851996 TUH851996 UED851996 UNZ851996 UXV851996 VHR851996 VRN851996 WBJ851996 WLF851996 WVB851996 IP917532 SL917532 ACH917532 AMD917532 AVZ917532 BFV917532 BPR917532 BZN917532 CJJ917532 CTF917532 DDB917532 DMX917532 DWT917532 EGP917532 EQL917532 FAH917532 FKD917532 FTZ917532 GDV917532 GNR917532 GXN917532 HHJ917532 HRF917532 IBB917532 IKX917532 IUT917532 JEP917532 JOL917532 JYH917532 KID917532 KRZ917532 LBV917532 LLR917532 LVN917532 MFJ917532 MPF917532 MZB917532 NIX917532 NST917532 OCP917532 OML917532 OWH917532 PGD917532 PPZ917532 PZV917532 QJR917532 QTN917532 RDJ917532 RNF917532 RXB917532 SGX917532 SQT917532 TAP917532 TKL917532 TUH917532 UED917532 UNZ917532 UXV917532 VHR917532 VRN917532 WBJ917532 WLF917532 WVB917532 IP983068 SL983068 ACH983068 AMD983068 AVZ983068 BFV983068 BPR983068 BZN983068 CJJ983068 CTF983068 DDB983068 DMX983068 DWT983068 EGP983068 EQL983068 FAH983068 FKD983068 FTZ983068 GDV983068 GNR983068 GXN983068 HHJ983068 HRF983068 IBB983068 IKX983068 IUT983068 JEP983068 JOL983068 JYH983068 KID983068 KRZ983068 LBV983068 LLR983068 LVN983068 MFJ983068 MPF983068 MZB983068 NIX983068 NST983068 OCP983068 OML983068 OWH983068 PGD983068 PPZ983068 PZV983068 QJR983068 QTN983068 RDJ983068 RNF983068 RXB983068 SGX983068 SQT983068 TAP983068 TKL983068 TUH983068 UED983068 UNZ983068 UXV983068 VHR983068 VRN983068 WBJ983068 WLF983068 WVB983068 IU65574 SQ65574 ACM65574 AMI65574 AWE65574 BGA65574 BPW65574 BZS65574 CJO65574 CTK65574 DDG65574 DNC65574 DWY65574 EGU65574 EQQ65574 FAM65574 FKI65574 FUE65574 GEA65574 GNW65574 GXS65574 HHO65574 HRK65574 IBG65574 ILC65574 IUY65574 JEU65574 JOQ65574 JYM65574 KII65574 KSE65574 LCA65574 LLW65574 LVS65574 MFO65574 MPK65574 MZG65574 NJC65574 NSY65574 OCU65574 OMQ65574 OWM65574 PGI65574 PQE65574 QAA65574 QJW65574 QTS65574 RDO65574 RNK65574 RXG65574 SHC65574 SQY65574 TAU65574 TKQ65574 TUM65574 UEI65574 UOE65574 UYA65574 VHW65574 VRS65574 WBO65574 WLK65574 WVG65574 IU131110 SQ131110 ACM131110 AMI131110 AWE131110 BGA131110 BPW131110 BZS131110 CJO131110 CTK131110 DDG131110 DNC131110 DWY131110 EGU131110 EQQ131110 FAM131110 FKI131110 FUE131110 GEA131110 GNW131110 GXS131110 HHO131110 HRK131110 IBG131110 ILC131110 IUY131110 JEU131110 JOQ131110 JYM131110 KII131110 KSE131110 LCA131110 LLW131110 LVS131110 MFO131110 MPK131110 MZG131110 NJC131110 NSY131110 OCU131110 OMQ131110 OWM131110 PGI131110 PQE131110 QAA131110 QJW131110 QTS131110 RDO131110 RNK131110 RXG131110 SHC131110 SQY131110 TAU131110 TKQ131110 TUM131110 UEI131110 UOE131110 UYA131110 VHW131110 VRS131110 WBO131110 WLK131110 WVG131110 IU196646 SQ196646 ACM196646 AMI196646 AWE196646 BGA196646 BPW196646 BZS196646 CJO196646 CTK196646 DDG196646 DNC196646 DWY196646 EGU196646 EQQ196646 FAM196646 FKI196646 FUE196646 GEA196646 GNW196646 GXS196646 HHO196646 HRK196646 IBG196646 ILC196646 IUY196646 JEU196646 JOQ196646 JYM196646 KII196646 KSE196646 LCA196646 LLW196646 LVS196646 MFO196646 MPK196646 MZG196646 NJC196646 NSY196646 OCU196646 OMQ196646 OWM196646 PGI196646 PQE196646 QAA196646 QJW196646 QTS196646 RDO196646 RNK196646 RXG196646 SHC196646 SQY196646 TAU196646 TKQ196646 TUM196646 UEI196646 UOE196646 UYA196646 VHW196646 VRS196646 WBO196646 WLK196646 WVG196646 IU262182 SQ262182 ACM262182 AMI262182 AWE262182 BGA262182 BPW262182 BZS262182 CJO262182 CTK262182 DDG262182 DNC262182 DWY262182 EGU262182 EQQ262182 FAM262182 FKI262182 FUE262182 GEA262182 GNW262182 GXS262182 HHO262182 HRK262182 IBG262182 ILC262182 IUY262182 JEU262182 JOQ262182 JYM262182 KII262182 KSE262182 LCA262182 LLW262182 LVS262182 MFO262182 MPK262182 MZG262182 NJC262182 NSY262182 OCU262182 OMQ262182 OWM262182 PGI262182 PQE262182 QAA262182 QJW262182 QTS262182 RDO262182 RNK262182 RXG262182 SHC262182 SQY262182 TAU262182 TKQ262182 TUM262182 UEI262182 UOE262182 UYA262182 VHW262182 VRS262182 WBO262182 WLK262182 WVG262182 IU327718 SQ327718 ACM327718 AMI327718 AWE327718 BGA327718 BPW327718 BZS327718 CJO327718 CTK327718 DDG327718 DNC327718 DWY327718 EGU327718 EQQ327718 FAM327718 FKI327718 FUE327718 GEA327718 GNW327718 GXS327718 HHO327718 HRK327718 IBG327718 ILC327718 IUY327718 JEU327718 JOQ327718 JYM327718 KII327718 KSE327718 LCA327718 LLW327718 LVS327718 MFO327718 MPK327718 MZG327718 NJC327718 NSY327718 OCU327718 OMQ327718 OWM327718 PGI327718 PQE327718 QAA327718 QJW327718 QTS327718 RDO327718 RNK327718 RXG327718 SHC327718 SQY327718 TAU327718 TKQ327718 TUM327718 UEI327718 UOE327718 UYA327718 VHW327718 VRS327718 WBO327718 WLK327718 WVG327718 IU393254 SQ393254 ACM393254 AMI393254 AWE393254 BGA393254 BPW393254 BZS393254 CJO393254 CTK393254 DDG393254 DNC393254 DWY393254 EGU393254 EQQ393254 FAM393254 FKI393254 FUE393254 GEA393254 GNW393254 GXS393254 HHO393254 HRK393254 IBG393254 ILC393254 IUY393254 JEU393254 JOQ393254 JYM393254 KII393254 KSE393254 LCA393254 LLW393254 LVS393254 MFO393254 MPK393254 MZG393254 NJC393254 NSY393254 OCU393254 OMQ393254 OWM393254 PGI393254 PQE393254 QAA393254 QJW393254 QTS393254 RDO393254 RNK393254 RXG393254 SHC393254 SQY393254 TAU393254 TKQ393254 TUM393254 UEI393254 UOE393254 UYA393254 VHW393254 VRS393254 WBO393254 WLK393254 WVG393254 IU458790 SQ458790 ACM458790 AMI458790 AWE458790 BGA458790 BPW458790 BZS458790 CJO458790 CTK458790 DDG458790 DNC458790 DWY458790 EGU458790 EQQ458790 FAM458790 FKI458790 FUE458790 GEA458790 GNW458790 GXS458790 HHO458790 HRK458790 IBG458790 ILC458790 IUY458790 JEU458790 JOQ458790 JYM458790 KII458790 KSE458790 LCA458790 LLW458790 LVS458790 MFO458790 MPK458790 MZG458790 NJC458790 NSY458790 OCU458790 OMQ458790 OWM458790 PGI458790 PQE458790 QAA458790 QJW458790 QTS458790 RDO458790 RNK458790 RXG458790 SHC458790 SQY458790 TAU458790 TKQ458790 TUM458790 UEI458790 UOE458790 UYA458790 VHW458790 VRS458790 WBO458790 WLK458790 WVG458790 IU524326 SQ524326 ACM524326 AMI524326 AWE524326 BGA524326 BPW524326 BZS524326 CJO524326 CTK524326 DDG524326 DNC524326 DWY524326 EGU524326 EQQ524326 FAM524326 FKI524326 FUE524326 GEA524326 GNW524326 GXS524326 HHO524326 HRK524326 IBG524326 ILC524326 IUY524326 JEU524326 JOQ524326 JYM524326 KII524326 KSE524326 LCA524326 LLW524326 LVS524326 MFO524326 MPK524326 MZG524326 NJC524326 NSY524326 OCU524326 OMQ524326 OWM524326 PGI524326 PQE524326 QAA524326 QJW524326 QTS524326 RDO524326 RNK524326 RXG524326 SHC524326 SQY524326 TAU524326 TKQ524326 TUM524326 UEI524326 UOE524326 UYA524326 VHW524326 VRS524326 WBO524326 WLK524326 WVG524326 IU589862 SQ589862 ACM589862 AMI589862 AWE589862 BGA589862 BPW589862 BZS589862 CJO589862 CTK589862 DDG589862 DNC589862 DWY589862 EGU589862 EQQ589862 FAM589862 FKI589862 FUE589862 GEA589862 GNW589862 GXS589862 HHO589862 HRK589862 IBG589862 ILC589862 IUY589862 JEU589862 JOQ589862 JYM589862 KII589862 KSE589862 LCA589862 LLW589862 LVS589862 MFO589862 MPK589862 MZG589862 NJC589862 NSY589862 OCU589862 OMQ589862 OWM589862 PGI589862 PQE589862 QAA589862 QJW589862 QTS589862 RDO589862 RNK589862 RXG589862 SHC589862 SQY589862 TAU589862 TKQ589862 TUM589862 UEI589862 UOE589862 UYA589862 VHW589862 VRS589862 WBO589862 WLK589862 WVG589862 IU655398 SQ655398 ACM655398 AMI655398 AWE655398 BGA655398 BPW655398 BZS655398 CJO655398 CTK655398 DDG655398 DNC655398 DWY655398 EGU655398 EQQ655398 FAM655398 FKI655398 FUE655398 GEA655398 GNW655398 GXS655398 HHO655398 HRK655398 IBG655398 ILC655398 IUY655398 JEU655398 JOQ655398 JYM655398 KII655398 KSE655398 LCA655398 LLW655398 LVS655398 MFO655398 MPK655398 MZG655398 NJC655398 NSY655398 OCU655398 OMQ655398 OWM655398 PGI655398 PQE655398 QAA655398 QJW655398 QTS655398 RDO655398 RNK655398 RXG655398 SHC655398 SQY655398 TAU655398 TKQ655398 TUM655398 UEI655398 UOE655398 UYA655398 VHW655398 VRS655398 WBO655398 WLK655398 WVG655398 IU720934 SQ720934 ACM720934 AMI720934 AWE720934 BGA720934 BPW720934 BZS720934 CJO720934 CTK720934 DDG720934 DNC720934 DWY720934 EGU720934 EQQ720934 FAM720934 FKI720934 FUE720934 GEA720934 GNW720934 GXS720934 HHO720934 HRK720934 IBG720934 ILC720934 IUY720934 JEU720934 JOQ720934 JYM720934 KII720934 KSE720934 LCA720934 LLW720934 LVS720934 MFO720934 MPK720934 MZG720934 NJC720934 NSY720934 OCU720934 OMQ720934 OWM720934 PGI720934 PQE720934 QAA720934 QJW720934 QTS720934 RDO720934 RNK720934 RXG720934 SHC720934 SQY720934 TAU720934 TKQ720934 TUM720934 UEI720934 UOE720934 UYA720934 VHW720934 VRS720934 WBO720934 WLK720934 WVG720934 IU786470 SQ786470 ACM786470 AMI786470 AWE786470 BGA786470 BPW786470 BZS786470 CJO786470 CTK786470 DDG786470 DNC786470 DWY786470 EGU786470 EQQ786470 FAM786470 FKI786470 FUE786470 GEA786470 GNW786470 GXS786470 HHO786470 HRK786470 IBG786470 ILC786470 IUY786470 JEU786470 JOQ786470 JYM786470 KII786470 KSE786470 LCA786470 LLW786470 LVS786470 MFO786470 MPK786470 MZG786470 NJC786470 NSY786470 OCU786470 OMQ786470 OWM786470 PGI786470 PQE786470 QAA786470 QJW786470 QTS786470 RDO786470 RNK786470 RXG786470 SHC786470 SQY786470 TAU786470 TKQ786470 TUM786470 UEI786470 UOE786470 UYA786470 VHW786470 VRS786470 WBO786470 WLK786470 WVG786470 IU852006 SQ852006 ACM852006 AMI852006 AWE852006 BGA852006 BPW852006 BZS852006 CJO852006 CTK852006 DDG852006 DNC852006 DWY852006 EGU852006 EQQ852006 FAM852006 FKI852006 FUE852006 GEA852006 GNW852006 GXS852006 HHO852006 HRK852006 IBG852006 ILC852006 IUY852006 JEU852006 JOQ852006 JYM852006 KII852006 KSE852006 LCA852006 LLW852006 LVS852006 MFO852006 MPK852006 MZG852006 NJC852006 NSY852006 OCU852006 OMQ852006 OWM852006 PGI852006 PQE852006 QAA852006 QJW852006 QTS852006 RDO852006 RNK852006 RXG852006 SHC852006 SQY852006 TAU852006 TKQ852006 TUM852006 UEI852006 UOE852006 UYA852006 VHW852006 VRS852006 WBO852006 WLK852006 WVG852006 IU917542 SQ917542 ACM917542 AMI917542 AWE917542 BGA917542 BPW917542 BZS917542 CJO917542 CTK917542 DDG917542 DNC917542 DWY917542 EGU917542 EQQ917542 FAM917542 FKI917542 FUE917542 GEA917542 GNW917542 GXS917542 HHO917542 HRK917542 IBG917542 ILC917542 IUY917542 JEU917542 JOQ917542 JYM917542 KII917542 KSE917542 LCA917542 LLW917542 LVS917542 MFO917542 MPK917542 MZG917542 NJC917542 NSY917542 OCU917542 OMQ917542 OWM917542 PGI917542 PQE917542 QAA917542 QJW917542 QTS917542 RDO917542 RNK917542 RXG917542 SHC917542 SQY917542 TAU917542 TKQ917542 TUM917542 UEI917542 UOE917542 UYA917542 VHW917542 VRS917542 WBO917542 WLK917542 WVG917542 IU983078 SQ983078 ACM983078 AMI983078 AWE983078 BGA983078 BPW983078 BZS983078 CJO983078 CTK983078 DDG983078 DNC983078 DWY983078 EGU983078 EQQ983078 FAM983078 FKI983078 FUE983078 GEA983078 GNW983078 GXS983078 HHO983078 HRK983078 IBG983078 ILC983078 IUY983078 JEU983078 JOQ983078 JYM983078 KII983078 KSE983078 LCA983078 LLW983078 LVS983078 MFO983078 MPK983078 MZG983078 NJC983078 NSY983078 OCU983078 OMQ983078 OWM983078 PGI983078 PQE983078 QAA983078 QJW983078 QTS983078 RDO983078 RNK983078 RXG983078 SHC983078 SQY983078 TAU983078 TKQ983078 TUM983078 UEI983078 UOE983078 UYA983078 VHW983078 VRS983078 WBO983078 WLK983078 WVG983078 IO65538 SK65538 ACG65538 AMC65538 AVY65538 BFU65538 BPQ65538 BZM65538 CJI65538 CTE65538 DDA65538 DMW65538 DWS65538 EGO65538 EQK65538 FAG65538 FKC65538 FTY65538 GDU65538 GNQ65538 GXM65538 HHI65538 HRE65538 IBA65538 IKW65538 IUS65538 JEO65538 JOK65538 JYG65538 KIC65538 KRY65538 LBU65538 LLQ65538 LVM65538 MFI65538 MPE65538 MZA65538 NIW65538 NSS65538 OCO65538 OMK65538 OWG65538 PGC65538 PPY65538 PZU65538 QJQ65538 QTM65538 RDI65538 RNE65538 RXA65538 SGW65538 SQS65538 TAO65538 TKK65538 TUG65538 UEC65538 UNY65538 UXU65538 VHQ65538 VRM65538 WBI65538 WLE65538 WVA65538 IO131074 SK131074 ACG131074 AMC131074 AVY131074 BFU131074 BPQ131074 BZM131074 CJI131074 CTE131074 DDA131074 DMW131074 DWS131074 EGO131074 EQK131074 FAG131074 FKC131074 FTY131074 GDU131074 GNQ131074 GXM131074 HHI131074 HRE131074 IBA131074 IKW131074 IUS131074 JEO131074 JOK131074 JYG131074 KIC131074 KRY131074 LBU131074 LLQ131074 LVM131074 MFI131074 MPE131074 MZA131074 NIW131074 NSS131074 OCO131074 OMK131074 OWG131074 PGC131074 PPY131074 PZU131074 QJQ131074 QTM131074 RDI131074 RNE131074 RXA131074 SGW131074 SQS131074 TAO131074 TKK131074 TUG131074 UEC131074 UNY131074 UXU131074 VHQ131074 VRM131074 WBI131074 WLE131074 WVA131074 IO196610 SK196610 ACG196610 AMC196610 AVY196610 BFU196610 BPQ196610 BZM196610 CJI196610 CTE196610 DDA196610 DMW196610 DWS196610 EGO196610 EQK196610 FAG196610 FKC196610 FTY196610 GDU196610 GNQ196610 GXM196610 HHI196610 HRE196610 IBA196610 IKW196610 IUS196610 JEO196610 JOK196610 JYG196610 KIC196610 KRY196610 LBU196610 LLQ196610 LVM196610 MFI196610 MPE196610 MZA196610 NIW196610 NSS196610 OCO196610 OMK196610 OWG196610 PGC196610 PPY196610 PZU196610 QJQ196610 QTM196610 RDI196610 RNE196610 RXA196610 SGW196610 SQS196610 TAO196610 TKK196610 TUG196610 UEC196610 UNY196610 UXU196610 VHQ196610 VRM196610 WBI196610 WLE196610 WVA196610 IO262146 SK262146 ACG262146 AMC262146 AVY262146 BFU262146 BPQ262146 BZM262146 CJI262146 CTE262146 DDA262146 DMW262146 DWS262146 EGO262146 EQK262146 FAG262146 FKC262146 FTY262146 GDU262146 GNQ262146 GXM262146 HHI262146 HRE262146 IBA262146 IKW262146 IUS262146 JEO262146 JOK262146 JYG262146 KIC262146 KRY262146 LBU262146 LLQ262146 LVM262146 MFI262146 MPE262146 MZA262146 NIW262146 NSS262146 OCO262146 OMK262146 OWG262146 PGC262146 PPY262146 PZU262146 QJQ262146 QTM262146 RDI262146 RNE262146 RXA262146 SGW262146 SQS262146 TAO262146 TKK262146 TUG262146 UEC262146 UNY262146 UXU262146 VHQ262146 VRM262146 WBI262146 WLE262146 WVA262146 IO327682 SK327682 ACG327682 AMC327682 AVY327682 BFU327682 BPQ327682 BZM327682 CJI327682 CTE327682 DDA327682 DMW327682 DWS327682 EGO327682 EQK327682 FAG327682 FKC327682 FTY327682 GDU327682 GNQ327682 GXM327682 HHI327682 HRE327682 IBA327682 IKW327682 IUS327682 JEO327682 JOK327682 JYG327682 KIC327682 KRY327682 LBU327682 LLQ327682 LVM327682 MFI327682 MPE327682 MZA327682 NIW327682 NSS327682 OCO327682 OMK327682 OWG327682 PGC327682 PPY327682 PZU327682 QJQ327682 QTM327682 RDI327682 RNE327682 RXA327682 SGW327682 SQS327682 TAO327682 TKK327682 TUG327682 UEC327682 UNY327682 UXU327682 VHQ327682 VRM327682 WBI327682 WLE327682 WVA327682 IO393218 SK393218 ACG393218 AMC393218 AVY393218 BFU393218 BPQ393218 BZM393218 CJI393218 CTE393218 DDA393218 DMW393218 DWS393218 EGO393218 EQK393218 FAG393218 FKC393218 FTY393218 GDU393218 GNQ393218 GXM393218 HHI393218 HRE393218 IBA393218 IKW393218 IUS393218 JEO393218 JOK393218 JYG393218 KIC393218 KRY393218 LBU393218 LLQ393218 LVM393218 MFI393218 MPE393218 MZA393218 NIW393218 NSS393218 OCO393218 OMK393218 OWG393218 PGC393218 PPY393218 PZU393218 QJQ393218 QTM393218 RDI393218 RNE393218 RXA393218 SGW393218 SQS393218 TAO393218 TKK393218 TUG393218 UEC393218 UNY393218 UXU393218 VHQ393218 VRM393218 WBI393218 WLE393218 WVA393218 IO458754 SK458754 ACG458754 AMC458754 AVY458754 BFU458754 BPQ458754 BZM458754 CJI458754 CTE458754 DDA458754 DMW458754 DWS458754 EGO458754 EQK458754 FAG458754 FKC458754 FTY458754 GDU458754 GNQ458754 GXM458754 HHI458754 HRE458754 IBA458754 IKW458754 IUS458754 JEO458754 JOK458754 JYG458754 KIC458754 KRY458754 LBU458754 LLQ458754 LVM458754 MFI458754 MPE458754 MZA458754 NIW458754 NSS458754 OCO458754 OMK458754 OWG458754 PGC458754 PPY458754 PZU458754 QJQ458754 QTM458754 RDI458754 RNE458754 RXA458754 SGW458754 SQS458754 TAO458754 TKK458754 TUG458754 UEC458754 UNY458754 UXU458754 VHQ458754 VRM458754 WBI458754 WLE458754 WVA458754 IO524290 SK524290 ACG524290 AMC524290 AVY524290 BFU524290 BPQ524290 BZM524290 CJI524290 CTE524290 DDA524290 DMW524290 DWS524290 EGO524290 EQK524290 FAG524290 FKC524290 FTY524290 GDU524290 GNQ524290 GXM524290 HHI524290 HRE524290 IBA524290 IKW524290 IUS524290 JEO524290 JOK524290 JYG524290 KIC524290 KRY524290 LBU524290 LLQ524290 LVM524290 MFI524290 MPE524290 MZA524290 NIW524290 NSS524290 OCO524290 OMK524290 OWG524290 PGC524290 PPY524290 PZU524290 QJQ524290 QTM524290 RDI524290 RNE524290 RXA524290 SGW524290 SQS524290 TAO524290 TKK524290 TUG524290 UEC524290 UNY524290 UXU524290 VHQ524290 VRM524290 WBI524290 WLE524290 WVA524290 IO589826 SK589826 ACG589826 AMC589826 AVY589826 BFU589826 BPQ589826 BZM589826 CJI589826 CTE589826 DDA589826 DMW589826 DWS589826 EGO589826 EQK589826 FAG589826 FKC589826 FTY589826 GDU589826 GNQ589826 GXM589826 HHI589826 HRE589826 IBA589826 IKW589826 IUS589826 JEO589826 JOK589826 JYG589826 KIC589826 KRY589826 LBU589826 LLQ589826 LVM589826 MFI589826 MPE589826 MZA589826 NIW589826 NSS589826 OCO589826 OMK589826 OWG589826 PGC589826 PPY589826 PZU589826 QJQ589826 QTM589826 RDI589826 RNE589826 RXA589826 SGW589826 SQS589826 TAO589826 TKK589826 TUG589826 UEC589826 UNY589826 UXU589826 VHQ589826 VRM589826 WBI589826 WLE589826 WVA589826 IO655362 SK655362 ACG655362 AMC655362 AVY655362 BFU655362 BPQ655362 BZM655362 CJI655362 CTE655362 DDA655362 DMW655362 DWS655362 EGO655362 EQK655362 FAG655362 FKC655362 FTY655362 GDU655362 GNQ655362 GXM655362 HHI655362 HRE655362 IBA655362 IKW655362 IUS655362 JEO655362 JOK655362 JYG655362 KIC655362 KRY655362 LBU655362 LLQ655362 LVM655362 MFI655362 MPE655362 MZA655362 NIW655362 NSS655362 OCO655362 OMK655362 OWG655362 PGC655362 PPY655362 PZU655362 QJQ655362 QTM655362 RDI655362 RNE655362 RXA655362 SGW655362 SQS655362 TAO655362 TKK655362 TUG655362 UEC655362 UNY655362 UXU655362 VHQ655362 VRM655362 WBI655362 WLE655362 WVA655362 IO720898 SK720898 ACG720898 AMC720898 AVY720898 BFU720898 BPQ720898 BZM720898 CJI720898 CTE720898 DDA720898 DMW720898 DWS720898 EGO720898 EQK720898 FAG720898 FKC720898 FTY720898 GDU720898 GNQ720898 GXM720898 HHI720898 HRE720898 IBA720898 IKW720898 IUS720898 JEO720898 JOK720898 JYG720898 KIC720898 KRY720898 LBU720898 LLQ720898 LVM720898 MFI720898 MPE720898 MZA720898 NIW720898 NSS720898 OCO720898 OMK720898 OWG720898 PGC720898 PPY720898 PZU720898 QJQ720898 QTM720898 RDI720898 RNE720898 RXA720898 SGW720898 SQS720898 TAO720898 TKK720898 TUG720898 UEC720898 UNY720898 UXU720898 VHQ720898 VRM720898 WBI720898 WLE720898 WVA720898 IO786434 SK786434 ACG786434 AMC786434 AVY786434 BFU786434 BPQ786434 BZM786434 CJI786434 CTE786434 DDA786434 DMW786434 DWS786434 EGO786434 EQK786434 FAG786434 FKC786434 FTY786434 GDU786434 GNQ786434 GXM786434 HHI786434 HRE786434 IBA786434 IKW786434 IUS786434 JEO786434 JOK786434 JYG786434 KIC786434 KRY786434 LBU786434 LLQ786434 LVM786434 MFI786434 MPE786434 MZA786434 NIW786434 NSS786434 OCO786434 OMK786434 OWG786434 PGC786434 PPY786434 PZU786434 QJQ786434 QTM786434 RDI786434 RNE786434 RXA786434 SGW786434 SQS786434 TAO786434 TKK786434 TUG786434 UEC786434 UNY786434 UXU786434 VHQ786434 VRM786434 WBI786434 WLE786434 WVA786434 IO851970 SK851970 ACG851970 AMC851970 AVY851970 BFU851970 BPQ851970 BZM851970 CJI851970 CTE851970 DDA851970 DMW851970 DWS851970 EGO851970 EQK851970 FAG851970 FKC851970 FTY851970 GDU851970 GNQ851970 GXM851970 HHI851970 HRE851970 IBA851970 IKW851970 IUS851970 JEO851970 JOK851970 JYG851970 KIC851970 KRY851970 LBU851970 LLQ851970 LVM851970 MFI851970 MPE851970 MZA851970 NIW851970 NSS851970 OCO851970 OMK851970 OWG851970 PGC851970 PPY851970 PZU851970 QJQ851970 QTM851970 RDI851970 RNE851970 RXA851970 SGW851970 SQS851970 TAO851970 TKK851970 TUG851970 UEC851970 UNY851970 UXU851970 VHQ851970 VRM851970 WBI851970 WLE851970 WVA851970 IO917506 SK917506 ACG917506 AMC917506 AVY917506 BFU917506 BPQ917506 BZM917506 CJI917506 CTE917506 DDA917506 DMW917506 DWS917506 EGO917506 EQK917506 FAG917506 FKC917506 FTY917506 GDU917506 GNQ917506 GXM917506 HHI917506 HRE917506 IBA917506 IKW917506 IUS917506 JEO917506 JOK917506 JYG917506 KIC917506 KRY917506 LBU917506 LLQ917506 LVM917506 MFI917506 MPE917506 MZA917506 NIW917506 NSS917506 OCO917506 OMK917506 OWG917506 PGC917506 PPY917506 PZU917506 QJQ917506 QTM917506 RDI917506 RNE917506 RXA917506 SGW917506 SQS917506 TAO917506 TKK917506 TUG917506 UEC917506 UNY917506 UXU917506 VHQ917506 VRM917506 WBI917506 WLE917506 WVA917506 IO983042 SK983042 ACG983042 AMC983042 AVY983042 BFU983042 BPQ983042 BZM983042 CJI983042 CTE983042 DDA983042 DMW983042 DWS983042 EGO983042 EQK983042 FAG983042 FKC983042 FTY983042 GDU983042 GNQ983042 GXM983042 HHI983042 HRE983042 IBA983042 IKW983042 IUS983042 JEO983042 JOK983042 JYG983042 KIC983042 KRY983042 LBU983042 LLQ983042 LVM983042 MFI983042 MPE983042 MZA983042 NIW983042 NSS983042 OCO983042 OMK983042 OWG983042 PGC983042 PPY983042 PZU983042 QJQ983042 QTM983042 RDI983042 RNE983042 RXA983042 SGW983042 SQS983042 TAO983042 TKK983042 TUG983042 UEC983042 UNY983042 UXU983042 VHQ983042 VRM983042 WBI983042 WLE983042 WVA983042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xm:sqref>
        </x14:dataValidation>
        <x14:dataValidation imeMode="hiragana" allowBlank="1" showInputMessage="1" showErrorMessage="1" xr:uid="{29D3E1E9-1ADA-4B33-9850-597086202F58}">
          <xm:sqref>HR65550:IJ65551 RN65550:SF65551 ABJ65550:ACB65551 ALF65550:ALX65551 AVB65550:AVT65551 BEX65550:BFP65551 BOT65550:BPL65551 BYP65550:BZH65551 CIL65550:CJD65551 CSH65550:CSZ65551 DCD65550:DCV65551 DLZ65550:DMR65551 DVV65550:DWN65551 EFR65550:EGJ65551 EPN65550:EQF65551 EZJ65550:FAB65551 FJF65550:FJX65551 FTB65550:FTT65551 GCX65550:GDP65551 GMT65550:GNL65551 GWP65550:GXH65551 HGL65550:HHD65551 HQH65550:HQZ65551 IAD65550:IAV65551 IJZ65550:IKR65551 ITV65550:IUN65551 JDR65550:JEJ65551 JNN65550:JOF65551 JXJ65550:JYB65551 KHF65550:KHX65551 KRB65550:KRT65551 LAX65550:LBP65551 LKT65550:LLL65551 LUP65550:LVH65551 MEL65550:MFD65551 MOH65550:MOZ65551 MYD65550:MYV65551 NHZ65550:NIR65551 NRV65550:NSN65551 OBR65550:OCJ65551 OLN65550:OMF65551 OVJ65550:OWB65551 PFF65550:PFX65551 PPB65550:PPT65551 PYX65550:PZP65551 QIT65550:QJL65551 QSP65550:QTH65551 RCL65550:RDD65551 RMH65550:RMZ65551 RWD65550:RWV65551 SFZ65550:SGR65551 SPV65550:SQN65551 SZR65550:TAJ65551 TJN65550:TKF65551 TTJ65550:TUB65551 UDF65550:UDX65551 UNB65550:UNT65551 UWX65550:UXP65551 VGT65550:VHL65551 VQP65550:VRH65551 WAL65550:WBD65551 WKH65550:WKZ65551 WUD65550:WUV65551 HR131086:IJ131087 RN131086:SF131087 ABJ131086:ACB131087 ALF131086:ALX131087 AVB131086:AVT131087 BEX131086:BFP131087 BOT131086:BPL131087 BYP131086:BZH131087 CIL131086:CJD131087 CSH131086:CSZ131087 DCD131086:DCV131087 DLZ131086:DMR131087 DVV131086:DWN131087 EFR131086:EGJ131087 EPN131086:EQF131087 EZJ131086:FAB131087 FJF131086:FJX131087 FTB131086:FTT131087 GCX131086:GDP131087 GMT131086:GNL131087 GWP131086:GXH131087 HGL131086:HHD131087 HQH131086:HQZ131087 IAD131086:IAV131087 IJZ131086:IKR131087 ITV131086:IUN131087 JDR131086:JEJ131087 JNN131086:JOF131087 JXJ131086:JYB131087 KHF131086:KHX131087 KRB131086:KRT131087 LAX131086:LBP131087 LKT131086:LLL131087 LUP131086:LVH131087 MEL131086:MFD131087 MOH131086:MOZ131087 MYD131086:MYV131087 NHZ131086:NIR131087 NRV131086:NSN131087 OBR131086:OCJ131087 OLN131086:OMF131087 OVJ131086:OWB131087 PFF131086:PFX131087 PPB131086:PPT131087 PYX131086:PZP131087 QIT131086:QJL131087 QSP131086:QTH131087 RCL131086:RDD131087 RMH131086:RMZ131087 RWD131086:RWV131087 SFZ131086:SGR131087 SPV131086:SQN131087 SZR131086:TAJ131087 TJN131086:TKF131087 TTJ131086:TUB131087 UDF131086:UDX131087 UNB131086:UNT131087 UWX131086:UXP131087 VGT131086:VHL131087 VQP131086:VRH131087 WAL131086:WBD131087 WKH131086:WKZ131087 WUD131086:WUV131087 HR196622:IJ196623 RN196622:SF196623 ABJ196622:ACB196623 ALF196622:ALX196623 AVB196622:AVT196623 BEX196622:BFP196623 BOT196622:BPL196623 BYP196622:BZH196623 CIL196622:CJD196623 CSH196622:CSZ196623 DCD196622:DCV196623 DLZ196622:DMR196623 DVV196622:DWN196623 EFR196622:EGJ196623 EPN196622:EQF196623 EZJ196622:FAB196623 FJF196622:FJX196623 FTB196622:FTT196623 GCX196622:GDP196623 GMT196622:GNL196623 GWP196622:GXH196623 HGL196622:HHD196623 HQH196622:HQZ196623 IAD196622:IAV196623 IJZ196622:IKR196623 ITV196622:IUN196623 JDR196622:JEJ196623 JNN196622:JOF196623 JXJ196622:JYB196623 KHF196622:KHX196623 KRB196622:KRT196623 LAX196622:LBP196623 LKT196622:LLL196623 LUP196622:LVH196623 MEL196622:MFD196623 MOH196622:MOZ196623 MYD196622:MYV196623 NHZ196622:NIR196623 NRV196622:NSN196623 OBR196622:OCJ196623 OLN196622:OMF196623 OVJ196622:OWB196623 PFF196622:PFX196623 PPB196622:PPT196623 PYX196622:PZP196623 QIT196622:QJL196623 QSP196622:QTH196623 RCL196622:RDD196623 RMH196622:RMZ196623 RWD196622:RWV196623 SFZ196622:SGR196623 SPV196622:SQN196623 SZR196622:TAJ196623 TJN196622:TKF196623 TTJ196622:TUB196623 UDF196622:UDX196623 UNB196622:UNT196623 UWX196622:UXP196623 VGT196622:VHL196623 VQP196622:VRH196623 WAL196622:WBD196623 WKH196622:WKZ196623 WUD196622:WUV196623 HR262158:IJ262159 RN262158:SF262159 ABJ262158:ACB262159 ALF262158:ALX262159 AVB262158:AVT262159 BEX262158:BFP262159 BOT262158:BPL262159 BYP262158:BZH262159 CIL262158:CJD262159 CSH262158:CSZ262159 DCD262158:DCV262159 DLZ262158:DMR262159 DVV262158:DWN262159 EFR262158:EGJ262159 EPN262158:EQF262159 EZJ262158:FAB262159 FJF262158:FJX262159 FTB262158:FTT262159 GCX262158:GDP262159 GMT262158:GNL262159 GWP262158:GXH262159 HGL262158:HHD262159 HQH262158:HQZ262159 IAD262158:IAV262159 IJZ262158:IKR262159 ITV262158:IUN262159 JDR262158:JEJ262159 JNN262158:JOF262159 JXJ262158:JYB262159 KHF262158:KHX262159 KRB262158:KRT262159 LAX262158:LBP262159 LKT262158:LLL262159 LUP262158:LVH262159 MEL262158:MFD262159 MOH262158:MOZ262159 MYD262158:MYV262159 NHZ262158:NIR262159 NRV262158:NSN262159 OBR262158:OCJ262159 OLN262158:OMF262159 OVJ262158:OWB262159 PFF262158:PFX262159 PPB262158:PPT262159 PYX262158:PZP262159 QIT262158:QJL262159 QSP262158:QTH262159 RCL262158:RDD262159 RMH262158:RMZ262159 RWD262158:RWV262159 SFZ262158:SGR262159 SPV262158:SQN262159 SZR262158:TAJ262159 TJN262158:TKF262159 TTJ262158:TUB262159 UDF262158:UDX262159 UNB262158:UNT262159 UWX262158:UXP262159 VGT262158:VHL262159 VQP262158:VRH262159 WAL262158:WBD262159 WKH262158:WKZ262159 WUD262158:WUV262159 HR327694:IJ327695 RN327694:SF327695 ABJ327694:ACB327695 ALF327694:ALX327695 AVB327694:AVT327695 BEX327694:BFP327695 BOT327694:BPL327695 BYP327694:BZH327695 CIL327694:CJD327695 CSH327694:CSZ327695 DCD327694:DCV327695 DLZ327694:DMR327695 DVV327694:DWN327695 EFR327694:EGJ327695 EPN327694:EQF327695 EZJ327694:FAB327695 FJF327694:FJX327695 FTB327694:FTT327695 GCX327694:GDP327695 GMT327694:GNL327695 GWP327694:GXH327695 HGL327694:HHD327695 HQH327694:HQZ327695 IAD327694:IAV327695 IJZ327694:IKR327695 ITV327694:IUN327695 JDR327694:JEJ327695 JNN327694:JOF327695 JXJ327694:JYB327695 KHF327694:KHX327695 KRB327694:KRT327695 LAX327694:LBP327695 LKT327694:LLL327695 LUP327694:LVH327695 MEL327694:MFD327695 MOH327694:MOZ327695 MYD327694:MYV327695 NHZ327694:NIR327695 NRV327694:NSN327695 OBR327694:OCJ327695 OLN327694:OMF327695 OVJ327694:OWB327695 PFF327694:PFX327695 PPB327694:PPT327695 PYX327694:PZP327695 QIT327694:QJL327695 QSP327694:QTH327695 RCL327694:RDD327695 RMH327694:RMZ327695 RWD327694:RWV327695 SFZ327694:SGR327695 SPV327694:SQN327695 SZR327694:TAJ327695 TJN327694:TKF327695 TTJ327694:TUB327695 UDF327694:UDX327695 UNB327694:UNT327695 UWX327694:UXP327695 VGT327694:VHL327695 VQP327694:VRH327695 WAL327694:WBD327695 WKH327694:WKZ327695 WUD327694:WUV327695 HR393230:IJ393231 RN393230:SF393231 ABJ393230:ACB393231 ALF393230:ALX393231 AVB393230:AVT393231 BEX393230:BFP393231 BOT393230:BPL393231 BYP393230:BZH393231 CIL393230:CJD393231 CSH393230:CSZ393231 DCD393230:DCV393231 DLZ393230:DMR393231 DVV393230:DWN393231 EFR393230:EGJ393231 EPN393230:EQF393231 EZJ393230:FAB393231 FJF393230:FJX393231 FTB393230:FTT393231 GCX393230:GDP393231 GMT393230:GNL393231 GWP393230:GXH393231 HGL393230:HHD393231 HQH393230:HQZ393231 IAD393230:IAV393231 IJZ393230:IKR393231 ITV393230:IUN393231 JDR393230:JEJ393231 JNN393230:JOF393231 JXJ393230:JYB393231 KHF393230:KHX393231 KRB393230:KRT393231 LAX393230:LBP393231 LKT393230:LLL393231 LUP393230:LVH393231 MEL393230:MFD393231 MOH393230:MOZ393231 MYD393230:MYV393231 NHZ393230:NIR393231 NRV393230:NSN393231 OBR393230:OCJ393231 OLN393230:OMF393231 OVJ393230:OWB393231 PFF393230:PFX393231 PPB393230:PPT393231 PYX393230:PZP393231 QIT393230:QJL393231 QSP393230:QTH393231 RCL393230:RDD393231 RMH393230:RMZ393231 RWD393230:RWV393231 SFZ393230:SGR393231 SPV393230:SQN393231 SZR393230:TAJ393231 TJN393230:TKF393231 TTJ393230:TUB393231 UDF393230:UDX393231 UNB393230:UNT393231 UWX393230:UXP393231 VGT393230:VHL393231 VQP393230:VRH393231 WAL393230:WBD393231 WKH393230:WKZ393231 WUD393230:WUV393231 HR458766:IJ458767 RN458766:SF458767 ABJ458766:ACB458767 ALF458766:ALX458767 AVB458766:AVT458767 BEX458766:BFP458767 BOT458766:BPL458767 BYP458766:BZH458767 CIL458766:CJD458767 CSH458766:CSZ458767 DCD458766:DCV458767 DLZ458766:DMR458767 DVV458766:DWN458767 EFR458766:EGJ458767 EPN458766:EQF458767 EZJ458766:FAB458767 FJF458766:FJX458767 FTB458766:FTT458767 GCX458766:GDP458767 GMT458766:GNL458767 GWP458766:GXH458767 HGL458766:HHD458767 HQH458766:HQZ458767 IAD458766:IAV458767 IJZ458766:IKR458767 ITV458766:IUN458767 JDR458766:JEJ458767 JNN458766:JOF458767 JXJ458766:JYB458767 KHF458766:KHX458767 KRB458766:KRT458767 LAX458766:LBP458767 LKT458766:LLL458767 LUP458766:LVH458767 MEL458766:MFD458767 MOH458766:MOZ458767 MYD458766:MYV458767 NHZ458766:NIR458767 NRV458766:NSN458767 OBR458766:OCJ458767 OLN458766:OMF458767 OVJ458766:OWB458767 PFF458766:PFX458767 PPB458766:PPT458767 PYX458766:PZP458767 QIT458766:QJL458767 QSP458766:QTH458767 RCL458766:RDD458767 RMH458766:RMZ458767 RWD458766:RWV458767 SFZ458766:SGR458767 SPV458766:SQN458767 SZR458766:TAJ458767 TJN458766:TKF458767 TTJ458766:TUB458767 UDF458766:UDX458767 UNB458766:UNT458767 UWX458766:UXP458767 VGT458766:VHL458767 VQP458766:VRH458767 WAL458766:WBD458767 WKH458766:WKZ458767 WUD458766:WUV458767 HR524302:IJ524303 RN524302:SF524303 ABJ524302:ACB524303 ALF524302:ALX524303 AVB524302:AVT524303 BEX524302:BFP524303 BOT524302:BPL524303 BYP524302:BZH524303 CIL524302:CJD524303 CSH524302:CSZ524303 DCD524302:DCV524303 DLZ524302:DMR524303 DVV524302:DWN524303 EFR524302:EGJ524303 EPN524302:EQF524303 EZJ524302:FAB524303 FJF524302:FJX524303 FTB524302:FTT524303 GCX524302:GDP524303 GMT524302:GNL524303 GWP524302:GXH524303 HGL524302:HHD524303 HQH524302:HQZ524303 IAD524302:IAV524303 IJZ524302:IKR524303 ITV524302:IUN524303 JDR524302:JEJ524303 JNN524302:JOF524303 JXJ524302:JYB524303 KHF524302:KHX524303 KRB524302:KRT524303 LAX524302:LBP524303 LKT524302:LLL524303 LUP524302:LVH524303 MEL524302:MFD524303 MOH524302:MOZ524303 MYD524302:MYV524303 NHZ524302:NIR524303 NRV524302:NSN524303 OBR524302:OCJ524303 OLN524302:OMF524303 OVJ524302:OWB524303 PFF524302:PFX524303 PPB524302:PPT524303 PYX524302:PZP524303 QIT524302:QJL524303 QSP524302:QTH524303 RCL524302:RDD524303 RMH524302:RMZ524303 RWD524302:RWV524303 SFZ524302:SGR524303 SPV524302:SQN524303 SZR524302:TAJ524303 TJN524302:TKF524303 TTJ524302:TUB524303 UDF524302:UDX524303 UNB524302:UNT524303 UWX524302:UXP524303 VGT524302:VHL524303 VQP524302:VRH524303 WAL524302:WBD524303 WKH524302:WKZ524303 WUD524302:WUV524303 HR589838:IJ589839 RN589838:SF589839 ABJ589838:ACB589839 ALF589838:ALX589839 AVB589838:AVT589839 BEX589838:BFP589839 BOT589838:BPL589839 BYP589838:BZH589839 CIL589838:CJD589839 CSH589838:CSZ589839 DCD589838:DCV589839 DLZ589838:DMR589839 DVV589838:DWN589839 EFR589838:EGJ589839 EPN589838:EQF589839 EZJ589838:FAB589839 FJF589838:FJX589839 FTB589838:FTT589839 GCX589838:GDP589839 GMT589838:GNL589839 GWP589838:GXH589839 HGL589838:HHD589839 HQH589838:HQZ589839 IAD589838:IAV589839 IJZ589838:IKR589839 ITV589838:IUN589839 JDR589838:JEJ589839 JNN589838:JOF589839 JXJ589838:JYB589839 KHF589838:KHX589839 KRB589838:KRT589839 LAX589838:LBP589839 LKT589838:LLL589839 LUP589838:LVH589839 MEL589838:MFD589839 MOH589838:MOZ589839 MYD589838:MYV589839 NHZ589838:NIR589839 NRV589838:NSN589839 OBR589838:OCJ589839 OLN589838:OMF589839 OVJ589838:OWB589839 PFF589838:PFX589839 PPB589838:PPT589839 PYX589838:PZP589839 QIT589838:QJL589839 QSP589838:QTH589839 RCL589838:RDD589839 RMH589838:RMZ589839 RWD589838:RWV589839 SFZ589838:SGR589839 SPV589838:SQN589839 SZR589838:TAJ589839 TJN589838:TKF589839 TTJ589838:TUB589839 UDF589838:UDX589839 UNB589838:UNT589839 UWX589838:UXP589839 VGT589838:VHL589839 VQP589838:VRH589839 WAL589838:WBD589839 WKH589838:WKZ589839 WUD589838:WUV589839 HR655374:IJ655375 RN655374:SF655375 ABJ655374:ACB655375 ALF655374:ALX655375 AVB655374:AVT655375 BEX655374:BFP655375 BOT655374:BPL655375 BYP655374:BZH655375 CIL655374:CJD655375 CSH655374:CSZ655375 DCD655374:DCV655375 DLZ655374:DMR655375 DVV655374:DWN655375 EFR655374:EGJ655375 EPN655374:EQF655375 EZJ655374:FAB655375 FJF655374:FJX655375 FTB655374:FTT655375 GCX655374:GDP655375 GMT655374:GNL655375 GWP655374:GXH655375 HGL655374:HHD655375 HQH655374:HQZ655375 IAD655374:IAV655375 IJZ655374:IKR655375 ITV655374:IUN655375 JDR655374:JEJ655375 JNN655374:JOF655375 JXJ655374:JYB655375 KHF655374:KHX655375 KRB655374:KRT655375 LAX655374:LBP655375 LKT655374:LLL655375 LUP655374:LVH655375 MEL655374:MFD655375 MOH655374:MOZ655375 MYD655374:MYV655375 NHZ655374:NIR655375 NRV655374:NSN655375 OBR655374:OCJ655375 OLN655374:OMF655375 OVJ655374:OWB655375 PFF655374:PFX655375 PPB655374:PPT655375 PYX655374:PZP655375 QIT655374:QJL655375 QSP655374:QTH655375 RCL655374:RDD655375 RMH655374:RMZ655375 RWD655374:RWV655375 SFZ655374:SGR655375 SPV655374:SQN655375 SZR655374:TAJ655375 TJN655374:TKF655375 TTJ655374:TUB655375 UDF655374:UDX655375 UNB655374:UNT655375 UWX655374:UXP655375 VGT655374:VHL655375 VQP655374:VRH655375 WAL655374:WBD655375 WKH655374:WKZ655375 WUD655374:WUV655375 HR720910:IJ720911 RN720910:SF720911 ABJ720910:ACB720911 ALF720910:ALX720911 AVB720910:AVT720911 BEX720910:BFP720911 BOT720910:BPL720911 BYP720910:BZH720911 CIL720910:CJD720911 CSH720910:CSZ720911 DCD720910:DCV720911 DLZ720910:DMR720911 DVV720910:DWN720911 EFR720910:EGJ720911 EPN720910:EQF720911 EZJ720910:FAB720911 FJF720910:FJX720911 FTB720910:FTT720911 GCX720910:GDP720911 GMT720910:GNL720911 GWP720910:GXH720911 HGL720910:HHD720911 HQH720910:HQZ720911 IAD720910:IAV720911 IJZ720910:IKR720911 ITV720910:IUN720911 JDR720910:JEJ720911 JNN720910:JOF720911 JXJ720910:JYB720911 KHF720910:KHX720911 KRB720910:KRT720911 LAX720910:LBP720911 LKT720910:LLL720911 LUP720910:LVH720911 MEL720910:MFD720911 MOH720910:MOZ720911 MYD720910:MYV720911 NHZ720910:NIR720911 NRV720910:NSN720911 OBR720910:OCJ720911 OLN720910:OMF720911 OVJ720910:OWB720911 PFF720910:PFX720911 PPB720910:PPT720911 PYX720910:PZP720911 QIT720910:QJL720911 QSP720910:QTH720911 RCL720910:RDD720911 RMH720910:RMZ720911 RWD720910:RWV720911 SFZ720910:SGR720911 SPV720910:SQN720911 SZR720910:TAJ720911 TJN720910:TKF720911 TTJ720910:TUB720911 UDF720910:UDX720911 UNB720910:UNT720911 UWX720910:UXP720911 VGT720910:VHL720911 VQP720910:VRH720911 WAL720910:WBD720911 WKH720910:WKZ720911 WUD720910:WUV720911 HR786446:IJ786447 RN786446:SF786447 ABJ786446:ACB786447 ALF786446:ALX786447 AVB786446:AVT786447 BEX786446:BFP786447 BOT786446:BPL786447 BYP786446:BZH786447 CIL786446:CJD786447 CSH786446:CSZ786447 DCD786446:DCV786447 DLZ786446:DMR786447 DVV786446:DWN786447 EFR786446:EGJ786447 EPN786446:EQF786447 EZJ786446:FAB786447 FJF786446:FJX786447 FTB786446:FTT786447 GCX786446:GDP786447 GMT786446:GNL786447 GWP786446:GXH786447 HGL786446:HHD786447 HQH786446:HQZ786447 IAD786446:IAV786447 IJZ786446:IKR786447 ITV786446:IUN786447 JDR786446:JEJ786447 JNN786446:JOF786447 JXJ786446:JYB786447 KHF786446:KHX786447 KRB786446:KRT786447 LAX786446:LBP786447 LKT786446:LLL786447 LUP786446:LVH786447 MEL786446:MFD786447 MOH786446:MOZ786447 MYD786446:MYV786447 NHZ786446:NIR786447 NRV786446:NSN786447 OBR786446:OCJ786447 OLN786446:OMF786447 OVJ786446:OWB786447 PFF786446:PFX786447 PPB786446:PPT786447 PYX786446:PZP786447 QIT786446:QJL786447 QSP786446:QTH786447 RCL786446:RDD786447 RMH786446:RMZ786447 RWD786446:RWV786447 SFZ786446:SGR786447 SPV786446:SQN786447 SZR786446:TAJ786447 TJN786446:TKF786447 TTJ786446:TUB786447 UDF786446:UDX786447 UNB786446:UNT786447 UWX786446:UXP786447 VGT786446:VHL786447 VQP786446:VRH786447 WAL786446:WBD786447 WKH786446:WKZ786447 WUD786446:WUV786447 HR851982:IJ851983 RN851982:SF851983 ABJ851982:ACB851983 ALF851982:ALX851983 AVB851982:AVT851983 BEX851982:BFP851983 BOT851982:BPL851983 BYP851982:BZH851983 CIL851982:CJD851983 CSH851982:CSZ851983 DCD851982:DCV851983 DLZ851982:DMR851983 DVV851982:DWN851983 EFR851982:EGJ851983 EPN851982:EQF851983 EZJ851982:FAB851983 FJF851982:FJX851983 FTB851982:FTT851983 GCX851982:GDP851983 GMT851982:GNL851983 GWP851982:GXH851983 HGL851982:HHD851983 HQH851982:HQZ851983 IAD851982:IAV851983 IJZ851982:IKR851983 ITV851982:IUN851983 JDR851982:JEJ851983 JNN851982:JOF851983 JXJ851982:JYB851983 KHF851982:KHX851983 KRB851982:KRT851983 LAX851982:LBP851983 LKT851982:LLL851983 LUP851982:LVH851983 MEL851982:MFD851983 MOH851982:MOZ851983 MYD851982:MYV851983 NHZ851982:NIR851983 NRV851982:NSN851983 OBR851982:OCJ851983 OLN851982:OMF851983 OVJ851982:OWB851983 PFF851982:PFX851983 PPB851982:PPT851983 PYX851982:PZP851983 QIT851982:QJL851983 QSP851982:QTH851983 RCL851982:RDD851983 RMH851982:RMZ851983 RWD851982:RWV851983 SFZ851982:SGR851983 SPV851982:SQN851983 SZR851982:TAJ851983 TJN851982:TKF851983 TTJ851982:TUB851983 UDF851982:UDX851983 UNB851982:UNT851983 UWX851982:UXP851983 VGT851982:VHL851983 VQP851982:VRH851983 WAL851982:WBD851983 WKH851982:WKZ851983 WUD851982:WUV851983 HR917518:IJ917519 RN917518:SF917519 ABJ917518:ACB917519 ALF917518:ALX917519 AVB917518:AVT917519 BEX917518:BFP917519 BOT917518:BPL917519 BYP917518:BZH917519 CIL917518:CJD917519 CSH917518:CSZ917519 DCD917518:DCV917519 DLZ917518:DMR917519 DVV917518:DWN917519 EFR917518:EGJ917519 EPN917518:EQF917519 EZJ917518:FAB917519 FJF917518:FJX917519 FTB917518:FTT917519 GCX917518:GDP917519 GMT917518:GNL917519 GWP917518:GXH917519 HGL917518:HHD917519 HQH917518:HQZ917519 IAD917518:IAV917519 IJZ917518:IKR917519 ITV917518:IUN917519 JDR917518:JEJ917519 JNN917518:JOF917519 JXJ917518:JYB917519 KHF917518:KHX917519 KRB917518:KRT917519 LAX917518:LBP917519 LKT917518:LLL917519 LUP917518:LVH917519 MEL917518:MFD917519 MOH917518:MOZ917519 MYD917518:MYV917519 NHZ917518:NIR917519 NRV917518:NSN917519 OBR917518:OCJ917519 OLN917518:OMF917519 OVJ917518:OWB917519 PFF917518:PFX917519 PPB917518:PPT917519 PYX917518:PZP917519 QIT917518:QJL917519 QSP917518:QTH917519 RCL917518:RDD917519 RMH917518:RMZ917519 RWD917518:RWV917519 SFZ917518:SGR917519 SPV917518:SQN917519 SZR917518:TAJ917519 TJN917518:TKF917519 TTJ917518:TUB917519 UDF917518:UDX917519 UNB917518:UNT917519 UWX917518:UXP917519 VGT917518:VHL917519 VQP917518:VRH917519 WAL917518:WBD917519 WKH917518:WKZ917519 WUD917518:WUV917519 HR983054:IJ983055 RN983054:SF983055 ABJ983054:ACB983055 ALF983054:ALX983055 AVB983054:AVT983055 BEX983054:BFP983055 BOT983054:BPL983055 BYP983054:BZH983055 CIL983054:CJD983055 CSH983054:CSZ983055 DCD983054:DCV983055 DLZ983054:DMR983055 DVV983054:DWN983055 EFR983054:EGJ983055 EPN983054:EQF983055 EZJ983054:FAB983055 FJF983054:FJX983055 FTB983054:FTT983055 GCX983054:GDP983055 GMT983054:GNL983055 GWP983054:GXH983055 HGL983054:HHD983055 HQH983054:HQZ983055 IAD983054:IAV983055 IJZ983054:IKR983055 ITV983054:IUN983055 JDR983054:JEJ983055 JNN983054:JOF983055 JXJ983054:JYB983055 KHF983054:KHX983055 KRB983054:KRT983055 LAX983054:LBP983055 LKT983054:LLL983055 LUP983054:LVH983055 MEL983054:MFD983055 MOH983054:MOZ983055 MYD983054:MYV983055 NHZ983054:NIR983055 NRV983054:NSN983055 OBR983054:OCJ983055 OLN983054:OMF983055 OVJ983054:OWB983055 PFF983054:PFX983055 PPB983054:PPT983055 PYX983054:PZP983055 QIT983054:QJL983055 QSP983054:QTH983055 RCL983054:RDD983055 RMH983054:RMZ983055 RWD983054:RWV983055 SFZ983054:SGR983055 SPV983054:SQN983055 SZR983054:TAJ983055 TJN983054:TKF983055 TTJ983054:TUB983055 UDF983054:UDX983055 UNB983054:UNT983055 UWX983054:UXP983055 VGT983054:VHL983055 VQP983054:VRH983055 WAL983054:WBD983055 WKH983054:WKZ983055 WUD983054:WUV983055 HN65565:IJ65565 RJ65565:SF65565 ABF65565:ACB65565 ALB65565:ALX65565 AUX65565:AVT65565 BET65565:BFP65565 BOP65565:BPL65565 BYL65565:BZH65565 CIH65565:CJD65565 CSD65565:CSZ65565 DBZ65565:DCV65565 DLV65565:DMR65565 DVR65565:DWN65565 EFN65565:EGJ65565 EPJ65565:EQF65565 EZF65565:FAB65565 FJB65565:FJX65565 FSX65565:FTT65565 GCT65565:GDP65565 GMP65565:GNL65565 GWL65565:GXH65565 HGH65565:HHD65565 HQD65565:HQZ65565 HZZ65565:IAV65565 IJV65565:IKR65565 ITR65565:IUN65565 JDN65565:JEJ65565 JNJ65565:JOF65565 JXF65565:JYB65565 KHB65565:KHX65565 KQX65565:KRT65565 LAT65565:LBP65565 LKP65565:LLL65565 LUL65565:LVH65565 MEH65565:MFD65565 MOD65565:MOZ65565 MXZ65565:MYV65565 NHV65565:NIR65565 NRR65565:NSN65565 OBN65565:OCJ65565 OLJ65565:OMF65565 OVF65565:OWB65565 PFB65565:PFX65565 POX65565:PPT65565 PYT65565:PZP65565 QIP65565:QJL65565 QSL65565:QTH65565 RCH65565:RDD65565 RMD65565:RMZ65565 RVZ65565:RWV65565 SFV65565:SGR65565 SPR65565:SQN65565 SZN65565:TAJ65565 TJJ65565:TKF65565 TTF65565:TUB65565 UDB65565:UDX65565 UMX65565:UNT65565 UWT65565:UXP65565 VGP65565:VHL65565 VQL65565:VRH65565 WAH65565:WBD65565 WKD65565:WKZ65565 WTZ65565:WUV65565 HN131101:IJ131101 RJ131101:SF131101 ABF131101:ACB131101 ALB131101:ALX131101 AUX131101:AVT131101 BET131101:BFP131101 BOP131101:BPL131101 BYL131101:BZH131101 CIH131101:CJD131101 CSD131101:CSZ131101 DBZ131101:DCV131101 DLV131101:DMR131101 DVR131101:DWN131101 EFN131101:EGJ131101 EPJ131101:EQF131101 EZF131101:FAB131101 FJB131101:FJX131101 FSX131101:FTT131101 GCT131101:GDP131101 GMP131101:GNL131101 GWL131101:GXH131101 HGH131101:HHD131101 HQD131101:HQZ131101 HZZ131101:IAV131101 IJV131101:IKR131101 ITR131101:IUN131101 JDN131101:JEJ131101 JNJ131101:JOF131101 JXF131101:JYB131101 KHB131101:KHX131101 KQX131101:KRT131101 LAT131101:LBP131101 LKP131101:LLL131101 LUL131101:LVH131101 MEH131101:MFD131101 MOD131101:MOZ131101 MXZ131101:MYV131101 NHV131101:NIR131101 NRR131101:NSN131101 OBN131101:OCJ131101 OLJ131101:OMF131101 OVF131101:OWB131101 PFB131101:PFX131101 POX131101:PPT131101 PYT131101:PZP131101 QIP131101:QJL131101 QSL131101:QTH131101 RCH131101:RDD131101 RMD131101:RMZ131101 RVZ131101:RWV131101 SFV131101:SGR131101 SPR131101:SQN131101 SZN131101:TAJ131101 TJJ131101:TKF131101 TTF131101:TUB131101 UDB131101:UDX131101 UMX131101:UNT131101 UWT131101:UXP131101 VGP131101:VHL131101 VQL131101:VRH131101 WAH131101:WBD131101 WKD131101:WKZ131101 WTZ131101:WUV131101 HN196637:IJ196637 RJ196637:SF196637 ABF196637:ACB196637 ALB196637:ALX196637 AUX196637:AVT196637 BET196637:BFP196637 BOP196637:BPL196637 BYL196637:BZH196637 CIH196637:CJD196637 CSD196637:CSZ196637 DBZ196637:DCV196637 DLV196637:DMR196637 DVR196637:DWN196637 EFN196637:EGJ196637 EPJ196637:EQF196637 EZF196637:FAB196637 FJB196637:FJX196637 FSX196637:FTT196637 GCT196637:GDP196637 GMP196637:GNL196637 GWL196637:GXH196637 HGH196637:HHD196637 HQD196637:HQZ196637 HZZ196637:IAV196637 IJV196637:IKR196637 ITR196637:IUN196637 JDN196637:JEJ196637 JNJ196637:JOF196637 JXF196637:JYB196637 KHB196637:KHX196637 KQX196637:KRT196637 LAT196637:LBP196637 LKP196637:LLL196637 LUL196637:LVH196637 MEH196637:MFD196637 MOD196637:MOZ196637 MXZ196637:MYV196637 NHV196637:NIR196637 NRR196637:NSN196637 OBN196637:OCJ196637 OLJ196637:OMF196637 OVF196637:OWB196637 PFB196637:PFX196637 POX196637:PPT196637 PYT196637:PZP196637 QIP196637:QJL196637 QSL196637:QTH196637 RCH196637:RDD196637 RMD196637:RMZ196637 RVZ196637:RWV196637 SFV196637:SGR196637 SPR196637:SQN196637 SZN196637:TAJ196637 TJJ196637:TKF196637 TTF196637:TUB196637 UDB196637:UDX196637 UMX196637:UNT196637 UWT196637:UXP196637 VGP196637:VHL196637 VQL196637:VRH196637 WAH196637:WBD196637 WKD196637:WKZ196637 WTZ196637:WUV196637 HN262173:IJ262173 RJ262173:SF262173 ABF262173:ACB262173 ALB262173:ALX262173 AUX262173:AVT262173 BET262173:BFP262173 BOP262173:BPL262173 BYL262173:BZH262173 CIH262173:CJD262173 CSD262173:CSZ262173 DBZ262173:DCV262173 DLV262173:DMR262173 DVR262173:DWN262173 EFN262173:EGJ262173 EPJ262173:EQF262173 EZF262173:FAB262173 FJB262173:FJX262173 FSX262173:FTT262173 GCT262173:GDP262173 GMP262173:GNL262173 GWL262173:GXH262173 HGH262173:HHD262173 HQD262173:HQZ262173 HZZ262173:IAV262173 IJV262173:IKR262173 ITR262173:IUN262173 JDN262173:JEJ262173 JNJ262173:JOF262173 JXF262173:JYB262173 KHB262173:KHX262173 KQX262173:KRT262173 LAT262173:LBP262173 LKP262173:LLL262173 LUL262173:LVH262173 MEH262173:MFD262173 MOD262173:MOZ262173 MXZ262173:MYV262173 NHV262173:NIR262173 NRR262173:NSN262173 OBN262173:OCJ262173 OLJ262173:OMF262173 OVF262173:OWB262173 PFB262173:PFX262173 POX262173:PPT262173 PYT262173:PZP262173 QIP262173:QJL262173 QSL262173:QTH262173 RCH262173:RDD262173 RMD262173:RMZ262173 RVZ262173:RWV262173 SFV262173:SGR262173 SPR262173:SQN262173 SZN262173:TAJ262173 TJJ262173:TKF262173 TTF262173:TUB262173 UDB262173:UDX262173 UMX262173:UNT262173 UWT262173:UXP262173 VGP262173:VHL262173 VQL262173:VRH262173 WAH262173:WBD262173 WKD262173:WKZ262173 WTZ262173:WUV262173 HN327709:IJ327709 RJ327709:SF327709 ABF327709:ACB327709 ALB327709:ALX327709 AUX327709:AVT327709 BET327709:BFP327709 BOP327709:BPL327709 BYL327709:BZH327709 CIH327709:CJD327709 CSD327709:CSZ327709 DBZ327709:DCV327709 DLV327709:DMR327709 DVR327709:DWN327709 EFN327709:EGJ327709 EPJ327709:EQF327709 EZF327709:FAB327709 FJB327709:FJX327709 FSX327709:FTT327709 GCT327709:GDP327709 GMP327709:GNL327709 GWL327709:GXH327709 HGH327709:HHD327709 HQD327709:HQZ327709 HZZ327709:IAV327709 IJV327709:IKR327709 ITR327709:IUN327709 JDN327709:JEJ327709 JNJ327709:JOF327709 JXF327709:JYB327709 KHB327709:KHX327709 KQX327709:KRT327709 LAT327709:LBP327709 LKP327709:LLL327709 LUL327709:LVH327709 MEH327709:MFD327709 MOD327709:MOZ327709 MXZ327709:MYV327709 NHV327709:NIR327709 NRR327709:NSN327709 OBN327709:OCJ327709 OLJ327709:OMF327709 OVF327709:OWB327709 PFB327709:PFX327709 POX327709:PPT327709 PYT327709:PZP327709 QIP327709:QJL327709 QSL327709:QTH327709 RCH327709:RDD327709 RMD327709:RMZ327709 RVZ327709:RWV327709 SFV327709:SGR327709 SPR327709:SQN327709 SZN327709:TAJ327709 TJJ327709:TKF327709 TTF327709:TUB327709 UDB327709:UDX327709 UMX327709:UNT327709 UWT327709:UXP327709 VGP327709:VHL327709 VQL327709:VRH327709 WAH327709:WBD327709 WKD327709:WKZ327709 WTZ327709:WUV327709 HN393245:IJ393245 RJ393245:SF393245 ABF393245:ACB393245 ALB393245:ALX393245 AUX393245:AVT393245 BET393245:BFP393245 BOP393245:BPL393245 BYL393245:BZH393245 CIH393245:CJD393245 CSD393245:CSZ393245 DBZ393245:DCV393245 DLV393245:DMR393245 DVR393245:DWN393245 EFN393245:EGJ393245 EPJ393245:EQF393245 EZF393245:FAB393245 FJB393245:FJX393245 FSX393245:FTT393245 GCT393245:GDP393245 GMP393245:GNL393245 GWL393245:GXH393245 HGH393245:HHD393245 HQD393245:HQZ393245 HZZ393245:IAV393245 IJV393245:IKR393245 ITR393245:IUN393245 JDN393245:JEJ393245 JNJ393245:JOF393245 JXF393245:JYB393245 KHB393245:KHX393245 KQX393245:KRT393245 LAT393245:LBP393245 LKP393245:LLL393245 LUL393245:LVH393245 MEH393245:MFD393245 MOD393245:MOZ393245 MXZ393245:MYV393245 NHV393245:NIR393245 NRR393245:NSN393245 OBN393245:OCJ393245 OLJ393245:OMF393245 OVF393245:OWB393245 PFB393245:PFX393245 POX393245:PPT393245 PYT393245:PZP393245 QIP393245:QJL393245 QSL393245:QTH393245 RCH393245:RDD393245 RMD393245:RMZ393245 RVZ393245:RWV393245 SFV393245:SGR393245 SPR393245:SQN393245 SZN393245:TAJ393245 TJJ393245:TKF393245 TTF393245:TUB393245 UDB393245:UDX393245 UMX393245:UNT393245 UWT393245:UXP393245 VGP393245:VHL393245 VQL393245:VRH393245 WAH393245:WBD393245 WKD393245:WKZ393245 WTZ393245:WUV393245 HN458781:IJ458781 RJ458781:SF458781 ABF458781:ACB458781 ALB458781:ALX458781 AUX458781:AVT458781 BET458781:BFP458781 BOP458781:BPL458781 BYL458781:BZH458781 CIH458781:CJD458781 CSD458781:CSZ458781 DBZ458781:DCV458781 DLV458781:DMR458781 DVR458781:DWN458781 EFN458781:EGJ458781 EPJ458781:EQF458781 EZF458781:FAB458781 FJB458781:FJX458781 FSX458781:FTT458781 GCT458781:GDP458781 GMP458781:GNL458781 GWL458781:GXH458781 HGH458781:HHD458781 HQD458781:HQZ458781 HZZ458781:IAV458781 IJV458781:IKR458781 ITR458781:IUN458781 JDN458781:JEJ458781 JNJ458781:JOF458781 JXF458781:JYB458781 KHB458781:KHX458781 KQX458781:KRT458781 LAT458781:LBP458781 LKP458781:LLL458781 LUL458781:LVH458781 MEH458781:MFD458781 MOD458781:MOZ458781 MXZ458781:MYV458781 NHV458781:NIR458781 NRR458781:NSN458781 OBN458781:OCJ458781 OLJ458781:OMF458781 OVF458781:OWB458781 PFB458781:PFX458781 POX458781:PPT458781 PYT458781:PZP458781 QIP458781:QJL458781 QSL458781:QTH458781 RCH458781:RDD458781 RMD458781:RMZ458781 RVZ458781:RWV458781 SFV458781:SGR458781 SPR458781:SQN458781 SZN458781:TAJ458781 TJJ458781:TKF458781 TTF458781:TUB458781 UDB458781:UDX458781 UMX458781:UNT458781 UWT458781:UXP458781 VGP458781:VHL458781 VQL458781:VRH458781 WAH458781:WBD458781 WKD458781:WKZ458781 WTZ458781:WUV458781 HN524317:IJ524317 RJ524317:SF524317 ABF524317:ACB524317 ALB524317:ALX524317 AUX524317:AVT524317 BET524317:BFP524317 BOP524317:BPL524317 BYL524317:BZH524317 CIH524317:CJD524317 CSD524317:CSZ524317 DBZ524317:DCV524317 DLV524317:DMR524317 DVR524317:DWN524317 EFN524317:EGJ524317 EPJ524317:EQF524317 EZF524317:FAB524317 FJB524317:FJX524317 FSX524317:FTT524317 GCT524317:GDP524317 GMP524317:GNL524317 GWL524317:GXH524317 HGH524317:HHD524317 HQD524317:HQZ524317 HZZ524317:IAV524317 IJV524317:IKR524317 ITR524317:IUN524317 JDN524317:JEJ524317 JNJ524317:JOF524317 JXF524317:JYB524317 KHB524317:KHX524317 KQX524317:KRT524317 LAT524317:LBP524317 LKP524317:LLL524317 LUL524317:LVH524317 MEH524317:MFD524317 MOD524317:MOZ524317 MXZ524317:MYV524317 NHV524317:NIR524317 NRR524317:NSN524317 OBN524317:OCJ524317 OLJ524317:OMF524317 OVF524317:OWB524317 PFB524317:PFX524317 POX524317:PPT524317 PYT524317:PZP524317 QIP524317:QJL524317 QSL524317:QTH524317 RCH524317:RDD524317 RMD524317:RMZ524317 RVZ524317:RWV524317 SFV524317:SGR524317 SPR524317:SQN524317 SZN524317:TAJ524317 TJJ524317:TKF524317 TTF524317:TUB524317 UDB524317:UDX524317 UMX524317:UNT524317 UWT524317:UXP524317 VGP524317:VHL524317 VQL524317:VRH524317 WAH524317:WBD524317 WKD524317:WKZ524317 WTZ524317:WUV524317 HN589853:IJ589853 RJ589853:SF589853 ABF589853:ACB589853 ALB589853:ALX589853 AUX589853:AVT589853 BET589853:BFP589853 BOP589853:BPL589853 BYL589853:BZH589853 CIH589853:CJD589853 CSD589853:CSZ589853 DBZ589853:DCV589853 DLV589853:DMR589853 DVR589853:DWN589853 EFN589853:EGJ589853 EPJ589853:EQF589853 EZF589853:FAB589853 FJB589853:FJX589853 FSX589853:FTT589853 GCT589853:GDP589853 GMP589853:GNL589853 GWL589853:GXH589853 HGH589853:HHD589853 HQD589853:HQZ589853 HZZ589853:IAV589853 IJV589853:IKR589853 ITR589853:IUN589853 JDN589853:JEJ589853 JNJ589853:JOF589853 JXF589853:JYB589853 KHB589853:KHX589853 KQX589853:KRT589853 LAT589853:LBP589853 LKP589853:LLL589853 LUL589853:LVH589853 MEH589853:MFD589853 MOD589853:MOZ589853 MXZ589853:MYV589853 NHV589853:NIR589853 NRR589853:NSN589853 OBN589853:OCJ589853 OLJ589853:OMF589853 OVF589853:OWB589853 PFB589853:PFX589853 POX589853:PPT589853 PYT589853:PZP589853 QIP589853:QJL589853 QSL589853:QTH589853 RCH589853:RDD589853 RMD589853:RMZ589853 RVZ589853:RWV589853 SFV589853:SGR589853 SPR589853:SQN589853 SZN589853:TAJ589853 TJJ589853:TKF589853 TTF589853:TUB589853 UDB589853:UDX589853 UMX589853:UNT589853 UWT589853:UXP589853 VGP589853:VHL589853 VQL589853:VRH589853 WAH589853:WBD589853 WKD589853:WKZ589853 WTZ589853:WUV589853 HN655389:IJ655389 RJ655389:SF655389 ABF655389:ACB655389 ALB655389:ALX655389 AUX655389:AVT655389 BET655389:BFP655389 BOP655389:BPL655389 BYL655389:BZH655389 CIH655389:CJD655389 CSD655389:CSZ655389 DBZ655389:DCV655389 DLV655389:DMR655389 DVR655389:DWN655389 EFN655389:EGJ655389 EPJ655389:EQF655389 EZF655389:FAB655389 FJB655389:FJX655389 FSX655389:FTT655389 GCT655389:GDP655389 GMP655389:GNL655389 GWL655389:GXH655389 HGH655389:HHD655389 HQD655389:HQZ655389 HZZ655389:IAV655389 IJV655389:IKR655389 ITR655389:IUN655389 JDN655389:JEJ655389 JNJ655389:JOF655389 JXF655389:JYB655389 KHB655389:KHX655389 KQX655389:KRT655389 LAT655389:LBP655389 LKP655389:LLL655389 LUL655389:LVH655389 MEH655389:MFD655389 MOD655389:MOZ655389 MXZ655389:MYV655389 NHV655389:NIR655389 NRR655389:NSN655389 OBN655389:OCJ655389 OLJ655389:OMF655389 OVF655389:OWB655389 PFB655389:PFX655389 POX655389:PPT655389 PYT655389:PZP655389 QIP655389:QJL655389 QSL655389:QTH655389 RCH655389:RDD655389 RMD655389:RMZ655389 RVZ655389:RWV655389 SFV655389:SGR655389 SPR655389:SQN655389 SZN655389:TAJ655389 TJJ655389:TKF655389 TTF655389:TUB655389 UDB655389:UDX655389 UMX655389:UNT655389 UWT655389:UXP655389 VGP655389:VHL655389 VQL655389:VRH655389 WAH655389:WBD655389 WKD655389:WKZ655389 WTZ655389:WUV655389 HN720925:IJ720925 RJ720925:SF720925 ABF720925:ACB720925 ALB720925:ALX720925 AUX720925:AVT720925 BET720925:BFP720925 BOP720925:BPL720925 BYL720925:BZH720925 CIH720925:CJD720925 CSD720925:CSZ720925 DBZ720925:DCV720925 DLV720925:DMR720925 DVR720925:DWN720925 EFN720925:EGJ720925 EPJ720925:EQF720925 EZF720925:FAB720925 FJB720925:FJX720925 FSX720925:FTT720925 GCT720925:GDP720925 GMP720925:GNL720925 GWL720925:GXH720925 HGH720925:HHD720925 HQD720925:HQZ720925 HZZ720925:IAV720925 IJV720925:IKR720925 ITR720925:IUN720925 JDN720925:JEJ720925 JNJ720925:JOF720925 JXF720925:JYB720925 KHB720925:KHX720925 KQX720925:KRT720925 LAT720925:LBP720925 LKP720925:LLL720925 LUL720925:LVH720925 MEH720925:MFD720925 MOD720925:MOZ720925 MXZ720925:MYV720925 NHV720925:NIR720925 NRR720925:NSN720925 OBN720925:OCJ720925 OLJ720925:OMF720925 OVF720925:OWB720925 PFB720925:PFX720925 POX720925:PPT720925 PYT720925:PZP720925 QIP720925:QJL720925 QSL720925:QTH720925 RCH720925:RDD720925 RMD720925:RMZ720925 RVZ720925:RWV720925 SFV720925:SGR720925 SPR720925:SQN720925 SZN720925:TAJ720925 TJJ720925:TKF720925 TTF720925:TUB720925 UDB720925:UDX720925 UMX720925:UNT720925 UWT720925:UXP720925 VGP720925:VHL720925 VQL720925:VRH720925 WAH720925:WBD720925 WKD720925:WKZ720925 WTZ720925:WUV720925 HN786461:IJ786461 RJ786461:SF786461 ABF786461:ACB786461 ALB786461:ALX786461 AUX786461:AVT786461 BET786461:BFP786461 BOP786461:BPL786461 BYL786461:BZH786461 CIH786461:CJD786461 CSD786461:CSZ786461 DBZ786461:DCV786461 DLV786461:DMR786461 DVR786461:DWN786461 EFN786461:EGJ786461 EPJ786461:EQF786461 EZF786461:FAB786461 FJB786461:FJX786461 FSX786461:FTT786461 GCT786461:GDP786461 GMP786461:GNL786461 GWL786461:GXH786461 HGH786461:HHD786461 HQD786461:HQZ786461 HZZ786461:IAV786461 IJV786461:IKR786461 ITR786461:IUN786461 JDN786461:JEJ786461 JNJ786461:JOF786461 JXF786461:JYB786461 KHB786461:KHX786461 KQX786461:KRT786461 LAT786461:LBP786461 LKP786461:LLL786461 LUL786461:LVH786461 MEH786461:MFD786461 MOD786461:MOZ786461 MXZ786461:MYV786461 NHV786461:NIR786461 NRR786461:NSN786461 OBN786461:OCJ786461 OLJ786461:OMF786461 OVF786461:OWB786461 PFB786461:PFX786461 POX786461:PPT786461 PYT786461:PZP786461 QIP786461:QJL786461 QSL786461:QTH786461 RCH786461:RDD786461 RMD786461:RMZ786461 RVZ786461:RWV786461 SFV786461:SGR786461 SPR786461:SQN786461 SZN786461:TAJ786461 TJJ786461:TKF786461 TTF786461:TUB786461 UDB786461:UDX786461 UMX786461:UNT786461 UWT786461:UXP786461 VGP786461:VHL786461 VQL786461:VRH786461 WAH786461:WBD786461 WKD786461:WKZ786461 WTZ786461:WUV786461 HN851997:IJ851997 RJ851997:SF851997 ABF851997:ACB851997 ALB851997:ALX851997 AUX851997:AVT851997 BET851997:BFP851997 BOP851997:BPL851997 BYL851997:BZH851997 CIH851997:CJD851997 CSD851997:CSZ851997 DBZ851997:DCV851997 DLV851997:DMR851997 DVR851997:DWN851997 EFN851997:EGJ851997 EPJ851997:EQF851997 EZF851997:FAB851997 FJB851997:FJX851997 FSX851997:FTT851997 GCT851997:GDP851997 GMP851997:GNL851997 GWL851997:GXH851997 HGH851997:HHD851997 HQD851997:HQZ851997 HZZ851997:IAV851997 IJV851997:IKR851997 ITR851997:IUN851997 JDN851997:JEJ851997 JNJ851997:JOF851997 JXF851997:JYB851997 KHB851997:KHX851997 KQX851997:KRT851997 LAT851997:LBP851997 LKP851997:LLL851997 LUL851997:LVH851997 MEH851997:MFD851997 MOD851997:MOZ851997 MXZ851997:MYV851997 NHV851997:NIR851997 NRR851997:NSN851997 OBN851997:OCJ851997 OLJ851997:OMF851997 OVF851997:OWB851997 PFB851997:PFX851997 POX851997:PPT851997 PYT851997:PZP851997 QIP851997:QJL851997 QSL851997:QTH851997 RCH851997:RDD851997 RMD851997:RMZ851997 RVZ851997:RWV851997 SFV851997:SGR851997 SPR851997:SQN851997 SZN851997:TAJ851997 TJJ851997:TKF851997 TTF851997:TUB851997 UDB851997:UDX851997 UMX851997:UNT851997 UWT851997:UXP851997 VGP851997:VHL851997 VQL851997:VRH851997 WAH851997:WBD851997 WKD851997:WKZ851997 WTZ851997:WUV851997 HN917533:IJ917533 RJ917533:SF917533 ABF917533:ACB917533 ALB917533:ALX917533 AUX917533:AVT917533 BET917533:BFP917533 BOP917533:BPL917533 BYL917533:BZH917533 CIH917533:CJD917533 CSD917533:CSZ917533 DBZ917533:DCV917533 DLV917533:DMR917533 DVR917533:DWN917533 EFN917533:EGJ917533 EPJ917533:EQF917533 EZF917533:FAB917533 FJB917533:FJX917533 FSX917533:FTT917533 GCT917533:GDP917533 GMP917533:GNL917533 GWL917533:GXH917533 HGH917533:HHD917533 HQD917533:HQZ917533 HZZ917533:IAV917533 IJV917533:IKR917533 ITR917533:IUN917533 JDN917533:JEJ917533 JNJ917533:JOF917533 JXF917533:JYB917533 KHB917533:KHX917533 KQX917533:KRT917533 LAT917533:LBP917533 LKP917533:LLL917533 LUL917533:LVH917533 MEH917533:MFD917533 MOD917533:MOZ917533 MXZ917533:MYV917533 NHV917533:NIR917533 NRR917533:NSN917533 OBN917533:OCJ917533 OLJ917533:OMF917533 OVF917533:OWB917533 PFB917533:PFX917533 POX917533:PPT917533 PYT917533:PZP917533 QIP917533:QJL917533 QSL917533:QTH917533 RCH917533:RDD917533 RMD917533:RMZ917533 RVZ917533:RWV917533 SFV917533:SGR917533 SPR917533:SQN917533 SZN917533:TAJ917533 TJJ917533:TKF917533 TTF917533:TUB917533 UDB917533:UDX917533 UMX917533:UNT917533 UWT917533:UXP917533 VGP917533:VHL917533 VQL917533:VRH917533 WAH917533:WBD917533 WKD917533:WKZ917533 WTZ917533:WUV917533 HN983069:IJ983069 RJ983069:SF983069 ABF983069:ACB983069 ALB983069:ALX983069 AUX983069:AVT983069 BET983069:BFP983069 BOP983069:BPL983069 BYL983069:BZH983069 CIH983069:CJD983069 CSD983069:CSZ983069 DBZ983069:DCV983069 DLV983069:DMR983069 DVR983069:DWN983069 EFN983069:EGJ983069 EPJ983069:EQF983069 EZF983069:FAB983069 FJB983069:FJX983069 FSX983069:FTT983069 GCT983069:GDP983069 GMP983069:GNL983069 GWL983069:GXH983069 HGH983069:HHD983069 HQD983069:HQZ983069 HZZ983069:IAV983069 IJV983069:IKR983069 ITR983069:IUN983069 JDN983069:JEJ983069 JNJ983069:JOF983069 JXF983069:JYB983069 KHB983069:KHX983069 KQX983069:KRT983069 LAT983069:LBP983069 LKP983069:LLL983069 LUL983069:LVH983069 MEH983069:MFD983069 MOD983069:MOZ983069 MXZ983069:MYV983069 NHV983069:NIR983069 NRR983069:NSN983069 OBN983069:OCJ983069 OLJ983069:OMF983069 OVF983069:OWB983069 PFB983069:PFX983069 POX983069:PPT983069 PYT983069:PZP983069 QIP983069:QJL983069 QSL983069:QTH983069 RCH983069:RDD983069 RMD983069:RMZ983069 RVZ983069:RWV983069 SFV983069:SGR983069 SPR983069:SQN983069 SZN983069:TAJ983069 TJJ983069:TKF983069 TTF983069:TUB983069 UDB983069:UDX983069 UMX983069:UNT983069 UWT983069:UXP983069 VGP983069:VHL983069 VQL983069:VRH983069 WAH983069:WBD983069 WKD983069:WKZ983069 WTZ983069:WUV983069 HR65560:IJ65561 RN65560:SF65561 ABJ65560:ACB65561 ALF65560:ALX65561 AVB65560:AVT65561 BEX65560:BFP65561 BOT65560:BPL65561 BYP65560:BZH65561 CIL65560:CJD65561 CSH65560:CSZ65561 DCD65560:DCV65561 DLZ65560:DMR65561 DVV65560:DWN65561 EFR65560:EGJ65561 EPN65560:EQF65561 EZJ65560:FAB65561 FJF65560:FJX65561 FTB65560:FTT65561 GCX65560:GDP65561 GMT65560:GNL65561 GWP65560:GXH65561 HGL65560:HHD65561 HQH65560:HQZ65561 IAD65560:IAV65561 IJZ65560:IKR65561 ITV65560:IUN65561 JDR65560:JEJ65561 JNN65560:JOF65561 JXJ65560:JYB65561 KHF65560:KHX65561 KRB65560:KRT65561 LAX65560:LBP65561 LKT65560:LLL65561 LUP65560:LVH65561 MEL65560:MFD65561 MOH65560:MOZ65561 MYD65560:MYV65561 NHZ65560:NIR65561 NRV65560:NSN65561 OBR65560:OCJ65561 OLN65560:OMF65561 OVJ65560:OWB65561 PFF65560:PFX65561 PPB65560:PPT65561 PYX65560:PZP65561 QIT65560:QJL65561 QSP65560:QTH65561 RCL65560:RDD65561 RMH65560:RMZ65561 RWD65560:RWV65561 SFZ65560:SGR65561 SPV65560:SQN65561 SZR65560:TAJ65561 TJN65560:TKF65561 TTJ65560:TUB65561 UDF65560:UDX65561 UNB65560:UNT65561 UWX65560:UXP65561 VGT65560:VHL65561 VQP65560:VRH65561 WAL65560:WBD65561 WKH65560:WKZ65561 WUD65560:WUV65561 HR131096:IJ131097 RN131096:SF131097 ABJ131096:ACB131097 ALF131096:ALX131097 AVB131096:AVT131097 BEX131096:BFP131097 BOT131096:BPL131097 BYP131096:BZH131097 CIL131096:CJD131097 CSH131096:CSZ131097 DCD131096:DCV131097 DLZ131096:DMR131097 DVV131096:DWN131097 EFR131096:EGJ131097 EPN131096:EQF131097 EZJ131096:FAB131097 FJF131096:FJX131097 FTB131096:FTT131097 GCX131096:GDP131097 GMT131096:GNL131097 GWP131096:GXH131097 HGL131096:HHD131097 HQH131096:HQZ131097 IAD131096:IAV131097 IJZ131096:IKR131097 ITV131096:IUN131097 JDR131096:JEJ131097 JNN131096:JOF131097 JXJ131096:JYB131097 KHF131096:KHX131097 KRB131096:KRT131097 LAX131096:LBP131097 LKT131096:LLL131097 LUP131096:LVH131097 MEL131096:MFD131097 MOH131096:MOZ131097 MYD131096:MYV131097 NHZ131096:NIR131097 NRV131096:NSN131097 OBR131096:OCJ131097 OLN131096:OMF131097 OVJ131096:OWB131097 PFF131096:PFX131097 PPB131096:PPT131097 PYX131096:PZP131097 QIT131096:QJL131097 QSP131096:QTH131097 RCL131096:RDD131097 RMH131096:RMZ131097 RWD131096:RWV131097 SFZ131096:SGR131097 SPV131096:SQN131097 SZR131096:TAJ131097 TJN131096:TKF131097 TTJ131096:TUB131097 UDF131096:UDX131097 UNB131096:UNT131097 UWX131096:UXP131097 VGT131096:VHL131097 VQP131096:VRH131097 WAL131096:WBD131097 WKH131096:WKZ131097 WUD131096:WUV131097 HR196632:IJ196633 RN196632:SF196633 ABJ196632:ACB196633 ALF196632:ALX196633 AVB196632:AVT196633 BEX196632:BFP196633 BOT196632:BPL196633 BYP196632:BZH196633 CIL196632:CJD196633 CSH196632:CSZ196633 DCD196632:DCV196633 DLZ196632:DMR196633 DVV196632:DWN196633 EFR196632:EGJ196633 EPN196632:EQF196633 EZJ196632:FAB196633 FJF196632:FJX196633 FTB196632:FTT196633 GCX196632:GDP196633 GMT196632:GNL196633 GWP196632:GXH196633 HGL196632:HHD196633 HQH196632:HQZ196633 IAD196632:IAV196633 IJZ196632:IKR196633 ITV196632:IUN196633 JDR196632:JEJ196633 JNN196632:JOF196633 JXJ196632:JYB196633 KHF196632:KHX196633 KRB196632:KRT196633 LAX196632:LBP196633 LKT196632:LLL196633 LUP196632:LVH196633 MEL196632:MFD196633 MOH196632:MOZ196633 MYD196632:MYV196633 NHZ196632:NIR196633 NRV196632:NSN196633 OBR196632:OCJ196633 OLN196632:OMF196633 OVJ196632:OWB196633 PFF196632:PFX196633 PPB196632:PPT196633 PYX196632:PZP196633 QIT196632:QJL196633 QSP196632:QTH196633 RCL196632:RDD196633 RMH196632:RMZ196633 RWD196632:RWV196633 SFZ196632:SGR196633 SPV196632:SQN196633 SZR196632:TAJ196633 TJN196632:TKF196633 TTJ196632:TUB196633 UDF196632:UDX196633 UNB196632:UNT196633 UWX196632:UXP196633 VGT196632:VHL196633 VQP196632:VRH196633 WAL196632:WBD196633 WKH196632:WKZ196633 WUD196632:WUV196633 HR262168:IJ262169 RN262168:SF262169 ABJ262168:ACB262169 ALF262168:ALX262169 AVB262168:AVT262169 BEX262168:BFP262169 BOT262168:BPL262169 BYP262168:BZH262169 CIL262168:CJD262169 CSH262168:CSZ262169 DCD262168:DCV262169 DLZ262168:DMR262169 DVV262168:DWN262169 EFR262168:EGJ262169 EPN262168:EQF262169 EZJ262168:FAB262169 FJF262168:FJX262169 FTB262168:FTT262169 GCX262168:GDP262169 GMT262168:GNL262169 GWP262168:GXH262169 HGL262168:HHD262169 HQH262168:HQZ262169 IAD262168:IAV262169 IJZ262168:IKR262169 ITV262168:IUN262169 JDR262168:JEJ262169 JNN262168:JOF262169 JXJ262168:JYB262169 KHF262168:KHX262169 KRB262168:KRT262169 LAX262168:LBP262169 LKT262168:LLL262169 LUP262168:LVH262169 MEL262168:MFD262169 MOH262168:MOZ262169 MYD262168:MYV262169 NHZ262168:NIR262169 NRV262168:NSN262169 OBR262168:OCJ262169 OLN262168:OMF262169 OVJ262168:OWB262169 PFF262168:PFX262169 PPB262168:PPT262169 PYX262168:PZP262169 QIT262168:QJL262169 QSP262168:QTH262169 RCL262168:RDD262169 RMH262168:RMZ262169 RWD262168:RWV262169 SFZ262168:SGR262169 SPV262168:SQN262169 SZR262168:TAJ262169 TJN262168:TKF262169 TTJ262168:TUB262169 UDF262168:UDX262169 UNB262168:UNT262169 UWX262168:UXP262169 VGT262168:VHL262169 VQP262168:VRH262169 WAL262168:WBD262169 WKH262168:WKZ262169 WUD262168:WUV262169 HR327704:IJ327705 RN327704:SF327705 ABJ327704:ACB327705 ALF327704:ALX327705 AVB327704:AVT327705 BEX327704:BFP327705 BOT327704:BPL327705 BYP327704:BZH327705 CIL327704:CJD327705 CSH327704:CSZ327705 DCD327704:DCV327705 DLZ327704:DMR327705 DVV327704:DWN327705 EFR327704:EGJ327705 EPN327704:EQF327705 EZJ327704:FAB327705 FJF327704:FJX327705 FTB327704:FTT327705 GCX327704:GDP327705 GMT327704:GNL327705 GWP327704:GXH327705 HGL327704:HHD327705 HQH327704:HQZ327705 IAD327704:IAV327705 IJZ327704:IKR327705 ITV327704:IUN327705 JDR327704:JEJ327705 JNN327704:JOF327705 JXJ327704:JYB327705 KHF327704:KHX327705 KRB327704:KRT327705 LAX327704:LBP327705 LKT327704:LLL327705 LUP327704:LVH327705 MEL327704:MFD327705 MOH327704:MOZ327705 MYD327704:MYV327705 NHZ327704:NIR327705 NRV327704:NSN327705 OBR327704:OCJ327705 OLN327704:OMF327705 OVJ327704:OWB327705 PFF327704:PFX327705 PPB327704:PPT327705 PYX327704:PZP327705 QIT327704:QJL327705 QSP327704:QTH327705 RCL327704:RDD327705 RMH327704:RMZ327705 RWD327704:RWV327705 SFZ327704:SGR327705 SPV327704:SQN327705 SZR327704:TAJ327705 TJN327704:TKF327705 TTJ327704:TUB327705 UDF327704:UDX327705 UNB327704:UNT327705 UWX327704:UXP327705 VGT327704:VHL327705 VQP327704:VRH327705 WAL327704:WBD327705 WKH327704:WKZ327705 WUD327704:WUV327705 HR393240:IJ393241 RN393240:SF393241 ABJ393240:ACB393241 ALF393240:ALX393241 AVB393240:AVT393241 BEX393240:BFP393241 BOT393240:BPL393241 BYP393240:BZH393241 CIL393240:CJD393241 CSH393240:CSZ393241 DCD393240:DCV393241 DLZ393240:DMR393241 DVV393240:DWN393241 EFR393240:EGJ393241 EPN393240:EQF393241 EZJ393240:FAB393241 FJF393240:FJX393241 FTB393240:FTT393241 GCX393240:GDP393241 GMT393240:GNL393241 GWP393240:GXH393241 HGL393240:HHD393241 HQH393240:HQZ393241 IAD393240:IAV393241 IJZ393240:IKR393241 ITV393240:IUN393241 JDR393240:JEJ393241 JNN393240:JOF393241 JXJ393240:JYB393241 KHF393240:KHX393241 KRB393240:KRT393241 LAX393240:LBP393241 LKT393240:LLL393241 LUP393240:LVH393241 MEL393240:MFD393241 MOH393240:MOZ393241 MYD393240:MYV393241 NHZ393240:NIR393241 NRV393240:NSN393241 OBR393240:OCJ393241 OLN393240:OMF393241 OVJ393240:OWB393241 PFF393240:PFX393241 PPB393240:PPT393241 PYX393240:PZP393241 QIT393240:QJL393241 QSP393240:QTH393241 RCL393240:RDD393241 RMH393240:RMZ393241 RWD393240:RWV393241 SFZ393240:SGR393241 SPV393240:SQN393241 SZR393240:TAJ393241 TJN393240:TKF393241 TTJ393240:TUB393241 UDF393240:UDX393241 UNB393240:UNT393241 UWX393240:UXP393241 VGT393240:VHL393241 VQP393240:VRH393241 WAL393240:WBD393241 WKH393240:WKZ393241 WUD393240:WUV393241 HR458776:IJ458777 RN458776:SF458777 ABJ458776:ACB458777 ALF458776:ALX458777 AVB458776:AVT458777 BEX458776:BFP458777 BOT458776:BPL458777 BYP458776:BZH458777 CIL458776:CJD458777 CSH458776:CSZ458777 DCD458776:DCV458777 DLZ458776:DMR458777 DVV458776:DWN458777 EFR458776:EGJ458777 EPN458776:EQF458777 EZJ458776:FAB458777 FJF458776:FJX458777 FTB458776:FTT458777 GCX458776:GDP458777 GMT458776:GNL458777 GWP458776:GXH458777 HGL458776:HHD458777 HQH458776:HQZ458777 IAD458776:IAV458777 IJZ458776:IKR458777 ITV458776:IUN458777 JDR458776:JEJ458777 JNN458776:JOF458777 JXJ458776:JYB458777 KHF458776:KHX458777 KRB458776:KRT458777 LAX458776:LBP458777 LKT458776:LLL458777 LUP458776:LVH458777 MEL458776:MFD458777 MOH458776:MOZ458777 MYD458776:MYV458777 NHZ458776:NIR458777 NRV458776:NSN458777 OBR458776:OCJ458777 OLN458776:OMF458777 OVJ458776:OWB458777 PFF458776:PFX458777 PPB458776:PPT458777 PYX458776:PZP458777 QIT458776:QJL458777 QSP458776:QTH458777 RCL458776:RDD458777 RMH458776:RMZ458777 RWD458776:RWV458777 SFZ458776:SGR458777 SPV458776:SQN458777 SZR458776:TAJ458777 TJN458776:TKF458777 TTJ458776:TUB458777 UDF458776:UDX458777 UNB458776:UNT458777 UWX458776:UXP458777 VGT458776:VHL458777 VQP458776:VRH458777 WAL458776:WBD458777 WKH458776:WKZ458777 WUD458776:WUV458777 HR524312:IJ524313 RN524312:SF524313 ABJ524312:ACB524313 ALF524312:ALX524313 AVB524312:AVT524313 BEX524312:BFP524313 BOT524312:BPL524313 BYP524312:BZH524313 CIL524312:CJD524313 CSH524312:CSZ524313 DCD524312:DCV524313 DLZ524312:DMR524313 DVV524312:DWN524313 EFR524312:EGJ524313 EPN524312:EQF524313 EZJ524312:FAB524313 FJF524312:FJX524313 FTB524312:FTT524313 GCX524312:GDP524313 GMT524312:GNL524313 GWP524312:GXH524313 HGL524312:HHD524313 HQH524312:HQZ524313 IAD524312:IAV524313 IJZ524312:IKR524313 ITV524312:IUN524313 JDR524312:JEJ524313 JNN524312:JOF524313 JXJ524312:JYB524313 KHF524312:KHX524313 KRB524312:KRT524313 LAX524312:LBP524313 LKT524312:LLL524313 LUP524312:LVH524313 MEL524312:MFD524313 MOH524312:MOZ524313 MYD524312:MYV524313 NHZ524312:NIR524313 NRV524312:NSN524313 OBR524312:OCJ524313 OLN524312:OMF524313 OVJ524312:OWB524313 PFF524312:PFX524313 PPB524312:PPT524313 PYX524312:PZP524313 QIT524312:QJL524313 QSP524312:QTH524313 RCL524312:RDD524313 RMH524312:RMZ524313 RWD524312:RWV524313 SFZ524312:SGR524313 SPV524312:SQN524313 SZR524312:TAJ524313 TJN524312:TKF524313 TTJ524312:TUB524313 UDF524312:UDX524313 UNB524312:UNT524313 UWX524312:UXP524313 VGT524312:VHL524313 VQP524312:VRH524313 WAL524312:WBD524313 WKH524312:WKZ524313 WUD524312:WUV524313 HR589848:IJ589849 RN589848:SF589849 ABJ589848:ACB589849 ALF589848:ALX589849 AVB589848:AVT589849 BEX589848:BFP589849 BOT589848:BPL589849 BYP589848:BZH589849 CIL589848:CJD589849 CSH589848:CSZ589849 DCD589848:DCV589849 DLZ589848:DMR589849 DVV589848:DWN589849 EFR589848:EGJ589849 EPN589848:EQF589849 EZJ589848:FAB589849 FJF589848:FJX589849 FTB589848:FTT589849 GCX589848:GDP589849 GMT589848:GNL589849 GWP589848:GXH589849 HGL589848:HHD589849 HQH589848:HQZ589849 IAD589848:IAV589849 IJZ589848:IKR589849 ITV589848:IUN589849 JDR589848:JEJ589849 JNN589848:JOF589849 JXJ589848:JYB589849 KHF589848:KHX589849 KRB589848:KRT589849 LAX589848:LBP589849 LKT589848:LLL589849 LUP589848:LVH589849 MEL589848:MFD589849 MOH589848:MOZ589849 MYD589848:MYV589849 NHZ589848:NIR589849 NRV589848:NSN589849 OBR589848:OCJ589849 OLN589848:OMF589849 OVJ589848:OWB589849 PFF589848:PFX589849 PPB589848:PPT589849 PYX589848:PZP589849 QIT589848:QJL589849 QSP589848:QTH589849 RCL589848:RDD589849 RMH589848:RMZ589849 RWD589848:RWV589849 SFZ589848:SGR589849 SPV589848:SQN589849 SZR589848:TAJ589849 TJN589848:TKF589849 TTJ589848:TUB589849 UDF589848:UDX589849 UNB589848:UNT589849 UWX589848:UXP589849 VGT589848:VHL589849 VQP589848:VRH589849 WAL589848:WBD589849 WKH589848:WKZ589849 WUD589848:WUV589849 HR655384:IJ655385 RN655384:SF655385 ABJ655384:ACB655385 ALF655384:ALX655385 AVB655384:AVT655385 BEX655384:BFP655385 BOT655384:BPL655385 BYP655384:BZH655385 CIL655384:CJD655385 CSH655384:CSZ655385 DCD655384:DCV655385 DLZ655384:DMR655385 DVV655384:DWN655385 EFR655384:EGJ655385 EPN655384:EQF655385 EZJ655384:FAB655385 FJF655384:FJX655385 FTB655384:FTT655385 GCX655384:GDP655385 GMT655384:GNL655385 GWP655384:GXH655385 HGL655384:HHD655385 HQH655384:HQZ655385 IAD655384:IAV655385 IJZ655384:IKR655385 ITV655384:IUN655385 JDR655384:JEJ655385 JNN655384:JOF655385 JXJ655384:JYB655385 KHF655384:KHX655385 KRB655384:KRT655385 LAX655384:LBP655385 LKT655384:LLL655385 LUP655384:LVH655385 MEL655384:MFD655385 MOH655384:MOZ655385 MYD655384:MYV655385 NHZ655384:NIR655385 NRV655384:NSN655385 OBR655384:OCJ655385 OLN655384:OMF655385 OVJ655384:OWB655385 PFF655384:PFX655385 PPB655384:PPT655385 PYX655384:PZP655385 QIT655384:QJL655385 QSP655384:QTH655385 RCL655384:RDD655385 RMH655384:RMZ655385 RWD655384:RWV655385 SFZ655384:SGR655385 SPV655384:SQN655385 SZR655384:TAJ655385 TJN655384:TKF655385 TTJ655384:TUB655385 UDF655384:UDX655385 UNB655384:UNT655385 UWX655384:UXP655385 VGT655384:VHL655385 VQP655384:VRH655385 WAL655384:WBD655385 WKH655384:WKZ655385 WUD655384:WUV655385 HR720920:IJ720921 RN720920:SF720921 ABJ720920:ACB720921 ALF720920:ALX720921 AVB720920:AVT720921 BEX720920:BFP720921 BOT720920:BPL720921 BYP720920:BZH720921 CIL720920:CJD720921 CSH720920:CSZ720921 DCD720920:DCV720921 DLZ720920:DMR720921 DVV720920:DWN720921 EFR720920:EGJ720921 EPN720920:EQF720921 EZJ720920:FAB720921 FJF720920:FJX720921 FTB720920:FTT720921 GCX720920:GDP720921 GMT720920:GNL720921 GWP720920:GXH720921 HGL720920:HHD720921 HQH720920:HQZ720921 IAD720920:IAV720921 IJZ720920:IKR720921 ITV720920:IUN720921 JDR720920:JEJ720921 JNN720920:JOF720921 JXJ720920:JYB720921 KHF720920:KHX720921 KRB720920:KRT720921 LAX720920:LBP720921 LKT720920:LLL720921 LUP720920:LVH720921 MEL720920:MFD720921 MOH720920:MOZ720921 MYD720920:MYV720921 NHZ720920:NIR720921 NRV720920:NSN720921 OBR720920:OCJ720921 OLN720920:OMF720921 OVJ720920:OWB720921 PFF720920:PFX720921 PPB720920:PPT720921 PYX720920:PZP720921 QIT720920:QJL720921 QSP720920:QTH720921 RCL720920:RDD720921 RMH720920:RMZ720921 RWD720920:RWV720921 SFZ720920:SGR720921 SPV720920:SQN720921 SZR720920:TAJ720921 TJN720920:TKF720921 TTJ720920:TUB720921 UDF720920:UDX720921 UNB720920:UNT720921 UWX720920:UXP720921 VGT720920:VHL720921 VQP720920:VRH720921 WAL720920:WBD720921 WKH720920:WKZ720921 WUD720920:WUV720921 HR786456:IJ786457 RN786456:SF786457 ABJ786456:ACB786457 ALF786456:ALX786457 AVB786456:AVT786457 BEX786456:BFP786457 BOT786456:BPL786457 BYP786456:BZH786457 CIL786456:CJD786457 CSH786456:CSZ786457 DCD786456:DCV786457 DLZ786456:DMR786457 DVV786456:DWN786457 EFR786456:EGJ786457 EPN786456:EQF786457 EZJ786456:FAB786457 FJF786456:FJX786457 FTB786456:FTT786457 GCX786456:GDP786457 GMT786456:GNL786457 GWP786456:GXH786457 HGL786456:HHD786457 HQH786456:HQZ786457 IAD786456:IAV786457 IJZ786456:IKR786457 ITV786456:IUN786457 JDR786456:JEJ786457 JNN786456:JOF786457 JXJ786456:JYB786457 KHF786456:KHX786457 KRB786456:KRT786457 LAX786456:LBP786457 LKT786456:LLL786457 LUP786456:LVH786457 MEL786456:MFD786457 MOH786456:MOZ786457 MYD786456:MYV786457 NHZ786456:NIR786457 NRV786456:NSN786457 OBR786456:OCJ786457 OLN786456:OMF786457 OVJ786456:OWB786457 PFF786456:PFX786457 PPB786456:PPT786457 PYX786456:PZP786457 QIT786456:QJL786457 QSP786456:QTH786457 RCL786456:RDD786457 RMH786456:RMZ786457 RWD786456:RWV786457 SFZ786456:SGR786457 SPV786456:SQN786457 SZR786456:TAJ786457 TJN786456:TKF786457 TTJ786456:TUB786457 UDF786456:UDX786457 UNB786456:UNT786457 UWX786456:UXP786457 VGT786456:VHL786457 VQP786456:VRH786457 WAL786456:WBD786457 WKH786456:WKZ786457 WUD786456:WUV786457 HR851992:IJ851993 RN851992:SF851993 ABJ851992:ACB851993 ALF851992:ALX851993 AVB851992:AVT851993 BEX851992:BFP851993 BOT851992:BPL851993 BYP851992:BZH851993 CIL851992:CJD851993 CSH851992:CSZ851993 DCD851992:DCV851993 DLZ851992:DMR851993 DVV851992:DWN851993 EFR851992:EGJ851993 EPN851992:EQF851993 EZJ851992:FAB851993 FJF851992:FJX851993 FTB851992:FTT851993 GCX851992:GDP851993 GMT851992:GNL851993 GWP851992:GXH851993 HGL851992:HHD851993 HQH851992:HQZ851993 IAD851992:IAV851993 IJZ851992:IKR851993 ITV851992:IUN851993 JDR851992:JEJ851993 JNN851992:JOF851993 JXJ851992:JYB851993 KHF851992:KHX851993 KRB851992:KRT851993 LAX851992:LBP851993 LKT851992:LLL851993 LUP851992:LVH851993 MEL851992:MFD851993 MOH851992:MOZ851993 MYD851992:MYV851993 NHZ851992:NIR851993 NRV851992:NSN851993 OBR851992:OCJ851993 OLN851992:OMF851993 OVJ851992:OWB851993 PFF851992:PFX851993 PPB851992:PPT851993 PYX851992:PZP851993 QIT851992:QJL851993 QSP851992:QTH851993 RCL851992:RDD851993 RMH851992:RMZ851993 RWD851992:RWV851993 SFZ851992:SGR851993 SPV851992:SQN851993 SZR851992:TAJ851993 TJN851992:TKF851993 TTJ851992:TUB851993 UDF851992:UDX851993 UNB851992:UNT851993 UWX851992:UXP851993 VGT851992:VHL851993 VQP851992:VRH851993 WAL851992:WBD851993 WKH851992:WKZ851993 WUD851992:WUV851993 HR917528:IJ917529 RN917528:SF917529 ABJ917528:ACB917529 ALF917528:ALX917529 AVB917528:AVT917529 BEX917528:BFP917529 BOT917528:BPL917529 BYP917528:BZH917529 CIL917528:CJD917529 CSH917528:CSZ917529 DCD917528:DCV917529 DLZ917528:DMR917529 DVV917528:DWN917529 EFR917528:EGJ917529 EPN917528:EQF917529 EZJ917528:FAB917529 FJF917528:FJX917529 FTB917528:FTT917529 GCX917528:GDP917529 GMT917528:GNL917529 GWP917528:GXH917529 HGL917528:HHD917529 HQH917528:HQZ917529 IAD917528:IAV917529 IJZ917528:IKR917529 ITV917528:IUN917529 JDR917528:JEJ917529 JNN917528:JOF917529 JXJ917528:JYB917529 KHF917528:KHX917529 KRB917528:KRT917529 LAX917528:LBP917529 LKT917528:LLL917529 LUP917528:LVH917529 MEL917528:MFD917529 MOH917528:MOZ917529 MYD917528:MYV917529 NHZ917528:NIR917529 NRV917528:NSN917529 OBR917528:OCJ917529 OLN917528:OMF917529 OVJ917528:OWB917529 PFF917528:PFX917529 PPB917528:PPT917529 PYX917528:PZP917529 QIT917528:QJL917529 QSP917528:QTH917529 RCL917528:RDD917529 RMH917528:RMZ917529 RWD917528:RWV917529 SFZ917528:SGR917529 SPV917528:SQN917529 SZR917528:TAJ917529 TJN917528:TKF917529 TTJ917528:TUB917529 UDF917528:UDX917529 UNB917528:UNT917529 UWX917528:UXP917529 VGT917528:VHL917529 VQP917528:VRH917529 WAL917528:WBD917529 WKH917528:WKZ917529 WUD917528:WUV917529 HR983064:IJ983065 RN983064:SF983065 ABJ983064:ACB983065 ALF983064:ALX983065 AVB983064:AVT983065 BEX983064:BFP983065 BOT983064:BPL983065 BYP983064:BZH983065 CIL983064:CJD983065 CSH983064:CSZ983065 DCD983064:DCV983065 DLZ983064:DMR983065 DVV983064:DWN983065 EFR983064:EGJ983065 EPN983064:EQF983065 EZJ983064:FAB983065 FJF983064:FJX983065 FTB983064:FTT983065 GCX983064:GDP983065 GMT983064:GNL983065 GWP983064:GXH983065 HGL983064:HHD983065 HQH983064:HQZ983065 IAD983064:IAV983065 IJZ983064:IKR983065 ITV983064:IUN983065 JDR983064:JEJ983065 JNN983064:JOF983065 JXJ983064:JYB983065 KHF983064:KHX983065 KRB983064:KRT983065 LAX983064:LBP983065 LKT983064:LLL983065 LUP983064:LVH983065 MEL983064:MFD983065 MOH983064:MOZ983065 MYD983064:MYV983065 NHZ983064:NIR983065 NRV983064:NSN983065 OBR983064:OCJ983065 OLN983064:OMF983065 OVJ983064:OWB983065 PFF983064:PFX983065 PPB983064:PPT983065 PYX983064:PZP983065 QIT983064:QJL983065 QSP983064:QTH983065 RCL983064:RDD983065 RMH983064:RMZ983065 RWD983064:RWV983065 SFZ983064:SGR983065 SPV983064:SQN983065 SZR983064:TAJ983065 TJN983064:TKF983065 TTJ983064:TUB983065 UDF983064:UDX983065 UNB983064:UNT983065 UWX983064:UXP983065 VGT983064:VHL983065 VQP983064:VRH983065 WAL983064:WBD983065 WKH983064:WKZ983065 WUD983064:WUV983065 M65555:M65558 HU65555:HU65558 RQ65555:RQ65558 ABM65555:ABM65558 ALI65555:ALI65558 AVE65555:AVE65558 BFA65555:BFA65558 BOW65555:BOW65558 BYS65555:BYS65558 CIO65555:CIO65558 CSK65555:CSK65558 DCG65555:DCG65558 DMC65555:DMC65558 DVY65555:DVY65558 EFU65555:EFU65558 EPQ65555:EPQ65558 EZM65555:EZM65558 FJI65555:FJI65558 FTE65555:FTE65558 GDA65555:GDA65558 GMW65555:GMW65558 GWS65555:GWS65558 HGO65555:HGO65558 HQK65555:HQK65558 IAG65555:IAG65558 IKC65555:IKC65558 ITY65555:ITY65558 JDU65555:JDU65558 JNQ65555:JNQ65558 JXM65555:JXM65558 KHI65555:KHI65558 KRE65555:KRE65558 LBA65555:LBA65558 LKW65555:LKW65558 LUS65555:LUS65558 MEO65555:MEO65558 MOK65555:MOK65558 MYG65555:MYG65558 NIC65555:NIC65558 NRY65555:NRY65558 OBU65555:OBU65558 OLQ65555:OLQ65558 OVM65555:OVM65558 PFI65555:PFI65558 PPE65555:PPE65558 PZA65555:PZA65558 QIW65555:QIW65558 QSS65555:QSS65558 RCO65555:RCO65558 RMK65555:RMK65558 RWG65555:RWG65558 SGC65555:SGC65558 SPY65555:SPY65558 SZU65555:SZU65558 TJQ65555:TJQ65558 TTM65555:TTM65558 UDI65555:UDI65558 UNE65555:UNE65558 UXA65555:UXA65558 VGW65555:VGW65558 VQS65555:VQS65558 WAO65555:WAO65558 WKK65555:WKK65558 WUG65555:WUG65558 M131091:M131094 HU131091:HU131094 RQ131091:RQ131094 ABM131091:ABM131094 ALI131091:ALI131094 AVE131091:AVE131094 BFA131091:BFA131094 BOW131091:BOW131094 BYS131091:BYS131094 CIO131091:CIO131094 CSK131091:CSK131094 DCG131091:DCG131094 DMC131091:DMC131094 DVY131091:DVY131094 EFU131091:EFU131094 EPQ131091:EPQ131094 EZM131091:EZM131094 FJI131091:FJI131094 FTE131091:FTE131094 GDA131091:GDA131094 GMW131091:GMW131094 GWS131091:GWS131094 HGO131091:HGO131094 HQK131091:HQK131094 IAG131091:IAG131094 IKC131091:IKC131094 ITY131091:ITY131094 JDU131091:JDU131094 JNQ131091:JNQ131094 JXM131091:JXM131094 KHI131091:KHI131094 KRE131091:KRE131094 LBA131091:LBA131094 LKW131091:LKW131094 LUS131091:LUS131094 MEO131091:MEO131094 MOK131091:MOK131094 MYG131091:MYG131094 NIC131091:NIC131094 NRY131091:NRY131094 OBU131091:OBU131094 OLQ131091:OLQ131094 OVM131091:OVM131094 PFI131091:PFI131094 PPE131091:PPE131094 PZA131091:PZA131094 QIW131091:QIW131094 QSS131091:QSS131094 RCO131091:RCO131094 RMK131091:RMK131094 RWG131091:RWG131094 SGC131091:SGC131094 SPY131091:SPY131094 SZU131091:SZU131094 TJQ131091:TJQ131094 TTM131091:TTM131094 UDI131091:UDI131094 UNE131091:UNE131094 UXA131091:UXA131094 VGW131091:VGW131094 VQS131091:VQS131094 WAO131091:WAO131094 WKK131091:WKK131094 WUG131091:WUG131094 M196627:M196630 HU196627:HU196630 RQ196627:RQ196630 ABM196627:ABM196630 ALI196627:ALI196630 AVE196627:AVE196630 BFA196627:BFA196630 BOW196627:BOW196630 BYS196627:BYS196630 CIO196627:CIO196630 CSK196627:CSK196630 DCG196627:DCG196630 DMC196627:DMC196630 DVY196627:DVY196630 EFU196627:EFU196630 EPQ196627:EPQ196630 EZM196627:EZM196630 FJI196627:FJI196630 FTE196627:FTE196630 GDA196627:GDA196630 GMW196627:GMW196630 GWS196627:GWS196630 HGO196627:HGO196630 HQK196627:HQK196630 IAG196627:IAG196630 IKC196627:IKC196630 ITY196627:ITY196630 JDU196627:JDU196630 JNQ196627:JNQ196630 JXM196627:JXM196630 KHI196627:KHI196630 KRE196627:KRE196630 LBA196627:LBA196630 LKW196627:LKW196630 LUS196627:LUS196630 MEO196627:MEO196630 MOK196627:MOK196630 MYG196627:MYG196630 NIC196627:NIC196630 NRY196627:NRY196630 OBU196627:OBU196630 OLQ196627:OLQ196630 OVM196627:OVM196630 PFI196627:PFI196630 PPE196627:PPE196630 PZA196627:PZA196630 QIW196627:QIW196630 QSS196627:QSS196630 RCO196627:RCO196630 RMK196627:RMK196630 RWG196627:RWG196630 SGC196627:SGC196630 SPY196627:SPY196630 SZU196627:SZU196630 TJQ196627:TJQ196630 TTM196627:TTM196630 UDI196627:UDI196630 UNE196627:UNE196630 UXA196627:UXA196630 VGW196627:VGW196630 VQS196627:VQS196630 WAO196627:WAO196630 WKK196627:WKK196630 WUG196627:WUG196630 M262163:M262166 HU262163:HU262166 RQ262163:RQ262166 ABM262163:ABM262166 ALI262163:ALI262166 AVE262163:AVE262166 BFA262163:BFA262166 BOW262163:BOW262166 BYS262163:BYS262166 CIO262163:CIO262166 CSK262163:CSK262166 DCG262163:DCG262166 DMC262163:DMC262166 DVY262163:DVY262166 EFU262163:EFU262166 EPQ262163:EPQ262166 EZM262163:EZM262166 FJI262163:FJI262166 FTE262163:FTE262166 GDA262163:GDA262166 GMW262163:GMW262166 GWS262163:GWS262166 HGO262163:HGO262166 HQK262163:HQK262166 IAG262163:IAG262166 IKC262163:IKC262166 ITY262163:ITY262166 JDU262163:JDU262166 JNQ262163:JNQ262166 JXM262163:JXM262166 KHI262163:KHI262166 KRE262163:KRE262166 LBA262163:LBA262166 LKW262163:LKW262166 LUS262163:LUS262166 MEO262163:MEO262166 MOK262163:MOK262166 MYG262163:MYG262166 NIC262163:NIC262166 NRY262163:NRY262166 OBU262163:OBU262166 OLQ262163:OLQ262166 OVM262163:OVM262166 PFI262163:PFI262166 PPE262163:PPE262166 PZA262163:PZA262166 QIW262163:QIW262166 QSS262163:QSS262166 RCO262163:RCO262166 RMK262163:RMK262166 RWG262163:RWG262166 SGC262163:SGC262166 SPY262163:SPY262166 SZU262163:SZU262166 TJQ262163:TJQ262166 TTM262163:TTM262166 UDI262163:UDI262166 UNE262163:UNE262166 UXA262163:UXA262166 VGW262163:VGW262166 VQS262163:VQS262166 WAO262163:WAO262166 WKK262163:WKK262166 WUG262163:WUG262166 M327699:M327702 HU327699:HU327702 RQ327699:RQ327702 ABM327699:ABM327702 ALI327699:ALI327702 AVE327699:AVE327702 BFA327699:BFA327702 BOW327699:BOW327702 BYS327699:BYS327702 CIO327699:CIO327702 CSK327699:CSK327702 DCG327699:DCG327702 DMC327699:DMC327702 DVY327699:DVY327702 EFU327699:EFU327702 EPQ327699:EPQ327702 EZM327699:EZM327702 FJI327699:FJI327702 FTE327699:FTE327702 GDA327699:GDA327702 GMW327699:GMW327702 GWS327699:GWS327702 HGO327699:HGO327702 HQK327699:HQK327702 IAG327699:IAG327702 IKC327699:IKC327702 ITY327699:ITY327702 JDU327699:JDU327702 JNQ327699:JNQ327702 JXM327699:JXM327702 KHI327699:KHI327702 KRE327699:KRE327702 LBA327699:LBA327702 LKW327699:LKW327702 LUS327699:LUS327702 MEO327699:MEO327702 MOK327699:MOK327702 MYG327699:MYG327702 NIC327699:NIC327702 NRY327699:NRY327702 OBU327699:OBU327702 OLQ327699:OLQ327702 OVM327699:OVM327702 PFI327699:PFI327702 PPE327699:PPE327702 PZA327699:PZA327702 QIW327699:QIW327702 QSS327699:QSS327702 RCO327699:RCO327702 RMK327699:RMK327702 RWG327699:RWG327702 SGC327699:SGC327702 SPY327699:SPY327702 SZU327699:SZU327702 TJQ327699:TJQ327702 TTM327699:TTM327702 UDI327699:UDI327702 UNE327699:UNE327702 UXA327699:UXA327702 VGW327699:VGW327702 VQS327699:VQS327702 WAO327699:WAO327702 WKK327699:WKK327702 WUG327699:WUG327702 M393235:M393238 HU393235:HU393238 RQ393235:RQ393238 ABM393235:ABM393238 ALI393235:ALI393238 AVE393235:AVE393238 BFA393235:BFA393238 BOW393235:BOW393238 BYS393235:BYS393238 CIO393235:CIO393238 CSK393235:CSK393238 DCG393235:DCG393238 DMC393235:DMC393238 DVY393235:DVY393238 EFU393235:EFU393238 EPQ393235:EPQ393238 EZM393235:EZM393238 FJI393235:FJI393238 FTE393235:FTE393238 GDA393235:GDA393238 GMW393235:GMW393238 GWS393235:GWS393238 HGO393235:HGO393238 HQK393235:HQK393238 IAG393235:IAG393238 IKC393235:IKC393238 ITY393235:ITY393238 JDU393235:JDU393238 JNQ393235:JNQ393238 JXM393235:JXM393238 KHI393235:KHI393238 KRE393235:KRE393238 LBA393235:LBA393238 LKW393235:LKW393238 LUS393235:LUS393238 MEO393235:MEO393238 MOK393235:MOK393238 MYG393235:MYG393238 NIC393235:NIC393238 NRY393235:NRY393238 OBU393235:OBU393238 OLQ393235:OLQ393238 OVM393235:OVM393238 PFI393235:PFI393238 PPE393235:PPE393238 PZA393235:PZA393238 QIW393235:QIW393238 QSS393235:QSS393238 RCO393235:RCO393238 RMK393235:RMK393238 RWG393235:RWG393238 SGC393235:SGC393238 SPY393235:SPY393238 SZU393235:SZU393238 TJQ393235:TJQ393238 TTM393235:TTM393238 UDI393235:UDI393238 UNE393235:UNE393238 UXA393235:UXA393238 VGW393235:VGW393238 VQS393235:VQS393238 WAO393235:WAO393238 WKK393235:WKK393238 WUG393235:WUG393238 M458771:M458774 HU458771:HU458774 RQ458771:RQ458774 ABM458771:ABM458774 ALI458771:ALI458774 AVE458771:AVE458774 BFA458771:BFA458774 BOW458771:BOW458774 BYS458771:BYS458774 CIO458771:CIO458774 CSK458771:CSK458774 DCG458771:DCG458774 DMC458771:DMC458774 DVY458771:DVY458774 EFU458771:EFU458774 EPQ458771:EPQ458774 EZM458771:EZM458774 FJI458771:FJI458774 FTE458771:FTE458774 GDA458771:GDA458774 GMW458771:GMW458774 GWS458771:GWS458774 HGO458771:HGO458774 HQK458771:HQK458774 IAG458771:IAG458774 IKC458771:IKC458774 ITY458771:ITY458774 JDU458771:JDU458774 JNQ458771:JNQ458774 JXM458771:JXM458774 KHI458771:KHI458774 KRE458771:KRE458774 LBA458771:LBA458774 LKW458771:LKW458774 LUS458771:LUS458774 MEO458771:MEO458774 MOK458771:MOK458774 MYG458771:MYG458774 NIC458771:NIC458774 NRY458771:NRY458774 OBU458771:OBU458774 OLQ458771:OLQ458774 OVM458771:OVM458774 PFI458771:PFI458774 PPE458771:PPE458774 PZA458771:PZA458774 QIW458771:QIW458774 QSS458771:QSS458774 RCO458771:RCO458774 RMK458771:RMK458774 RWG458771:RWG458774 SGC458771:SGC458774 SPY458771:SPY458774 SZU458771:SZU458774 TJQ458771:TJQ458774 TTM458771:TTM458774 UDI458771:UDI458774 UNE458771:UNE458774 UXA458771:UXA458774 VGW458771:VGW458774 VQS458771:VQS458774 WAO458771:WAO458774 WKK458771:WKK458774 WUG458771:WUG458774 M524307:M524310 HU524307:HU524310 RQ524307:RQ524310 ABM524307:ABM524310 ALI524307:ALI524310 AVE524307:AVE524310 BFA524307:BFA524310 BOW524307:BOW524310 BYS524307:BYS524310 CIO524307:CIO524310 CSK524307:CSK524310 DCG524307:DCG524310 DMC524307:DMC524310 DVY524307:DVY524310 EFU524307:EFU524310 EPQ524307:EPQ524310 EZM524307:EZM524310 FJI524307:FJI524310 FTE524307:FTE524310 GDA524307:GDA524310 GMW524307:GMW524310 GWS524307:GWS524310 HGO524307:HGO524310 HQK524307:HQK524310 IAG524307:IAG524310 IKC524307:IKC524310 ITY524307:ITY524310 JDU524307:JDU524310 JNQ524307:JNQ524310 JXM524307:JXM524310 KHI524307:KHI524310 KRE524307:KRE524310 LBA524307:LBA524310 LKW524307:LKW524310 LUS524307:LUS524310 MEO524307:MEO524310 MOK524307:MOK524310 MYG524307:MYG524310 NIC524307:NIC524310 NRY524307:NRY524310 OBU524307:OBU524310 OLQ524307:OLQ524310 OVM524307:OVM524310 PFI524307:PFI524310 PPE524307:PPE524310 PZA524307:PZA524310 QIW524307:QIW524310 QSS524307:QSS524310 RCO524307:RCO524310 RMK524307:RMK524310 RWG524307:RWG524310 SGC524307:SGC524310 SPY524307:SPY524310 SZU524307:SZU524310 TJQ524307:TJQ524310 TTM524307:TTM524310 UDI524307:UDI524310 UNE524307:UNE524310 UXA524307:UXA524310 VGW524307:VGW524310 VQS524307:VQS524310 WAO524307:WAO524310 WKK524307:WKK524310 WUG524307:WUG524310 M589843:M589846 HU589843:HU589846 RQ589843:RQ589846 ABM589843:ABM589846 ALI589843:ALI589846 AVE589843:AVE589846 BFA589843:BFA589846 BOW589843:BOW589846 BYS589843:BYS589846 CIO589843:CIO589846 CSK589843:CSK589846 DCG589843:DCG589846 DMC589843:DMC589846 DVY589843:DVY589846 EFU589843:EFU589846 EPQ589843:EPQ589846 EZM589843:EZM589846 FJI589843:FJI589846 FTE589843:FTE589846 GDA589843:GDA589846 GMW589843:GMW589846 GWS589843:GWS589846 HGO589843:HGO589846 HQK589843:HQK589846 IAG589843:IAG589846 IKC589843:IKC589846 ITY589843:ITY589846 JDU589843:JDU589846 JNQ589843:JNQ589846 JXM589843:JXM589846 KHI589843:KHI589846 KRE589843:KRE589846 LBA589843:LBA589846 LKW589843:LKW589846 LUS589843:LUS589846 MEO589843:MEO589846 MOK589843:MOK589846 MYG589843:MYG589846 NIC589843:NIC589846 NRY589843:NRY589846 OBU589843:OBU589846 OLQ589843:OLQ589846 OVM589843:OVM589846 PFI589843:PFI589846 PPE589843:PPE589846 PZA589843:PZA589846 QIW589843:QIW589846 QSS589843:QSS589846 RCO589843:RCO589846 RMK589843:RMK589846 RWG589843:RWG589846 SGC589843:SGC589846 SPY589843:SPY589846 SZU589843:SZU589846 TJQ589843:TJQ589846 TTM589843:TTM589846 UDI589843:UDI589846 UNE589843:UNE589846 UXA589843:UXA589846 VGW589843:VGW589846 VQS589843:VQS589846 WAO589843:WAO589846 WKK589843:WKK589846 WUG589843:WUG589846 M655379:M655382 HU655379:HU655382 RQ655379:RQ655382 ABM655379:ABM655382 ALI655379:ALI655382 AVE655379:AVE655382 BFA655379:BFA655382 BOW655379:BOW655382 BYS655379:BYS655382 CIO655379:CIO655382 CSK655379:CSK655382 DCG655379:DCG655382 DMC655379:DMC655382 DVY655379:DVY655382 EFU655379:EFU655382 EPQ655379:EPQ655382 EZM655379:EZM655382 FJI655379:FJI655382 FTE655379:FTE655382 GDA655379:GDA655382 GMW655379:GMW655382 GWS655379:GWS655382 HGO655379:HGO655382 HQK655379:HQK655382 IAG655379:IAG655382 IKC655379:IKC655382 ITY655379:ITY655382 JDU655379:JDU655382 JNQ655379:JNQ655382 JXM655379:JXM655382 KHI655379:KHI655382 KRE655379:KRE655382 LBA655379:LBA655382 LKW655379:LKW655382 LUS655379:LUS655382 MEO655379:MEO655382 MOK655379:MOK655382 MYG655379:MYG655382 NIC655379:NIC655382 NRY655379:NRY655382 OBU655379:OBU655382 OLQ655379:OLQ655382 OVM655379:OVM655382 PFI655379:PFI655382 PPE655379:PPE655382 PZA655379:PZA655382 QIW655379:QIW655382 QSS655379:QSS655382 RCO655379:RCO655382 RMK655379:RMK655382 RWG655379:RWG655382 SGC655379:SGC655382 SPY655379:SPY655382 SZU655379:SZU655382 TJQ655379:TJQ655382 TTM655379:TTM655382 UDI655379:UDI655382 UNE655379:UNE655382 UXA655379:UXA655382 VGW655379:VGW655382 VQS655379:VQS655382 WAO655379:WAO655382 WKK655379:WKK655382 WUG655379:WUG655382 M720915:M720918 HU720915:HU720918 RQ720915:RQ720918 ABM720915:ABM720918 ALI720915:ALI720918 AVE720915:AVE720918 BFA720915:BFA720918 BOW720915:BOW720918 BYS720915:BYS720918 CIO720915:CIO720918 CSK720915:CSK720918 DCG720915:DCG720918 DMC720915:DMC720918 DVY720915:DVY720918 EFU720915:EFU720918 EPQ720915:EPQ720918 EZM720915:EZM720918 FJI720915:FJI720918 FTE720915:FTE720918 GDA720915:GDA720918 GMW720915:GMW720918 GWS720915:GWS720918 HGO720915:HGO720918 HQK720915:HQK720918 IAG720915:IAG720918 IKC720915:IKC720918 ITY720915:ITY720918 JDU720915:JDU720918 JNQ720915:JNQ720918 JXM720915:JXM720918 KHI720915:KHI720918 KRE720915:KRE720918 LBA720915:LBA720918 LKW720915:LKW720918 LUS720915:LUS720918 MEO720915:MEO720918 MOK720915:MOK720918 MYG720915:MYG720918 NIC720915:NIC720918 NRY720915:NRY720918 OBU720915:OBU720918 OLQ720915:OLQ720918 OVM720915:OVM720918 PFI720915:PFI720918 PPE720915:PPE720918 PZA720915:PZA720918 QIW720915:QIW720918 QSS720915:QSS720918 RCO720915:RCO720918 RMK720915:RMK720918 RWG720915:RWG720918 SGC720915:SGC720918 SPY720915:SPY720918 SZU720915:SZU720918 TJQ720915:TJQ720918 TTM720915:TTM720918 UDI720915:UDI720918 UNE720915:UNE720918 UXA720915:UXA720918 VGW720915:VGW720918 VQS720915:VQS720918 WAO720915:WAO720918 WKK720915:WKK720918 WUG720915:WUG720918 M786451:M786454 HU786451:HU786454 RQ786451:RQ786454 ABM786451:ABM786454 ALI786451:ALI786454 AVE786451:AVE786454 BFA786451:BFA786454 BOW786451:BOW786454 BYS786451:BYS786454 CIO786451:CIO786454 CSK786451:CSK786454 DCG786451:DCG786454 DMC786451:DMC786454 DVY786451:DVY786454 EFU786451:EFU786454 EPQ786451:EPQ786454 EZM786451:EZM786454 FJI786451:FJI786454 FTE786451:FTE786454 GDA786451:GDA786454 GMW786451:GMW786454 GWS786451:GWS786454 HGO786451:HGO786454 HQK786451:HQK786454 IAG786451:IAG786454 IKC786451:IKC786454 ITY786451:ITY786454 JDU786451:JDU786454 JNQ786451:JNQ786454 JXM786451:JXM786454 KHI786451:KHI786454 KRE786451:KRE786454 LBA786451:LBA786454 LKW786451:LKW786454 LUS786451:LUS786454 MEO786451:MEO786454 MOK786451:MOK786454 MYG786451:MYG786454 NIC786451:NIC786454 NRY786451:NRY786454 OBU786451:OBU786454 OLQ786451:OLQ786454 OVM786451:OVM786454 PFI786451:PFI786454 PPE786451:PPE786454 PZA786451:PZA786454 QIW786451:QIW786454 QSS786451:QSS786454 RCO786451:RCO786454 RMK786451:RMK786454 RWG786451:RWG786454 SGC786451:SGC786454 SPY786451:SPY786454 SZU786451:SZU786454 TJQ786451:TJQ786454 TTM786451:TTM786454 UDI786451:UDI786454 UNE786451:UNE786454 UXA786451:UXA786454 VGW786451:VGW786454 VQS786451:VQS786454 WAO786451:WAO786454 WKK786451:WKK786454 WUG786451:WUG786454 M851987:M851990 HU851987:HU851990 RQ851987:RQ851990 ABM851987:ABM851990 ALI851987:ALI851990 AVE851987:AVE851990 BFA851987:BFA851990 BOW851987:BOW851990 BYS851987:BYS851990 CIO851987:CIO851990 CSK851987:CSK851990 DCG851987:DCG851990 DMC851987:DMC851990 DVY851987:DVY851990 EFU851987:EFU851990 EPQ851987:EPQ851990 EZM851987:EZM851990 FJI851987:FJI851990 FTE851987:FTE851990 GDA851987:GDA851990 GMW851987:GMW851990 GWS851987:GWS851990 HGO851987:HGO851990 HQK851987:HQK851990 IAG851987:IAG851990 IKC851987:IKC851990 ITY851987:ITY851990 JDU851987:JDU851990 JNQ851987:JNQ851990 JXM851987:JXM851990 KHI851987:KHI851990 KRE851987:KRE851990 LBA851987:LBA851990 LKW851987:LKW851990 LUS851987:LUS851990 MEO851987:MEO851990 MOK851987:MOK851990 MYG851987:MYG851990 NIC851987:NIC851990 NRY851987:NRY851990 OBU851987:OBU851990 OLQ851987:OLQ851990 OVM851987:OVM851990 PFI851987:PFI851990 PPE851987:PPE851990 PZA851987:PZA851990 QIW851987:QIW851990 QSS851987:QSS851990 RCO851987:RCO851990 RMK851987:RMK851990 RWG851987:RWG851990 SGC851987:SGC851990 SPY851987:SPY851990 SZU851987:SZU851990 TJQ851987:TJQ851990 TTM851987:TTM851990 UDI851987:UDI851990 UNE851987:UNE851990 UXA851987:UXA851990 VGW851987:VGW851990 VQS851987:VQS851990 WAO851987:WAO851990 WKK851987:WKK851990 WUG851987:WUG851990 M917523:M917526 HU917523:HU917526 RQ917523:RQ917526 ABM917523:ABM917526 ALI917523:ALI917526 AVE917523:AVE917526 BFA917523:BFA917526 BOW917523:BOW917526 BYS917523:BYS917526 CIO917523:CIO917526 CSK917523:CSK917526 DCG917523:DCG917526 DMC917523:DMC917526 DVY917523:DVY917526 EFU917523:EFU917526 EPQ917523:EPQ917526 EZM917523:EZM917526 FJI917523:FJI917526 FTE917523:FTE917526 GDA917523:GDA917526 GMW917523:GMW917526 GWS917523:GWS917526 HGO917523:HGO917526 HQK917523:HQK917526 IAG917523:IAG917526 IKC917523:IKC917526 ITY917523:ITY917526 JDU917523:JDU917526 JNQ917523:JNQ917526 JXM917523:JXM917526 KHI917523:KHI917526 KRE917523:KRE917526 LBA917523:LBA917526 LKW917523:LKW917526 LUS917523:LUS917526 MEO917523:MEO917526 MOK917523:MOK917526 MYG917523:MYG917526 NIC917523:NIC917526 NRY917523:NRY917526 OBU917523:OBU917526 OLQ917523:OLQ917526 OVM917523:OVM917526 PFI917523:PFI917526 PPE917523:PPE917526 PZA917523:PZA917526 QIW917523:QIW917526 QSS917523:QSS917526 RCO917523:RCO917526 RMK917523:RMK917526 RWG917523:RWG917526 SGC917523:SGC917526 SPY917523:SPY917526 SZU917523:SZU917526 TJQ917523:TJQ917526 TTM917523:TTM917526 UDI917523:UDI917526 UNE917523:UNE917526 UXA917523:UXA917526 VGW917523:VGW917526 VQS917523:VQS917526 WAO917523:WAO917526 WKK917523:WKK917526 WUG917523:WUG917526 M983059:M983062 HU983059:HU983062 RQ983059:RQ983062 ABM983059:ABM983062 ALI983059:ALI983062 AVE983059:AVE983062 BFA983059:BFA983062 BOW983059:BOW983062 BYS983059:BYS983062 CIO983059:CIO983062 CSK983059:CSK983062 DCG983059:DCG983062 DMC983059:DMC983062 DVY983059:DVY983062 EFU983059:EFU983062 EPQ983059:EPQ983062 EZM983059:EZM983062 FJI983059:FJI983062 FTE983059:FTE983062 GDA983059:GDA983062 GMW983059:GMW983062 GWS983059:GWS983062 HGO983059:HGO983062 HQK983059:HQK983062 IAG983059:IAG983062 IKC983059:IKC983062 ITY983059:ITY983062 JDU983059:JDU983062 JNQ983059:JNQ983062 JXM983059:JXM983062 KHI983059:KHI983062 KRE983059:KRE983062 LBA983059:LBA983062 LKW983059:LKW983062 LUS983059:LUS983062 MEO983059:MEO983062 MOK983059:MOK983062 MYG983059:MYG983062 NIC983059:NIC983062 NRY983059:NRY983062 OBU983059:OBU983062 OLQ983059:OLQ983062 OVM983059:OVM983062 PFI983059:PFI983062 PPE983059:PPE983062 PZA983059:PZA983062 QIW983059:QIW983062 QSS983059:QSS983062 RCO983059:RCO983062 RMK983059:RMK983062 RWG983059:RWG983062 SGC983059:SGC983062 SPY983059:SPY983062 SZU983059:SZU983062 TJQ983059:TJQ983062 TTM983059:TTM983062 UDI983059:UDI983062 UNE983059:UNE983062 UXA983059:UXA983062 VGW983059:VGW983062 VQS983059:VQS983062 WAO983059:WAO983062 WKK983059:WKK983062 WUG983059:WUG983062 HN65569:IJ65571 RJ65569:SF65571 ABF65569:ACB65571 ALB65569:ALX65571 AUX65569:AVT65571 BET65569:BFP65571 BOP65569:BPL65571 BYL65569:BZH65571 CIH65569:CJD65571 CSD65569:CSZ65571 DBZ65569:DCV65571 DLV65569:DMR65571 DVR65569:DWN65571 EFN65569:EGJ65571 EPJ65569:EQF65571 EZF65569:FAB65571 FJB65569:FJX65571 FSX65569:FTT65571 GCT65569:GDP65571 GMP65569:GNL65571 GWL65569:GXH65571 HGH65569:HHD65571 HQD65569:HQZ65571 HZZ65569:IAV65571 IJV65569:IKR65571 ITR65569:IUN65571 JDN65569:JEJ65571 JNJ65569:JOF65571 JXF65569:JYB65571 KHB65569:KHX65571 KQX65569:KRT65571 LAT65569:LBP65571 LKP65569:LLL65571 LUL65569:LVH65571 MEH65569:MFD65571 MOD65569:MOZ65571 MXZ65569:MYV65571 NHV65569:NIR65571 NRR65569:NSN65571 OBN65569:OCJ65571 OLJ65569:OMF65571 OVF65569:OWB65571 PFB65569:PFX65571 POX65569:PPT65571 PYT65569:PZP65571 QIP65569:QJL65571 QSL65569:QTH65571 RCH65569:RDD65571 RMD65569:RMZ65571 RVZ65569:RWV65571 SFV65569:SGR65571 SPR65569:SQN65571 SZN65569:TAJ65571 TJJ65569:TKF65571 TTF65569:TUB65571 UDB65569:UDX65571 UMX65569:UNT65571 UWT65569:UXP65571 VGP65569:VHL65571 VQL65569:VRH65571 WAH65569:WBD65571 WKD65569:WKZ65571 WTZ65569:WUV65571 HN131105:IJ131107 RJ131105:SF131107 ABF131105:ACB131107 ALB131105:ALX131107 AUX131105:AVT131107 BET131105:BFP131107 BOP131105:BPL131107 BYL131105:BZH131107 CIH131105:CJD131107 CSD131105:CSZ131107 DBZ131105:DCV131107 DLV131105:DMR131107 DVR131105:DWN131107 EFN131105:EGJ131107 EPJ131105:EQF131107 EZF131105:FAB131107 FJB131105:FJX131107 FSX131105:FTT131107 GCT131105:GDP131107 GMP131105:GNL131107 GWL131105:GXH131107 HGH131105:HHD131107 HQD131105:HQZ131107 HZZ131105:IAV131107 IJV131105:IKR131107 ITR131105:IUN131107 JDN131105:JEJ131107 JNJ131105:JOF131107 JXF131105:JYB131107 KHB131105:KHX131107 KQX131105:KRT131107 LAT131105:LBP131107 LKP131105:LLL131107 LUL131105:LVH131107 MEH131105:MFD131107 MOD131105:MOZ131107 MXZ131105:MYV131107 NHV131105:NIR131107 NRR131105:NSN131107 OBN131105:OCJ131107 OLJ131105:OMF131107 OVF131105:OWB131107 PFB131105:PFX131107 POX131105:PPT131107 PYT131105:PZP131107 QIP131105:QJL131107 QSL131105:QTH131107 RCH131105:RDD131107 RMD131105:RMZ131107 RVZ131105:RWV131107 SFV131105:SGR131107 SPR131105:SQN131107 SZN131105:TAJ131107 TJJ131105:TKF131107 TTF131105:TUB131107 UDB131105:UDX131107 UMX131105:UNT131107 UWT131105:UXP131107 VGP131105:VHL131107 VQL131105:VRH131107 WAH131105:WBD131107 WKD131105:WKZ131107 WTZ131105:WUV131107 HN196641:IJ196643 RJ196641:SF196643 ABF196641:ACB196643 ALB196641:ALX196643 AUX196641:AVT196643 BET196641:BFP196643 BOP196641:BPL196643 BYL196641:BZH196643 CIH196641:CJD196643 CSD196641:CSZ196643 DBZ196641:DCV196643 DLV196641:DMR196643 DVR196641:DWN196643 EFN196641:EGJ196643 EPJ196641:EQF196643 EZF196641:FAB196643 FJB196641:FJX196643 FSX196641:FTT196643 GCT196641:GDP196643 GMP196641:GNL196643 GWL196641:GXH196643 HGH196641:HHD196643 HQD196641:HQZ196643 HZZ196641:IAV196643 IJV196641:IKR196643 ITR196641:IUN196643 JDN196641:JEJ196643 JNJ196641:JOF196643 JXF196641:JYB196643 KHB196641:KHX196643 KQX196641:KRT196643 LAT196641:LBP196643 LKP196641:LLL196643 LUL196641:LVH196643 MEH196641:MFD196643 MOD196641:MOZ196643 MXZ196641:MYV196643 NHV196641:NIR196643 NRR196641:NSN196643 OBN196641:OCJ196643 OLJ196641:OMF196643 OVF196641:OWB196643 PFB196641:PFX196643 POX196641:PPT196643 PYT196641:PZP196643 QIP196641:QJL196643 QSL196641:QTH196643 RCH196641:RDD196643 RMD196641:RMZ196643 RVZ196641:RWV196643 SFV196641:SGR196643 SPR196641:SQN196643 SZN196641:TAJ196643 TJJ196641:TKF196643 TTF196641:TUB196643 UDB196641:UDX196643 UMX196641:UNT196643 UWT196641:UXP196643 VGP196641:VHL196643 VQL196641:VRH196643 WAH196641:WBD196643 WKD196641:WKZ196643 WTZ196641:WUV196643 HN262177:IJ262179 RJ262177:SF262179 ABF262177:ACB262179 ALB262177:ALX262179 AUX262177:AVT262179 BET262177:BFP262179 BOP262177:BPL262179 BYL262177:BZH262179 CIH262177:CJD262179 CSD262177:CSZ262179 DBZ262177:DCV262179 DLV262177:DMR262179 DVR262177:DWN262179 EFN262177:EGJ262179 EPJ262177:EQF262179 EZF262177:FAB262179 FJB262177:FJX262179 FSX262177:FTT262179 GCT262177:GDP262179 GMP262177:GNL262179 GWL262177:GXH262179 HGH262177:HHD262179 HQD262177:HQZ262179 HZZ262177:IAV262179 IJV262177:IKR262179 ITR262177:IUN262179 JDN262177:JEJ262179 JNJ262177:JOF262179 JXF262177:JYB262179 KHB262177:KHX262179 KQX262177:KRT262179 LAT262177:LBP262179 LKP262177:LLL262179 LUL262177:LVH262179 MEH262177:MFD262179 MOD262177:MOZ262179 MXZ262177:MYV262179 NHV262177:NIR262179 NRR262177:NSN262179 OBN262177:OCJ262179 OLJ262177:OMF262179 OVF262177:OWB262179 PFB262177:PFX262179 POX262177:PPT262179 PYT262177:PZP262179 QIP262177:QJL262179 QSL262177:QTH262179 RCH262177:RDD262179 RMD262177:RMZ262179 RVZ262177:RWV262179 SFV262177:SGR262179 SPR262177:SQN262179 SZN262177:TAJ262179 TJJ262177:TKF262179 TTF262177:TUB262179 UDB262177:UDX262179 UMX262177:UNT262179 UWT262177:UXP262179 VGP262177:VHL262179 VQL262177:VRH262179 WAH262177:WBD262179 WKD262177:WKZ262179 WTZ262177:WUV262179 HN327713:IJ327715 RJ327713:SF327715 ABF327713:ACB327715 ALB327713:ALX327715 AUX327713:AVT327715 BET327713:BFP327715 BOP327713:BPL327715 BYL327713:BZH327715 CIH327713:CJD327715 CSD327713:CSZ327715 DBZ327713:DCV327715 DLV327713:DMR327715 DVR327713:DWN327715 EFN327713:EGJ327715 EPJ327713:EQF327715 EZF327713:FAB327715 FJB327713:FJX327715 FSX327713:FTT327715 GCT327713:GDP327715 GMP327713:GNL327715 GWL327713:GXH327715 HGH327713:HHD327715 HQD327713:HQZ327715 HZZ327713:IAV327715 IJV327713:IKR327715 ITR327713:IUN327715 JDN327713:JEJ327715 JNJ327713:JOF327715 JXF327713:JYB327715 KHB327713:KHX327715 KQX327713:KRT327715 LAT327713:LBP327715 LKP327713:LLL327715 LUL327713:LVH327715 MEH327713:MFD327715 MOD327713:MOZ327715 MXZ327713:MYV327715 NHV327713:NIR327715 NRR327713:NSN327715 OBN327713:OCJ327715 OLJ327713:OMF327715 OVF327713:OWB327715 PFB327713:PFX327715 POX327713:PPT327715 PYT327713:PZP327715 QIP327713:QJL327715 QSL327713:QTH327715 RCH327713:RDD327715 RMD327713:RMZ327715 RVZ327713:RWV327715 SFV327713:SGR327715 SPR327713:SQN327715 SZN327713:TAJ327715 TJJ327713:TKF327715 TTF327713:TUB327715 UDB327713:UDX327715 UMX327713:UNT327715 UWT327713:UXP327715 VGP327713:VHL327715 VQL327713:VRH327715 WAH327713:WBD327715 WKD327713:WKZ327715 WTZ327713:WUV327715 HN393249:IJ393251 RJ393249:SF393251 ABF393249:ACB393251 ALB393249:ALX393251 AUX393249:AVT393251 BET393249:BFP393251 BOP393249:BPL393251 BYL393249:BZH393251 CIH393249:CJD393251 CSD393249:CSZ393251 DBZ393249:DCV393251 DLV393249:DMR393251 DVR393249:DWN393251 EFN393249:EGJ393251 EPJ393249:EQF393251 EZF393249:FAB393251 FJB393249:FJX393251 FSX393249:FTT393251 GCT393249:GDP393251 GMP393249:GNL393251 GWL393249:GXH393251 HGH393249:HHD393251 HQD393249:HQZ393251 HZZ393249:IAV393251 IJV393249:IKR393251 ITR393249:IUN393251 JDN393249:JEJ393251 JNJ393249:JOF393251 JXF393249:JYB393251 KHB393249:KHX393251 KQX393249:KRT393251 LAT393249:LBP393251 LKP393249:LLL393251 LUL393249:LVH393251 MEH393249:MFD393251 MOD393249:MOZ393251 MXZ393249:MYV393251 NHV393249:NIR393251 NRR393249:NSN393251 OBN393249:OCJ393251 OLJ393249:OMF393251 OVF393249:OWB393251 PFB393249:PFX393251 POX393249:PPT393251 PYT393249:PZP393251 QIP393249:QJL393251 QSL393249:QTH393251 RCH393249:RDD393251 RMD393249:RMZ393251 RVZ393249:RWV393251 SFV393249:SGR393251 SPR393249:SQN393251 SZN393249:TAJ393251 TJJ393249:TKF393251 TTF393249:TUB393251 UDB393249:UDX393251 UMX393249:UNT393251 UWT393249:UXP393251 VGP393249:VHL393251 VQL393249:VRH393251 WAH393249:WBD393251 WKD393249:WKZ393251 WTZ393249:WUV393251 HN458785:IJ458787 RJ458785:SF458787 ABF458785:ACB458787 ALB458785:ALX458787 AUX458785:AVT458787 BET458785:BFP458787 BOP458785:BPL458787 BYL458785:BZH458787 CIH458785:CJD458787 CSD458785:CSZ458787 DBZ458785:DCV458787 DLV458785:DMR458787 DVR458785:DWN458787 EFN458785:EGJ458787 EPJ458785:EQF458787 EZF458785:FAB458787 FJB458785:FJX458787 FSX458785:FTT458787 GCT458785:GDP458787 GMP458785:GNL458787 GWL458785:GXH458787 HGH458785:HHD458787 HQD458785:HQZ458787 HZZ458785:IAV458787 IJV458785:IKR458787 ITR458785:IUN458787 JDN458785:JEJ458787 JNJ458785:JOF458787 JXF458785:JYB458787 KHB458785:KHX458787 KQX458785:KRT458787 LAT458785:LBP458787 LKP458785:LLL458787 LUL458785:LVH458787 MEH458785:MFD458787 MOD458785:MOZ458787 MXZ458785:MYV458787 NHV458785:NIR458787 NRR458785:NSN458787 OBN458785:OCJ458787 OLJ458785:OMF458787 OVF458785:OWB458787 PFB458785:PFX458787 POX458785:PPT458787 PYT458785:PZP458787 QIP458785:QJL458787 QSL458785:QTH458787 RCH458785:RDD458787 RMD458785:RMZ458787 RVZ458785:RWV458787 SFV458785:SGR458787 SPR458785:SQN458787 SZN458785:TAJ458787 TJJ458785:TKF458787 TTF458785:TUB458787 UDB458785:UDX458787 UMX458785:UNT458787 UWT458785:UXP458787 VGP458785:VHL458787 VQL458785:VRH458787 WAH458785:WBD458787 WKD458785:WKZ458787 WTZ458785:WUV458787 HN524321:IJ524323 RJ524321:SF524323 ABF524321:ACB524323 ALB524321:ALX524323 AUX524321:AVT524323 BET524321:BFP524323 BOP524321:BPL524323 BYL524321:BZH524323 CIH524321:CJD524323 CSD524321:CSZ524323 DBZ524321:DCV524323 DLV524321:DMR524323 DVR524321:DWN524323 EFN524321:EGJ524323 EPJ524321:EQF524323 EZF524321:FAB524323 FJB524321:FJX524323 FSX524321:FTT524323 GCT524321:GDP524323 GMP524321:GNL524323 GWL524321:GXH524323 HGH524321:HHD524323 HQD524321:HQZ524323 HZZ524321:IAV524323 IJV524321:IKR524323 ITR524321:IUN524323 JDN524321:JEJ524323 JNJ524321:JOF524323 JXF524321:JYB524323 KHB524321:KHX524323 KQX524321:KRT524323 LAT524321:LBP524323 LKP524321:LLL524323 LUL524321:LVH524323 MEH524321:MFD524323 MOD524321:MOZ524323 MXZ524321:MYV524323 NHV524321:NIR524323 NRR524321:NSN524323 OBN524321:OCJ524323 OLJ524321:OMF524323 OVF524321:OWB524323 PFB524321:PFX524323 POX524321:PPT524323 PYT524321:PZP524323 QIP524321:QJL524323 QSL524321:QTH524323 RCH524321:RDD524323 RMD524321:RMZ524323 RVZ524321:RWV524323 SFV524321:SGR524323 SPR524321:SQN524323 SZN524321:TAJ524323 TJJ524321:TKF524323 TTF524321:TUB524323 UDB524321:UDX524323 UMX524321:UNT524323 UWT524321:UXP524323 VGP524321:VHL524323 VQL524321:VRH524323 WAH524321:WBD524323 WKD524321:WKZ524323 WTZ524321:WUV524323 HN589857:IJ589859 RJ589857:SF589859 ABF589857:ACB589859 ALB589857:ALX589859 AUX589857:AVT589859 BET589857:BFP589859 BOP589857:BPL589859 BYL589857:BZH589859 CIH589857:CJD589859 CSD589857:CSZ589859 DBZ589857:DCV589859 DLV589857:DMR589859 DVR589857:DWN589859 EFN589857:EGJ589859 EPJ589857:EQF589859 EZF589857:FAB589859 FJB589857:FJX589859 FSX589857:FTT589859 GCT589857:GDP589859 GMP589857:GNL589859 GWL589857:GXH589859 HGH589857:HHD589859 HQD589857:HQZ589859 HZZ589857:IAV589859 IJV589857:IKR589859 ITR589857:IUN589859 JDN589857:JEJ589859 JNJ589857:JOF589859 JXF589857:JYB589859 KHB589857:KHX589859 KQX589857:KRT589859 LAT589857:LBP589859 LKP589857:LLL589859 LUL589857:LVH589859 MEH589857:MFD589859 MOD589857:MOZ589859 MXZ589857:MYV589859 NHV589857:NIR589859 NRR589857:NSN589859 OBN589857:OCJ589859 OLJ589857:OMF589859 OVF589857:OWB589859 PFB589857:PFX589859 POX589857:PPT589859 PYT589857:PZP589859 QIP589857:QJL589859 QSL589857:QTH589859 RCH589857:RDD589859 RMD589857:RMZ589859 RVZ589857:RWV589859 SFV589857:SGR589859 SPR589857:SQN589859 SZN589857:TAJ589859 TJJ589857:TKF589859 TTF589857:TUB589859 UDB589857:UDX589859 UMX589857:UNT589859 UWT589857:UXP589859 VGP589857:VHL589859 VQL589857:VRH589859 WAH589857:WBD589859 WKD589857:WKZ589859 WTZ589857:WUV589859 HN655393:IJ655395 RJ655393:SF655395 ABF655393:ACB655395 ALB655393:ALX655395 AUX655393:AVT655395 BET655393:BFP655395 BOP655393:BPL655395 BYL655393:BZH655395 CIH655393:CJD655395 CSD655393:CSZ655395 DBZ655393:DCV655395 DLV655393:DMR655395 DVR655393:DWN655395 EFN655393:EGJ655395 EPJ655393:EQF655395 EZF655393:FAB655395 FJB655393:FJX655395 FSX655393:FTT655395 GCT655393:GDP655395 GMP655393:GNL655395 GWL655393:GXH655395 HGH655393:HHD655395 HQD655393:HQZ655395 HZZ655393:IAV655395 IJV655393:IKR655395 ITR655393:IUN655395 JDN655393:JEJ655395 JNJ655393:JOF655395 JXF655393:JYB655395 KHB655393:KHX655395 KQX655393:KRT655395 LAT655393:LBP655395 LKP655393:LLL655395 LUL655393:LVH655395 MEH655393:MFD655395 MOD655393:MOZ655395 MXZ655393:MYV655395 NHV655393:NIR655395 NRR655393:NSN655395 OBN655393:OCJ655395 OLJ655393:OMF655395 OVF655393:OWB655395 PFB655393:PFX655395 POX655393:PPT655395 PYT655393:PZP655395 QIP655393:QJL655395 QSL655393:QTH655395 RCH655393:RDD655395 RMD655393:RMZ655395 RVZ655393:RWV655395 SFV655393:SGR655395 SPR655393:SQN655395 SZN655393:TAJ655395 TJJ655393:TKF655395 TTF655393:TUB655395 UDB655393:UDX655395 UMX655393:UNT655395 UWT655393:UXP655395 VGP655393:VHL655395 VQL655393:VRH655395 WAH655393:WBD655395 WKD655393:WKZ655395 WTZ655393:WUV655395 HN720929:IJ720931 RJ720929:SF720931 ABF720929:ACB720931 ALB720929:ALX720931 AUX720929:AVT720931 BET720929:BFP720931 BOP720929:BPL720931 BYL720929:BZH720931 CIH720929:CJD720931 CSD720929:CSZ720931 DBZ720929:DCV720931 DLV720929:DMR720931 DVR720929:DWN720931 EFN720929:EGJ720931 EPJ720929:EQF720931 EZF720929:FAB720931 FJB720929:FJX720931 FSX720929:FTT720931 GCT720929:GDP720931 GMP720929:GNL720931 GWL720929:GXH720931 HGH720929:HHD720931 HQD720929:HQZ720931 HZZ720929:IAV720931 IJV720929:IKR720931 ITR720929:IUN720931 JDN720929:JEJ720931 JNJ720929:JOF720931 JXF720929:JYB720931 KHB720929:KHX720931 KQX720929:KRT720931 LAT720929:LBP720931 LKP720929:LLL720931 LUL720929:LVH720931 MEH720929:MFD720931 MOD720929:MOZ720931 MXZ720929:MYV720931 NHV720929:NIR720931 NRR720929:NSN720931 OBN720929:OCJ720931 OLJ720929:OMF720931 OVF720929:OWB720931 PFB720929:PFX720931 POX720929:PPT720931 PYT720929:PZP720931 QIP720929:QJL720931 QSL720929:QTH720931 RCH720929:RDD720931 RMD720929:RMZ720931 RVZ720929:RWV720931 SFV720929:SGR720931 SPR720929:SQN720931 SZN720929:TAJ720931 TJJ720929:TKF720931 TTF720929:TUB720931 UDB720929:UDX720931 UMX720929:UNT720931 UWT720929:UXP720931 VGP720929:VHL720931 VQL720929:VRH720931 WAH720929:WBD720931 WKD720929:WKZ720931 WTZ720929:WUV720931 HN786465:IJ786467 RJ786465:SF786467 ABF786465:ACB786467 ALB786465:ALX786467 AUX786465:AVT786467 BET786465:BFP786467 BOP786465:BPL786467 BYL786465:BZH786467 CIH786465:CJD786467 CSD786465:CSZ786467 DBZ786465:DCV786467 DLV786465:DMR786467 DVR786465:DWN786467 EFN786465:EGJ786467 EPJ786465:EQF786467 EZF786465:FAB786467 FJB786465:FJX786467 FSX786465:FTT786467 GCT786465:GDP786467 GMP786465:GNL786467 GWL786465:GXH786467 HGH786465:HHD786467 HQD786465:HQZ786467 HZZ786465:IAV786467 IJV786465:IKR786467 ITR786465:IUN786467 JDN786465:JEJ786467 JNJ786465:JOF786467 JXF786465:JYB786467 KHB786465:KHX786467 KQX786465:KRT786467 LAT786465:LBP786467 LKP786465:LLL786467 LUL786465:LVH786467 MEH786465:MFD786467 MOD786465:MOZ786467 MXZ786465:MYV786467 NHV786465:NIR786467 NRR786465:NSN786467 OBN786465:OCJ786467 OLJ786465:OMF786467 OVF786465:OWB786467 PFB786465:PFX786467 POX786465:PPT786467 PYT786465:PZP786467 QIP786465:QJL786467 QSL786465:QTH786467 RCH786465:RDD786467 RMD786465:RMZ786467 RVZ786465:RWV786467 SFV786465:SGR786467 SPR786465:SQN786467 SZN786465:TAJ786467 TJJ786465:TKF786467 TTF786465:TUB786467 UDB786465:UDX786467 UMX786465:UNT786467 UWT786465:UXP786467 VGP786465:VHL786467 VQL786465:VRH786467 WAH786465:WBD786467 WKD786465:WKZ786467 WTZ786465:WUV786467 HN852001:IJ852003 RJ852001:SF852003 ABF852001:ACB852003 ALB852001:ALX852003 AUX852001:AVT852003 BET852001:BFP852003 BOP852001:BPL852003 BYL852001:BZH852003 CIH852001:CJD852003 CSD852001:CSZ852003 DBZ852001:DCV852003 DLV852001:DMR852003 DVR852001:DWN852003 EFN852001:EGJ852003 EPJ852001:EQF852003 EZF852001:FAB852003 FJB852001:FJX852003 FSX852001:FTT852003 GCT852001:GDP852003 GMP852001:GNL852003 GWL852001:GXH852003 HGH852001:HHD852003 HQD852001:HQZ852003 HZZ852001:IAV852003 IJV852001:IKR852003 ITR852001:IUN852003 JDN852001:JEJ852003 JNJ852001:JOF852003 JXF852001:JYB852003 KHB852001:KHX852003 KQX852001:KRT852003 LAT852001:LBP852003 LKP852001:LLL852003 LUL852001:LVH852003 MEH852001:MFD852003 MOD852001:MOZ852003 MXZ852001:MYV852003 NHV852001:NIR852003 NRR852001:NSN852003 OBN852001:OCJ852003 OLJ852001:OMF852003 OVF852001:OWB852003 PFB852001:PFX852003 POX852001:PPT852003 PYT852001:PZP852003 QIP852001:QJL852003 QSL852001:QTH852003 RCH852001:RDD852003 RMD852001:RMZ852003 RVZ852001:RWV852003 SFV852001:SGR852003 SPR852001:SQN852003 SZN852001:TAJ852003 TJJ852001:TKF852003 TTF852001:TUB852003 UDB852001:UDX852003 UMX852001:UNT852003 UWT852001:UXP852003 VGP852001:VHL852003 VQL852001:VRH852003 WAH852001:WBD852003 WKD852001:WKZ852003 WTZ852001:WUV852003 HN917537:IJ917539 RJ917537:SF917539 ABF917537:ACB917539 ALB917537:ALX917539 AUX917537:AVT917539 BET917537:BFP917539 BOP917537:BPL917539 BYL917537:BZH917539 CIH917537:CJD917539 CSD917537:CSZ917539 DBZ917537:DCV917539 DLV917537:DMR917539 DVR917537:DWN917539 EFN917537:EGJ917539 EPJ917537:EQF917539 EZF917537:FAB917539 FJB917537:FJX917539 FSX917537:FTT917539 GCT917537:GDP917539 GMP917537:GNL917539 GWL917537:GXH917539 HGH917537:HHD917539 HQD917537:HQZ917539 HZZ917537:IAV917539 IJV917537:IKR917539 ITR917537:IUN917539 JDN917537:JEJ917539 JNJ917537:JOF917539 JXF917537:JYB917539 KHB917537:KHX917539 KQX917537:KRT917539 LAT917537:LBP917539 LKP917537:LLL917539 LUL917537:LVH917539 MEH917537:MFD917539 MOD917537:MOZ917539 MXZ917537:MYV917539 NHV917537:NIR917539 NRR917537:NSN917539 OBN917537:OCJ917539 OLJ917537:OMF917539 OVF917537:OWB917539 PFB917537:PFX917539 POX917537:PPT917539 PYT917537:PZP917539 QIP917537:QJL917539 QSL917537:QTH917539 RCH917537:RDD917539 RMD917537:RMZ917539 RVZ917537:RWV917539 SFV917537:SGR917539 SPR917537:SQN917539 SZN917537:TAJ917539 TJJ917537:TKF917539 TTF917537:TUB917539 UDB917537:UDX917539 UMX917537:UNT917539 UWT917537:UXP917539 VGP917537:VHL917539 VQL917537:VRH917539 WAH917537:WBD917539 WKD917537:WKZ917539 WTZ917537:WUV917539 HN983073:IJ983075 RJ983073:SF983075 ABF983073:ACB983075 ALB983073:ALX983075 AUX983073:AVT983075 BET983073:BFP983075 BOP983073:BPL983075 BYL983073:BZH983075 CIH983073:CJD983075 CSD983073:CSZ983075 DBZ983073:DCV983075 DLV983073:DMR983075 DVR983073:DWN983075 EFN983073:EGJ983075 EPJ983073:EQF983075 EZF983073:FAB983075 FJB983073:FJX983075 FSX983073:FTT983075 GCT983073:GDP983075 GMP983073:GNL983075 GWL983073:GXH983075 HGH983073:HHD983075 HQD983073:HQZ983075 HZZ983073:IAV983075 IJV983073:IKR983075 ITR983073:IUN983075 JDN983073:JEJ983075 JNJ983073:JOF983075 JXF983073:JYB983075 KHB983073:KHX983075 KQX983073:KRT983075 LAT983073:LBP983075 LKP983073:LLL983075 LUL983073:LVH983075 MEH983073:MFD983075 MOD983073:MOZ983075 MXZ983073:MYV983075 NHV983073:NIR983075 NRR983073:NSN983075 OBN983073:OCJ983075 OLJ983073:OMF983075 OVF983073:OWB983075 PFB983073:PFX983075 POX983073:PPT983075 PYT983073:PZP983075 QIP983073:QJL983075 QSL983073:QTH983075 RCH983073:RDD983075 RMD983073:RMZ983075 RVZ983073:RWV983075 SFV983073:SGR983075 SPR983073:SQN983075 SZN983073:TAJ983075 TJJ983073:TKF983075 TTF983073:TUB983075 UDB983073:UDX983075 UMX983073:UNT983075 UWT983073:UXP983075 VGP983073:VHL983075 VQL983073:VRH983075 WAH983073:WBD983075 WKD983073:WKZ983075 WTZ983073:WUV983075 M65552:M65553 HU65552:HU65553 RQ65552:RQ65553 ABM65552:ABM65553 ALI65552:ALI65553 AVE65552:AVE65553 BFA65552:BFA65553 BOW65552:BOW65553 BYS65552:BYS65553 CIO65552:CIO65553 CSK65552:CSK65553 DCG65552:DCG65553 DMC65552:DMC65553 DVY65552:DVY65553 EFU65552:EFU65553 EPQ65552:EPQ65553 EZM65552:EZM65553 FJI65552:FJI65553 FTE65552:FTE65553 GDA65552:GDA65553 GMW65552:GMW65553 GWS65552:GWS65553 HGO65552:HGO65553 HQK65552:HQK65553 IAG65552:IAG65553 IKC65552:IKC65553 ITY65552:ITY65553 JDU65552:JDU65553 JNQ65552:JNQ65553 JXM65552:JXM65553 KHI65552:KHI65553 KRE65552:KRE65553 LBA65552:LBA65553 LKW65552:LKW65553 LUS65552:LUS65553 MEO65552:MEO65553 MOK65552:MOK65553 MYG65552:MYG65553 NIC65552:NIC65553 NRY65552:NRY65553 OBU65552:OBU65553 OLQ65552:OLQ65553 OVM65552:OVM65553 PFI65552:PFI65553 PPE65552:PPE65553 PZA65552:PZA65553 QIW65552:QIW65553 QSS65552:QSS65553 RCO65552:RCO65553 RMK65552:RMK65553 RWG65552:RWG65553 SGC65552:SGC65553 SPY65552:SPY65553 SZU65552:SZU65553 TJQ65552:TJQ65553 TTM65552:TTM65553 UDI65552:UDI65553 UNE65552:UNE65553 UXA65552:UXA65553 VGW65552:VGW65553 VQS65552:VQS65553 WAO65552:WAO65553 WKK65552:WKK65553 WUG65552:WUG65553 M131088:M131089 HU131088:HU131089 RQ131088:RQ131089 ABM131088:ABM131089 ALI131088:ALI131089 AVE131088:AVE131089 BFA131088:BFA131089 BOW131088:BOW131089 BYS131088:BYS131089 CIO131088:CIO131089 CSK131088:CSK131089 DCG131088:DCG131089 DMC131088:DMC131089 DVY131088:DVY131089 EFU131088:EFU131089 EPQ131088:EPQ131089 EZM131088:EZM131089 FJI131088:FJI131089 FTE131088:FTE131089 GDA131088:GDA131089 GMW131088:GMW131089 GWS131088:GWS131089 HGO131088:HGO131089 HQK131088:HQK131089 IAG131088:IAG131089 IKC131088:IKC131089 ITY131088:ITY131089 JDU131088:JDU131089 JNQ131088:JNQ131089 JXM131088:JXM131089 KHI131088:KHI131089 KRE131088:KRE131089 LBA131088:LBA131089 LKW131088:LKW131089 LUS131088:LUS131089 MEO131088:MEO131089 MOK131088:MOK131089 MYG131088:MYG131089 NIC131088:NIC131089 NRY131088:NRY131089 OBU131088:OBU131089 OLQ131088:OLQ131089 OVM131088:OVM131089 PFI131088:PFI131089 PPE131088:PPE131089 PZA131088:PZA131089 QIW131088:QIW131089 QSS131088:QSS131089 RCO131088:RCO131089 RMK131088:RMK131089 RWG131088:RWG131089 SGC131088:SGC131089 SPY131088:SPY131089 SZU131088:SZU131089 TJQ131088:TJQ131089 TTM131088:TTM131089 UDI131088:UDI131089 UNE131088:UNE131089 UXA131088:UXA131089 VGW131088:VGW131089 VQS131088:VQS131089 WAO131088:WAO131089 WKK131088:WKK131089 WUG131088:WUG131089 M196624:M196625 HU196624:HU196625 RQ196624:RQ196625 ABM196624:ABM196625 ALI196624:ALI196625 AVE196624:AVE196625 BFA196624:BFA196625 BOW196624:BOW196625 BYS196624:BYS196625 CIO196624:CIO196625 CSK196624:CSK196625 DCG196624:DCG196625 DMC196624:DMC196625 DVY196624:DVY196625 EFU196624:EFU196625 EPQ196624:EPQ196625 EZM196624:EZM196625 FJI196624:FJI196625 FTE196624:FTE196625 GDA196624:GDA196625 GMW196624:GMW196625 GWS196624:GWS196625 HGO196624:HGO196625 HQK196624:HQK196625 IAG196624:IAG196625 IKC196624:IKC196625 ITY196624:ITY196625 JDU196624:JDU196625 JNQ196624:JNQ196625 JXM196624:JXM196625 KHI196624:KHI196625 KRE196624:KRE196625 LBA196624:LBA196625 LKW196624:LKW196625 LUS196624:LUS196625 MEO196624:MEO196625 MOK196624:MOK196625 MYG196624:MYG196625 NIC196624:NIC196625 NRY196624:NRY196625 OBU196624:OBU196625 OLQ196624:OLQ196625 OVM196624:OVM196625 PFI196624:PFI196625 PPE196624:PPE196625 PZA196624:PZA196625 QIW196624:QIW196625 QSS196624:QSS196625 RCO196624:RCO196625 RMK196624:RMK196625 RWG196624:RWG196625 SGC196624:SGC196625 SPY196624:SPY196625 SZU196624:SZU196625 TJQ196624:TJQ196625 TTM196624:TTM196625 UDI196624:UDI196625 UNE196624:UNE196625 UXA196624:UXA196625 VGW196624:VGW196625 VQS196624:VQS196625 WAO196624:WAO196625 WKK196624:WKK196625 WUG196624:WUG196625 M262160:M262161 HU262160:HU262161 RQ262160:RQ262161 ABM262160:ABM262161 ALI262160:ALI262161 AVE262160:AVE262161 BFA262160:BFA262161 BOW262160:BOW262161 BYS262160:BYS262161 CIO262160:CIO262161 CSK262160:CSK262161 DCG262160:DCG262161 DMC262160:DMC262161 DVY262160:DVY262161 EFU262160:EFU262161 EPQ262160:EPQ262161 EZM262160:EZM262161 FJI262160:FJI262161 FTE262160:FTE262161 GDA262160:GDA262161 GMW262160:GMW262161 GWS262160:GWS262161 HGO262160:HGO262161 HQK262160:HQK262161 IAG262160:IAG262161 IKC262160:IKC262161 ITY262160:ITY262161 JDU262160:JDU262161 JNQ262160:JNQ262161 JXM262160:JXM262161 KHI262160:KHI262161 KRE262160:KRE262161 LBA262160:LBA262161 LKW262160:LKW262161 LUS262160:LUS262161 MEO262160:MEO262161 MOK262160:MOK262161 MYG262160:MYG262161 NIC262160:NIC262161 NRY262160:NRY262161 OBU262160:OBU262161 OLQ262160:OLQ262161 OVM262160:OVM262161 PFI262160:PFI262161 PPE262160:PPE262161 PZA262160:PZA262161 QIW262160:QIW262161 QSS262160:QSS262161 RCO262160:RCO262161 RMK262160:RMK262161 RWG262160:RWG262161 SGC262160:SGC262161 SPY262160:SPY262161 SZU262160:SZU262161 TJQ262160:TJQ262161 TTM262160:TTM262161 UDI262160:UDI262161 UNE262160:UNE262161 UXA262160:UXA262161 VGW262160:VGW262161 VQS262160:VQS262161 WAO262160:WAO262161 WKK262160:WKK262161 WUG262160:WUG262161 M327696:M327697 HU327696:HU327697 RQ327696:RQ327697 ABM327696:ABM327697 ALI327696:ALI327697 AVE327696:AVE327697 BFA327696:BFA327697 BOW327696:BOW327697 BYS327696:BYS327697 CIO327696:CIO327697 CSK327696:CSK327697 DCG327696:DCG327697 DMC327696:DMC327697 DVY327696:DVY327697 EFU327696:EFU327697 EPQ327696:EPQ327697 EZM327696:EZM327697 FJI327696:FJI327697 FTE327696:FTE327697 GDA327696:GDA327697 GMW327696:GMW327697 GWS327696:GWS327697 HGO327696:HGO327697 HQK327696:HQK327697 IAG327696:IAG327697 IKC327696:IKC327697 ITY327696:ITY327697 JDU327696:JDU327697 JNQ327696:JNQ327697 JXM327696:JXM327697 KHI327696:KHI327697 KRE327696:KRE327697 LBA327696:LBA327697 LKW327696:LKW327697 LUS327696:LUS327697 MEO327696:MEO327697 MOK327696:MOK327697 MYG327696:MYG327697 NIC327696:NIC327697 NRY327696:NRY327697 OBU327696:OBU327697 OLQ327696:OLQ327697 OVM327696:OVM327697 PFI327696:PFI327697 PPE327696:PPE327697 PZA327696:PZA327697 QIW327696:QIW327697 QSS327696:QSS327697 RCO327696:RCO327697 RMK327696:RMK327697 RWG327696:RWG327697 SGC327696:SGC327697 SPY327696:SPY327697 SZU327696:SZU327697 TJQ327696:TJQ327697 TTM327696:TTM327697 UDI327696:UDI327697 UNE327696:UNE327697 UXA327696:UXA327697 VGW327696:VGW327697 VQS327696:VQS327697 WAO327696:WAO327697 WKK327696:WKK327697 WUG327696:WUG327697 M393232:M393233 HU393232:HU393233 RQ393232:RQ393233 ABM393232:ABM393233 ALI393232:ALI393233 AVE393232:AVE393233 BFA393232:BFA393233 BOW393232:BOW393233 BYS393232:BYS393233 CIO393232:CIO393233 CSK393232:CSK393233 DCG393232:DCG393233 DMC393232:DMC393233 DVY393232:DVY393233 EFU393232:EFU393233 EPQ393232:EPQ393233 EZM393232:EZM393233 FJI393232:FJI393233 FTE393232:FTE393233 GDA393232:GDA393233 GMW393232:GMW393233 GWS393232:GWS393233 HGO393232:HGO393233 HQK393232:HQK393233 IAG393232:IAG393233 IKC393232:IKC393233 ITY393232:ITY393233 JDU393232:JDU393233 JNQ393232:JNQ393233 JXM393232:JXM393233 KHI393232:KHI393233 KRE393232:KRE393233 LBA393232:LBA393233 LKW393232:LKW393233 LUS393232:LUS393233 MEO393232:MEO393233 MOK393232:MOK393233 MYG393232:MYG393233 NIC393232:NIC393233 NRY393232:NRY393233 OBU393232:OBU393233 OLQ393232:OLQ393233 OVM393232:OVM393233 PFI393232:PFI393233 PPE393232:PPE393233 PZA393232:PZA393233 QIW393232:QIW393233 QSS393232:QSS393233 RCO393232:RCO393233 RMK393232:RMK393233 RWG393232:RWG393233 SGC393232:SGC393233 SPY393232:SPY393233 SZU393232:SZU393233 TJQ393232:TJQ393233 TTM393232:TTM393233 UDI393232:UDI393233 UNE393232:UNE393233 UXA393232:UXA393233 VGW393232:VGW393233 VQS393232:VQS393233 WAO393232:WAO393233 WKK393232:WKK393233 WUG393232:WUG393233 M458768:M458769 HU458768:HU458769 RQ458768:RQ458769 ABM458768:ABM458769 ALI458768:ALI458769 AVE458768:AVE458769 BFA458768:BFA458769 BOW458768:BOW458769 BYS458768:BYS458769 CIO458768:CIO458769 CSK458768:CSK458769 DCG458768:DCG458769 DMC458768:DMC458769 DVY458768:DVY458769 EFU458768:EFU458769 EPQ458768:EPQ458769 EZM458768:EZM458769 FJI458768:FJI458769 FTE458768:FTE458769 GDA458768:GDA458769 GMW458768:GMW458769 GWS458768:GWS458769 HGO458768:HGO458769 HQK458768:HQK458769 IAG458768:IAG458769 IKC458768:IKC458769 ITY458768:ITY458769 JDU458768:JDU458769 JNQ458768:JNQ458769 JXM458768:JXM458769 KHI458768:KHI458769 KRE458768:KRE458769 LBA458768:LBA458769 LKW458768:LKW458769 LUS458768:LUS458769 MEO458768:MEO458769 MOK458768:MOK458769 MYG458768:MYG458769 NIC458768:NIC458769 NRY458768:NRY458769 OBU458768:OBU458769 OLQ458768:OLQ458769 OVM458768:OVM458769 PFI458768:PFI458769 PPE458768:PPE458769 PZA458768:PZA458769 QIW458768:QIW458769 QSS458768:QSS458769 RCO458768:RCO458769 RMK458768:RMK458769 RWG458768:RWG458769 SGC458768:SGC458769 SPY458768:SPY458769 SZU458768:SZU458769 TJQ458768:TJQ458769 TTM458768:TTM458769 UDI458768:UDI458769 UNE458768:UNE458769 UXA458768:UXA458769 VGW458768:VGW458769 VQS458768:VQS458769 WAO458768:WAO458769 WKK458768:WKK458769 WUG458768:WUG458769 M524304:M524305 HU524304:HU524305 RQ524304:RQ524305 ABM524304:ABM524305 ALI524304:ALI524305 AVE524304:AVE524305 BFA524304:BFA524305 BOW524304:BOW524305 BYS524304:BYS524305 CIO524304:CIO524305 CSK524304:CSK524305 DCG524304:DCG524305 DMC524304:DMC524305 DVY524304:DVY524305 EFU524304:EFU524305 EPQ524304:EPQ524305 EZM524304:EZM524305 FJI524304:FJI524305 FTE524304:FTE524305 GDA524304:GDA524305 GMW524304:GMW524305 GWS524304:GWS524305 HGO524304:HGO524305 HQK524304:HQK524305 IAG524304:IAG524305 IKC524304:IKC524305 ITY524304:ITY524305 JDU524304:JDU524305 JNQ524304:JNQ524305 JXM524304:JXM524305 KHI524304:KHI524305 KRE524304:KRE524305 LBA524304:LBA524305 LKW524304:LKW524305 LUS524304:LUS524305 MEO524304:MEO524305 MOK524304:MOK524305 MYG524304:MYG524305 NIC524304:NIC524305 NRY524304:NRY524305 OBU524304:OBU524305 OLQ524304:OLQ524305 OVM524304:OVM524305 PFI524304:PFI524305 PPE524304:PPE524305 PZA524304:PZA524305 QIW524304:QIW524305 QSS524304:QSS524305 RCO524304:RCO524305 RMK524304:RMK524305 RWG524304:RWG524305 SGC524304:SGC524305 SPY524304:SPY524305 SZU524304:SZU524305 TJQ524304:TJQ524305 TTM524304:TTM524305 UDI524304:UDI524305 UNE524304:UNE524305 UXA524304:UXA524305 VGW524304:VGW524305 VQS524304:VQS524305 WAO524304:WAO524305 WKK524304:WKK524305 WUG524304:WUG524305 M589840:M589841 HU589840:HU589841 RQ589840:RQ589841 ABM589840:ABM589841 ALI589840:ALI589841 AVE589840:AVE589841 BFA589840:BFA589841 BOW589840:BOW589841 BYS589840:BYS589841 CIO589840:CIO589841 CSK589840:CSK589841 DCG589840:DCG589841 DMC589840:DMC589841 DVY589840:DVY589841 EFU589840:EFU589841 EPQ589840:EPQ589841 EZM589840:EZM589841 FJI589840:FJI589841 FTE589840:FTE589841 GDA589840:GDA589841 GMW589840:GMW589841 GWS589840:GWS589841 HGO589840:HGO589841 HQK589840:HQK589841 IAG589840:IAG589841 IKC589840:IKC589841 ITY589840:ITY589841 JDU589840:JDU589841 JNQ589840:JNQ589841 JXM589840:JXM589841 KHI589840:KHI589841 KRE589840:KRE589841 LBA589840:LBA589841 LKW589840:LKW589841 LUS589840:LUS589841 MEO589840:MEO589841 MOK589840:MOK589841 MYG589840:MYG589841 NIC589840:NIC589841 NRY589840:NRY589841 OBU589840:OBU589841 OLQ589840:OLQ589841 OVM589840:OVM589841 PFI589840:PFI589841 PPE589840:PPE589841 PZA589840:PZA589841 QIW589840:QIW589841 QSS589840:QSS589841 RCO589840:RCO589841 RMK589840:RMK589841 RWG589840:RWG589841 SGC589840:SGC589841 SPY589840:SPY589841 SZU589840:SZU589841 TJQ589840:TJQ589841 TTM589840:TTM589841 UDI589840:UDI589841 UNE589840:UNE589841 UXA589840:UXA589841 VGW589840:VGW589841 VQS589840:VQS589841 WAO589840:WAO589841 WKK589840:WKK589841 WUG589840:WUG589841 M655376:M655377 HU655376:HU655377 RQ655376:RQ655377 ABM655376:ABM655377 ALI655376:ALI655377 AVE655376:AVE655377 BFA655376:BFA655377 BOW655376:BOW655377 BYS655376:BYS655377 CIO655376:CIO655377 CSK655376:CSK655377 DCG655376:DCG655377 DMC655376:DMC655377 DVY655376:DVY655377 EFU655376:EFU655377 EPQ655376:EPQ655377 EZM655376:EZM655377 FJI655376:FJI655377 FTE655376:FTE655377 GDA655376:GDA655377 GMW655376:GMW655377 GWS655376:GWS655377 HGO655376:HGO655377 HQK655376:HQK655377 IAG655376:IAG655377 IKC655376:IKC655377 ITY655376:ITY655377 JDU655376:JDU655377 JNQ655376:JNQ655377 JXM655376:JXM655377 KHI655376:KHI655377 KRE655376:KRE655377 LBA655376:LBA655377 LKW655376:LKW655377 LUS655376:LUS655377 MEO655376:MEO655377 MOK655376:MOK655377 MYG655376:MYG655377 NIC655376:NIC655377 NRY655376:NRY655377 OBU655376:OBU655377 OLQ655376:OLQ655377 OVM655376:OVM655377 PFI655376:PFI655377 PPE655376:PPE655377 PZA655376:PZA655377 QIW655376:QIW655377 QSS655376:QSS655377 RCO655376:RCO655377 RMK655376:RMK655377 RWG655376:RWG655377 SGC655376:SGC655377 SPY655376:SPY655377 SZU655376:SZU655377 TJQ655376:TJQ655377 TTM655376:TTM655377 UDI655376:UDI655377 UNE655376:UNE655377 UXA655376:UXA655377 VGW655376:VGW655377 VQS655376:VQS655377 WAO655376:WAO655377 WKK655376:WKK655377 WUG655376:WUG655377 M720912:M720913 HU720912:HU720913 RQ720912:RQ720913 ABM720912:ABM720913 ALI720912:ALI720913 AVE720912:AVE720913 BFA720912:BFA720913 BOW720912:BOW720913 BYS720912:BYS720913 CIO720912:CIO720913 CSK720912:CSK720913 DCG720912:DCG720913 DMC720912:DMC720913 DVY720912:DVY720913 EFU720912:EFU720913 EPQ720912:EPQ720913 EZM720912:EZM720913 FJI720912:FJI720913 FTE720912:FTE720913 GDA720912:GDA720913 GMW720912:GMW720913 GWS720912:GWS720913 HGO720912:HGO720913 HQK720912:HQK720913 IAG720912:IAG720913 IKC720912:IKC720913 ITY720912:ITY720913 JDU720912:JDU720913 JNQ720912:JNQ720913 JXM720912:JXM720913 KHI720912:KHI720913 KRE720912:KRE720913 LBA720912:LBA720913 LKW720912:LKW720913 LUS720912:LUS720913 MEO720912:MEO720913 MOK720912:MOK720913 MYG720912:MYG720913 NIC720912:NIC720913 NRY720912:NRY720913 OBU720912:OBU720913 OLQ720912:OLQ720913 OVM720912:OVM720913 PFI720912:PFI720913 PPE720912:PPE720913 PZA720912:PZA720913 QIW720912:QIW720913 QSS720912:QSS720913 RCO720912:RCO720913 RMK720912:RMK720913 RWG720912:RWG720913 SGC720912:SGC720913 SPY720912:SPY720913 SZU720912:SZU720913 TJQ720912:TJQ720913 TTM720912:TTM720913 UDI720912:UDI720913 UNE720912:UNE720913 UXA720912:UXA720913 VGW720912:VGW720913 VQS720912:VQS720913 WAO720912:WAO720913 WKK720912:WKK720913 WUG720912:WUG720913 M786448:M786449 HU786448:HU786449 RQ786448:RQ786449 ABM786448:ABM786449 ALI786448:ALI786449 AVE786448:AVE786449 BFA786448:BFA786449 BOW786448:BOW786449 BYS786448:BYS786449 CIO786448:CIO786449 CSK786448:CSK786449 DCG786448:DCG786449 DMC786448:DMC786449 DVY786448:DVY786449 EFU786448:EFU786449 EPQ786448:EPQ786449 EZM786448:EZM786449 FJI786448:FJI786449 FTE786448:FTE786449 GDA786448:GDA786449 GMW786448:GMW786449 GWS786448:GWS786449 HGO786448:HGO786449 HQK786448:HQK786449 IAG786448:IAG786449 IKC786448:IKC786449 ITY786448:ITY786449 JDU786448:JDU786449 JNQ786448:JNQ786449 JXM786448:JXM786449 KHI786448:KHI786449 KRE786448:KRE786449 LBA786448:LBA786449 LKW786448:LKW786449 LUS786448:LUS786449 MEO786448:MEO786449 MOK786448:MOK786449 MYG786448:MYG786449 NIC786448:NIC786449 NRY786448:NRY786449 OBU786448:OBU786449 OLQ786448:OLQ786449 OVM786448:OVM786449 PFI786448:PFI786449 PPE786448:PPE786449 PZA786448:PZA786449 QIW786448:QIW786449 QSS786448:QSS786449 RCO786448:RCO786449 RMK786448:RMK786449 RWG786448:RWG786449 SGC786448:SGC786449 SPY786448:SPY786449 SZU786448:SZU786449 TJQ786448:TJQ786449 TTM786448:TTM786449 UDI786448:UDI786449 UNE786448:UNE786449 UXA786448:UXA786449 VGW786448:VGW786449 VQS786448:VQS786449 WAO786448:WAO786449 WKK786448:WKK786449 WUG786448:WUG786449 M851984:M851985 HU851984:HU851985 RQ851984:RQ851985 ABM851984:ABM851985 ALI851984:ALI851985 AVE851984:AVE851985 BFA851984:BFA851985 BOW851984:BOW851985 BYS851984:BYS851985 CIO851984:CIO851985 CSK851984:CSK851985 DCG851984:DCG851985 DMC851984:DMC851985 DVY851984:DVY851985 EFU851984:EFU851985 EPQ851984:EPQ851985 EZM851984:EZM851985 FJI851984:FJI851985 FTE851984:FTE851985 GDA851984:GDA851985 GMW851984:GMW851985 GWS851984:GWS851985 HGO851984:HGO851985 HQK851984:HQK851985 IAG851984:IAG851985 IKC851984:IKC851985 ITY851984:ITY851985 JDU851984:JDU851985 JNQ851984:JNQ851985 JXM851984:JXM851985 KHI851984:KHI851985 KRE851984:KRE851985 LBA851984:LBA851985 LKW851984:LKW851985 LUS851984:LUS851985 MEO851984:MEO851985 MOK851984:MOK851985 MYG851984:MYG851985 NIC851984:NIC851985 NRY851984:NRY851985 OBU851984:OBU851985 OLQ851984:OLQ851985 OVM851984:OVM851985 PFI851984:PFI851985 PPE851984:PPE851985 PZA851984:PZA851985 QIW851984:QIW851985 QSS851984:QSS851985 RCO851984:RCO851985 RMK851984:RMK851985 RWG851984:RWG851985 SGC851984:SGC851985 SPY851984:SPY851985 SZU851984:SZU851985 TJQ851984:TJQ851985 TTM851984:TTM851985 UDI851984:UDI851985 UNE851984:UNE851985 UXA851984:UXA851985 VGW851984:VGW851985 VQS851984:VQS851985 WAO851984:WAO851985 WKK851984:WKK851985 WUG851984:WUG851985 M917520:M917521 HU917520:HU917521 RQ917520:RQ917521 ABM917520:ABM917521 ALI917520:ALI917521 AVE917520:AVE917521 BFA917520:BFA917521 BOW917520:BOW917521 BYS917520:BYS917521 CIO917520:CIO917521 CSK917520:CSK917521 DCG917520:DCG917521 DMC917520:DMC917521 DVY917520:DVY917521 EFU917520:EFU917521 EPQ917520:EPQ917521 EZM917520:EZM917521 FJI917520:FJI917521 FTE917520:FTE917521 GDA917520:GDA917521 GMW917520:GMW917521 GWS917520:GWS917521 HGO917520:HGO917521 HQK917520:HQK917521 IAG917520:IAG917521 IKC917520:IKC917521 ITY917520:ITY917521 JDU917520:JDU917521 JNQ917520:JNQ917521 JXM917520:JXM917521 KHI917520:KHI917521 KRE917520:KRE917521 LBA917520:LBA917521 LKW917520:LKW917521 LUS917520:LUS917521 MEO917520:MEO917521 MOK917520:MOK917521 MYG917520:MYG917521 NIC917520:NIC917521 NRY917520:NRY917521 OBU917520:OBU917521 OLQ917520:OLQ917521 OVM917520:OVM917521 PFI917520:PFI917521 PPE917520:PPE917521 PZA917520:PZA917521 QIW917520:QIW917521 QSS917520:QSS917521 RCO917520:RCO917521 RMK917520:RMK917521 RWG917520:RWG917521 SGC917520:SGC917521 SPY917520:SPY917521 SZU917520:SZU917521 TJQ917520:TJQ917521 TTM917520:TTM917521 UDI917520:UDI917521 UNE917520:UNE917521 UXA917520:UXA917521 VGW917520:VGW917521 VQS917520:VQS917521 WAO917520:WAO917521 WKK917520:WKK917521 WUG917520:WUG917521 M983056:M983057 HU983056:HU983057 RQ983056:RQ983057 ABM983056:ABM983057 ALI983056:ALI983057 AVE983056:AVE983057 BFA983056:BFA983057 BOW983056:BOW983057 BYS983056:BYS983057 CIO983056:CIO983057 CSK983056:CSK983057 DCG983056:DCG983057 DMC983056:DMC983057 DVY983056:DVY983057 EFU983056:EFU983057 EPQ983056:EPQ983057 EZM983056:EZM983057 FJI983056:FJI983057 FTE983056:FTE983057 GDA983056:GDA983057 GMW983056:GMW983057 GWS983056:GWS983057 HGO983056:HGO983057 HQK983056:HQK983057 IAG983056:IAG983057 IKC983056:IKC983057 ITY983056:ITY983057 JDU983056:JDU983057 JNQ983056:JNQ983057 JXM983056:JXM983057 KHI983056:KHI983057 KRE983056:KRE983057 LBA983056:LBA983057 LKW983056:LKW983057 LUS983056:LUS983057 MEO983056:MEO983057 MOK983056:MOK983057 MYG983056:MYG983057 NIC983056:NIC983057 NRY983056:NRY983057 OBU983056:OBU983057 OLQ983056:OLQ983057 OVM983056:OVM983057 PFI983056:PFI983057 PPE983056:PPE983057 PZA983056:PZA983057 QIW983056:QIW983057 QSS983056:QSS983057 RCO983056:RCO983057 RMK983056:RMK983057 RWG983056:RWG983057 SGC983056:SGC983057 SPY983056:SPY983057 SZU983056:SZU983057 TJQ983056:TJQ983057 TTM983056:TTM983057 UDI983056:UDI983057 UNE983056:UNE983057 UXA983056:UXA983057 VGW983056:VGW983057 VQS983056:VQS983057 WAO983056:WAO983057 WKK983056:WKK983057 WUG983056:WUG983057 J65546:J65548 HR65546:HR65548 RN65546:RN65548 ABJ65546:ABJ65548 ALF65546:ALF65548 AVB65546:AVB65548 BEX65546:BEX65548 BOT65546:BOT65548 BYP65546:BYP65548 CIL65546:CIL65548 CSH65546:CSH65548 DCD65546:DCD65548 DLZ65546:DLZ65548 DVV65546:DVV65548 EFR65546:EFR65548 EPN65546:EPN65548 EZJ65546:EZJ65548 FJF65546:FJF65548 FTB65546:FTB65548 GCX65546:GCX65548 GMT65546:GMT65548 GWP65546:GWP65548 HGL65546:HGL65548 HQH65546:HQH65548 IAD65546:IAD65548 IJZ65546:IJZ65548 ITV65546:ITV65548 JDR65546:JDR65548 JNN65546:JNN65548 JXJ65546:JXJ65548 KHF65546:KHF65548 KRB65546:KRB65548 LAX65546:LAX65548 LKT65546:LKT65548 LUP65546:LUP65548 MEL65546:MEL65548 MOH65546:MOH65548 MYD65546:MYD65548 NHZ65546:NHZ65548 NRV65546:NRV65548 OBR65546:OBR65548 OLN65546:OLN65548 OVJ65546:OVJ65548 PFF65546:PFF65548 PPB65546:PPB65548 PYX65546:PYX65548 QIT65546:QIT65548 QSP65546:QSP65548 RCL65546:RCL65548 RMH65546:RMH65548 RWD65546:RWD65548 SFZ65546:SFZ65548 SPV65546:SPV65548 SZR65546:SZR65548 TJN65546:TJN65548 TTJ65546:TTJ65548 UDF65546:UDF65548 UNB65546:UNB65548 UWX65546:UWX65548 VGT65546:VGT65548 VQP65546:VQP65548 WAL65546:WAL65548 WKH65546:WKH65548 WUD65546:WUD65548 J131082:J131084 HR131082:HR131084 RN131082:RN131084 ABJ131082:ABJ131084 ALF131082:ALF131084 AVB131082:AVB131084 BEX131082:BEX131084 BOT131082:BOT131084 BYP131082:BYP131084 CIL131082:CIL131084 CSH131082:CSH131084 DCD131082:DCD131084 DLZ131082:DLZ131084 DVV131082:DVV131084 EFR131082:EFR131084 EPN131082:EPN131084 EZJ131082:EZJ131084 FJF131082:FJF131084 FTB131082:FTB131084 GCX131082:GCX131084 GMT131082:GMT131084 GWP131082:GWP131084 HGL131082:HGL131084 HQH131082:HQH131084 IAD131082:IAD131084 IJZ131082:IJZ131084 ITV131082:ITV131084 JDR131082:JDR131084 JNN131082:JNN131084 JXJ131082:JXJ131084 KHF131082:KHF131084 KRB131082:KRB131084 LAX131082:LAX131084 LKT131082:LKT131084 LUP131082:LUP131084 MEL131082:MEL131084 MOH131082:MOH131084 MYD131082:MYD131084 NHZ131082:NHZ131084 NRV131082:NRV131084 OBR131082:OBR131084 OLN131082:OLN131084 OVJ131082:OVJ131084 PFF131082:PFF131084 PPB131082:PPB131084 PYX131082:PYX131084 QIT131082:QIT131084 QSP131082:QSP131084 RCL131082:RCL131084 RMH131082:RMH131084 RWD131082:RWD131084 SFZ131082:SFZ131084 SPV131082:SPV131084 SZR131082:SZR131084 TJN131082:TJN131084 TTJ131082:TTJ131084 UDF131082:UDF131084 UNB131082:UNB131084 UWX131082:UWX131084 VGT131082:VGT131084 VQP131082:VQP131084 WAL131082:WAL131084 WKH131082:WKH131084 WUD131082:WUD131084 J196618:J196620 HR196618:HR196620 RN196618:RN196620 ABJ196618:ABJ196620 ALF196618:ALF196620 AVB196618:AVB196620 BEX196618:BEX196620 BOT196618:BOT196620 BYP196618:BYP196620 CIL196618:CIL196620 CSH196618:CSH196620 DCD196618:DCD196620 DLZ196618:DLZ196620 DVV196618:DVV196620 EFR196618:EFR196620 EPN196618:EPN196620 EZJ196618:EZJ196620 FJF196618:FJF196620 FTB196618:FTB196620 GCX196618:GCX196620 GMT196618:GMT196620 GWP196618:GWP196620 HGL196618:HGL196620 HQH196618:HQH196620 IAD196618:IAD196620 IJZ196618:IJZ196620 ITV196618:ITV196620 JDR196618:JDR196620 JNN196618:JNN196620 JXJ196618:JXJ196620 KHF196618:KHF196620 KRB196618:KRB196620 LAX196618:LAX196620 LKT196618:LKT196620 LUP196618:LUP196620 MEL196618:MEL196620 MOH196618:MOH196620 MYD196618:MYD196620 NHZ196618:NHZ196620 NRV196618:NRV196620 OBR196618:OBR196620 OLN196618:OLN196620 OVJ196618:OVJ196620 PFF196618:PFF196620 PPB196618:PPB196620 PYX196618:PYX196620 QIT196618:QIT196620 QSP196618:QSP196620 RCL196618:RCL196620 RMH196618:RMH196620 RWD196618:RWD196620 SFZ196618:SFZ196620 SPV196618:SPV196620 SZR196618:SZR196620 TJN196618:TJN196620 TTJ196618:TTJ196620 UDF196618:UDF196620 UNB196618:UNB196620 UWX196618:UWX196620 VGT196618:VGT196620 VQP196618:VQP196620 WAL196618:WAL196620 WKH196618:WKH196620 WUD196618:WUD196620 J262154:J262156 HR262154:HR262156 RN262154:RN262156 ABJ262154:ABJ262156 ALF262154:ALF262156 AVB262154:AVB262156 BEX262154:BEX262156 BOT262154:BOT262156 BYP262154:BYP262156 CIL262154:CIL262156 CSH262154:CSH262156 DCD262154:DCD262156 DLZ262154:DLZ262156 DVV262154:DVV262156 EFR262154:EFR262156 EPN262154:EPN262156 EZJ262154:EZJ262156 FJF262154:FJF262156 FTB262154:FTB262156 GCX262154:GCX262156 GMT262154:GMT262156 GWP262154:GWP262156 HGL262154:HGL262156 HQH262154:HQH262156 IAD262154:IAD262156 IJZ262154:IJZ262156 ITV262154:ITV262156 JDR262154:JDR262156 JNN262154:JNN262156 JXJ262154:JXJ262156 KHF262154:KHF262156 KRB262154:KRB262156 LAX262154:LAX262156 LKT262154:LKT262156 LUP262154:LUP262156 MEL262154:MEL262156 MOH262154:MOH262156 MYD262154:MYD262156 NHZ262154:NHZ262156 NRV262154:NRV262156 OBR262154:OBR262156 OLN262154:OLN262156 OVJ262154:OVJ262156 PFF262154:PFF262156 PPB262154:PPB262156 PYX262154:PYX262156 QIT262154:QIT262156 QSP262154:QSP262156 RCL262154:RCL262156 RMH262154:RMH262156 RWD262154:RWD262156 SFZ262154:SFZ262156 SPV262154:SPV262156 SZR262154:SZR262156 TJN262154:TJN262156 TTJ262154:TTJ262156 UDF262154:UDF262156 UNB262154:UNB262156 UWX262154:UWX262156 VGT262154:VGT262156 VQP262154:VQP262156 WAL262154:WAL262156 WKH262154:WKH262156 WUD262154:WUD262156 J327690:J327692 HR327690:HR327692 RN327690:RN327692 ABJ327690:ABJ327692 ALF327690:ALF327692 AVB327690:AVB327692 BEX327690:BEX327692 BOT327690:BOT327692 BYP327690:BYP327692 CIL327690:CIL327692 CSH327690:CSH327692 DCD327690:DCD327692 DLZ327690:DLZ327692 DVV327690:DVV327692 EFR327690:EFR327692 EPN327690:EPN327692 EZJ327690:EZJ327692 FJF327690:FJF327692 FTB327690:FTB327692 GCX327690:GCX327692 GMT327690:GMT327692 GWP327690:GWP327692 HGL327690:HGL327692 HQH327690:HQH327692 IAD327690:IAD327692 IJZ327690:IJZ327692 ITV327690:ITV327692 JDR327690:JDR327692 JNN327690:JNN327692 JXJ327690:JXJ327692 KHF327690:KHF327692 KRB327690:KRB327692 LAX327690:LAX327692 LKT327690:LKT327692 LUP327690:LUP327692 MEL327690:MEL327692 MOH327690:MOH327692 MYD327690:MYD327692 NHZ327690:NHZ327692 NRV327690:NRV327692 OBR327690:OBR327692 OLN327690:OLN327692 OVJ327690:OVJ327692 PFF327690:PFF327692 PPB327690:PPB327692 PYX327690:PYX327692 QIT327690:QIT327692 QSP327690:QSP327692 RCL327690:RCL327692 RMH327690:RMH327692 RWD327690:RWD327692 SFZ327690:SFZ327692 SPV327690:SPV327692 SZR327690:SZR327692 TJN327690:TJN327692 TTJ327690:TTJ327692 UDF327690:UDF327692 UNB327690:UNB327692 UWX327690:UWX327692 VGT327690:VGT327692 VQP327690:VQP327692 WAL327690:WAL327692 WKH327690:WKH327692 WUD327690:WUD327692 J393226:J393228 HR393226:HR393228 RN393226:RN393228 ABJ393226:ABJ393228 ALF393226:ALF393228 AVB393226:AVB393228 BEX393226:BEX393228 BOT393226:BOT393228 BYP393226:BYP393228 CIL393226:CIL393228 CSH393226:CSH393228 DCD393226:DCD393228 DLZ393226:DLZ393228 DVV393226:DVV393228 EFR393226:EFR393228 EPN393226:EPN393228 EZJ393226:EZJ393228 FJF393226:FJF393228 FTB393226:FTB393228 GCX393226:GCX393228 GMT393226:GMT393228 GWP393226:GWP393228 HGL393226:HGL393228 HQH393226:HQH393228 IAD393226:IAD393228 IJZ393226:IJZ393228 ITV393226:ITV393228 JDR393226:JDR393228 JNN393226:JNN393228 JXJ393226:JXJ393228 KHF393226:KHF393228 KRB393226:KRB393228 LAX393226:LAX393228 LKT393226:LKT393228 LUP393226:LUP393228 MEL393226:MEL393228 MOH393226:MOH393228 MYD393226:MYD393228 NHZ393226:NHZ393228 NRV393226:NRV393228 OBR393226:OBR393228 OLN393226:OLN393228 OVJ393226:OVJ393228 PFF393226:PFF393228 PPB393226:PPB393228 PYX393226:PYX393228 QIT393226:QIT393228 QSP393226:QSP393228 RCL393226:RCL393228 RMH393226:RMH393228 RWD393226:RWD393228 SFZ393226:SFZ393228 SPV393226:SPV393228 SZR393226:SZR393228 TJN393226:TJN393228 TTJ393226:TTJ393228 UDF393226:UDF393228 UNB393226:UNB393228 UWX393226:UWX393228 VGT393226:VGT393228 VQP393226:VQP393228 WAL393226:WAL393228 WKH393226:WKH393228 WUD393226:WUD393228 J458762:J458764 HR458762:HR458764 RN458762:RN458764 ABJ458762:ABJ458764 ALF458762:ALF458764 AVB458762:AVB458764 BEX458762:BEX458764 BOT458762:BOT458764 BYP458762:BYP458764 CIL458762:CIL458764 CSH458762:CSH458764 DCD458762:DCD458764 DLZ458762:DLZ458764 DVV458762:DVV458764 EFR458762:EFR458764 EPN458762:EPN458764 EZJ458762:EZJ458764 FJF458762:FJF458764 FTB458762:FTB458764 GCX458762:GCX458764 GMT458762:GMT458764 GWP458762:GWP458764 HGL458762:HGL458764 HQH458762:HQH458764 IAD458762:IAD458764 IJZ458762:IJZ458764 ITV458762:ITV458764 JDR458762:JDR458764 JNN458762:JNN458764 JXJ458762:JXJ458764 KHF458762:KHF458764 KRB458762:KRB458764 LAX458762:LAX458764 LKT458762:LKT458764 LUP458762:LUP458764 MEL458762:MEL458764 MOH458762:MOH458764 MYD458762:MYD458764 NHZ458762:NHZ458764 NRV458762:NRV458764 OBR458762:OBR458764 OLN458762:OLN458764 OVJ458762:OVJ458764 PFF458762:PFF458764 PPB458762:PPB458764 PYX458762:PYX458764 QIT458762:QIT458764 QSP458762:QSP458764 RCL458762:RCL458764 RMH458762:RMH458764 RWD458762:RWD458764 SFZ458762:SFZ458764 SPV458762:SPV458764 SZR458762:SZR458764 TJN458762:TJN458764 TTJ458762:TTJ458764 UDF458762:UDF458764 UNB458762:UNB458764 UWX458762:UWX458764 VGT458762:VGT458764 VQP458762:VQP458764 WAL458762:WAL458764 WKH458762:WKH458764 WUD458762:WUD458764 J524298:J524300 HR524298:HR524300 RN524298:RN524300 ABJ524298:ABJ524300 ALF524298:ALF524300 AVB524298:AVB524300 BEX524298:BEX524300 BOT524298:BOT524300 BYP524298:BYP524300 CIL524298:CIL524300 CSH524298:CSH524300 DCD524298:DCD524300 DLZ524298:DLZ524300 DVV524298:DVV524300 EFR524298:EFR524300 EPN524298:EPN524300 EZJ524298:EZJ524300 FJF524298:FJF524300 FTB524298:FTB524300 GCX524298:GCX524300 GMT524298:GMT524300 GWP524298:GWP524300 HGL524298:HGL524300 HQH524298:HQH524300 IAD524298:IAD524300 IJZ524298:IJZ524300 ITV524298:ITV524300 JDR524298:JDR524300 JNN524298:JNN524300 JXJ524298:JXJ524300 KHF524298:KHF524300 KRB524298:KRB524300 LAX524298:LAX524300 LKT524298:LKT524300 LUP524298:LUP524300 MEL524298:MEL524300 MOH524298:MOH524300 MYD524298:MYD524300 NHZ524298:NHZ524300 NRV524298:NRV524300 OBR524298:OBR524300 OLN524298:OLN524300 OVJ524298:OVJ524300 PFF524298:PFF524300 PPB524298:PPB524300 PYX524298:PYX524300 QIT524298:QIT524300 QSP524298:QSP524300 RCL524298:RCL524300 RMH524298:RMH524300 RWD524298:RWD524300 SFZ524298:SFZ524300 SPV524298:SPV524300 SZR524298:SZR524300 TJN524298:TJN524300 TTJ524298:TTJ524300 UDF524298:UDF524300 UNB524298:UNB524300 UWX524298:UWX524300 VGT524298:VGT524300 VQP524298:VQP524300 WAL524298:WAL524300 WKH524298:WKH524300 WUD524298:WUD524300 J589834:J589836 HR589834:HR589836 RN589834:RN589836 ABJ589834:ABJ589836 ALF589834:ALF589836 AVB589834:AVB589836 BEX589834:BEX589836 BOT589834:BOT589836 BYP589834:BYP589836 CIL589834:CIL589836 CSH589834:CSH589836 DCD589834:DCD589836 DLZ589834:DLZ589836 DVV589834:DVV589836 EFR589834:EFR589836 EPN589834:EPN589836 EZJ589834:EZJ589836 FJF589834:FJF589836 FTB589834:FTB589836 GCX589834:GCX589836 GMT589834:GMT589836 GWP589834:GWP589836 HGL589834:HGL589836 HQH589834:HQH589836 IAD589834:IAD589836 IJZ589834:IJZ589836 ITV589834:ITV589836 JDR589834:JDR589836 JNN589834:JNN589836 JXJ589834:JXJ589836 KHF589834:KHF589836 KRB589834:KRB589836 LAX589834:LAX589836 LKT589834:LKT589836 LUP589834:LUP589836 MEL589834:MEL589836 MOH589834:MOH589836 MYD589834:MYD589836 NHZ589834:NHZ589836 NRV589834:NRV589836 OBR589834:OBR589836 OLN589834:OLN589836 OVJ589834:OVJ589836 PFF589834:PFF589836 PPB589834:PPB589836 PYX589834:PYX589836 QIT589834:QIT589836 QSP589834:QSP589836 RCL589834:RCL589836 RMH589834:RMH589836 RWD589834:RWD589836 SFZ589834:SFZ589836 SPV589834:SPV589836 SZR589834:SZR589836 TJN589834:TJN589836 TTJ589834:TTJ589836 UDF589834:UDF589836 UNB589834:UNB589836 UWX589834:UWX589836 VGT589834:VGT589836 VQP589834:VQP589836 WAL589834:WAL589836 WKH589834:WKH589836 WUD589834:WUD589836 J655370:J655372 HR655370:HR655372 RN655370:RN655372 ABJ655370:ABJ655372 ALF655370:ALF655372 AVB655370:AVB655372 BEX655370:BEX655372 BOT655370:BOT655372 BYP655370:BYP655372 CIL655370:CIL655372 CSH655370:CSH655372 DCD655370:DCD655372 DLZ655370:DLZ655372 DVV655370:DVV655372 EFR655370:EFR655372 EPN655370:EPN655372 EZJ655370:EZJ655372 FJF655370:FJF655372 FTB655370:FTB655372 GCX655370:GCX655372 GMT655370:GMT655372 GWP655370:GWP655372 HGL655370:HGL655372 HQH655370:HQH655372 IAD655370:IAD655372 IJZ655370:IJZ655372 ITV655370:ITV655372 JDR655370:JDR655372 JNN655370:JNN655372 JXJ655370:JXJ655372 KHF655370:KHF655372 KRB655370:KRB655372 LAX655370:LAX655372 LKT655370:LKT655372 LUP655370:LUP655372 MEL655370:MEL655372 MOH655370:MOH655372 MYD655370:MYD655372 NHZ655370:NHZ655372 NRV655370:NRV655372 OBR655370:OBR655372 OLN655370:OLN655372 OVJ655370:OVJ655372 PFF655370:PFF655372 PPB655370:PPB655372 PYX655370:PYX655372 QIT655370:QIT655372 QSP655370:QSP655372 RCL655370:RCL655372 RMH655370:RMH655372 RWD655370:RWD655372 SFZ655370:SFZ655372 SPV655370:SPV655372 SZR655370:SZR655372 TJN655370:TJN655372 TTJ655370:TTJ655372 UDF655370:UDF655372 UNB655370:UNB655372 UWX655370:UWX655372 VGT655370:VGT655372 VQP655370:VQP655372 WAL655370:WAL655372 WKH655370:WKH655372 WUD655370:WUD655372 J720906:J720908 HR720906:HR720908 RN720906:RN720908 ABJ720906:ABJ720908 ALF720906:ALF720908 AVB720906:AVB720908 BEX720906:BEX720908 BOT720906:BOT720908 BYP720906:BYP720908 CIL720906:CIL720908 CSH720906:CSH720908 DCD720906:DCD720908 DLZ720906:DLZ720908 DVV720906:DVV720908 EFR720906:EFR720908 EPN720906:EPN720908 EZJ720906:EZJ720908 FJF720906:FJF720908 FTB720906:FTB720908 GCX720906:GCX720908 GMT720906:GMT720908 GWP720906:GWP720908 HGL720906:HGL720908 HQH720906:HQH720908 IAD720906:IAD720908 IJZ720906:IJZ720908 ITV720906:ITV720908 JDR720906:JDR720908 JNN720906:JNN720908 JXJ720906:JXJ720908 KHF720906:KHF720908 KRB720906:KRB720908 LAX720906:LAX720908 LKT720906:LKT720908 LUP720906:LUP720908 MEL720906:MEL720908 MOH720906:MOH720908 MYD720906:MYD720908 NHZ720906:NHZ720908 NRV720906:NRV720908 OBR720906:OBR720908 OLN720906:OLN720908 OVJ720906:OVJ720908 PFF720906:PFF720908 PPB720906:PPB720908 PYX720906:PYX720908 QIT720906:QIT720908 QSP720906:QSP720908 RCL720906:RCL720908 RMH720906:RMH720908 RWD720906:RWD720908 SFZ720906:SFZ720908 SPV720906:SPV720908 SZR720906:SZR720908 TJN720906:TJN720908 TTJ720906:TTJ720908 UDF720906:UDF720908 UNB720906:UNB720908 UWX720906:UWX720908 VGT720906:VGT720908 VQP720906:VQP720908 WAL720906:WAL720908 WKH720906:WKH720908 WUD720906:WUD720908 J786442:J786444 HR786442:HR786444 RN786442:RN786444 ABJ786442:ABJ786444 ALF786442:ALF786444 AVB786442:AVB786444 BEX786442:BEX786444 BOT786442:BOT786444 BYP786442:BYP786444 CIL786442:CIL786444 CSH786442:CSH786444 DCD786442:DCD786444 DLZ786442:DLZ786444 DVV786442:DVV786444 EFR786442:EFR786444 EPN786442:EPN786444 EZJ786442:EZJ786444 FJF786442:FJF786444 FTB786442:FTB786444 GCX786442:GCX786444 GMT786442:GMT786444 GWP786442:GWP786444 HGL786442:HGL786444 HQH786442:HQH786444 IAD786442:IAD786444 IJZ786442:IJZ786444 ITV786442:ITV786444 JDR786442:JDR786444 JNN786442:JNN786444 JXJ786442:JXJ786444 KHF786442:KHF786444 KRB786442:KRB786444 LAX786442:LAX786444 LKT786442:LKT786444 LUP786442:LUP786444 MEL786442:MEL786444 MOH786442:MOH786444 MYD786442:MYD786444 NHZ786442:NHZ786444 NRV786442:NRV786444 OBR786442:OBR786444 OLN786442:OLN786444 OVJ786442:OVJ786444 PFF786442:PFF786444 PPB786442:PPB786444 PYX786442:PYX786444 QIT786442:QIT786444 QSP786442:QSP786444 RCL786442:RCL786444 RMH786442:RMH786444 RWD786442:RWD786444 SFZ786442:SFZ786444 SPV786442:SPV786444 SZR786442:SZR786444 TJN786442:TJN786444 TTJ786442:TTJ786444 UDF786442:UDF786444 UNB786442:UNB786444 UWX786442:UWX786444 VGT786442:VGT786444 VQP786442:VQP786444 WAL786442:WAL786444 WKH786442:WKH786444 WUD786442:WUD786444 J851978:J851980 HR851978:HR851980 RN851978:RN851980 ABJ851978:ABJ851980 ALF851978:ALF851980 AVB851978:AVB851980 BEX851978:BEX851980 BOT851978:BOT851980 BYP851978:BYP851980 CIL851978:CIL851980 CSH851978:CSH851980 DCD851978:DCD851980 DLZ851978:DLZ851980 DVV851978:DVV851980 EFR851978:EFR851980 EPN851978:EPN851980 EZJ851978:EZJ851980 FJF851978:FJF851980 FTB851978:FTB851980 GCX851978:GCX851980 GMT851978:GMT851980 GWP851978:GWP851980 HGL851978:HGL851980 HQH851978:HQH851980 IAD851978:IAD851980 IJZ851978:IJZ851980 ITV851978:ITV851980 JDR851978:JDR851980 JNN851978:JNN851980 JXJ851978:JXJ851980 KHF851978:KHF851980 KRB851978:KRB851980 LAX851978:LAX851980 LKT851978:LKT851980 LUP851978:LUP851980 MEL851978:MEL851980 MOH851978:MOH851980 MYD851978:MYD851980 NHZ851978:NHZ851980 NRV851978:NRV851980 OBR851978:OBR851980 OLN851978:OLN851980 OVJ851978:OVJ851980 PFF851978:PFF851980 PPB851978:PPB851980 PYX851978:PYX851980 QIT851978:QIT851980 QSP851978:QSP851980 RCL851978:RCL851980 RMH851978:RMH851980 RWD851978:RWD851980 SFZ851978:SFZ851980 SPV851978:SPV851980 SZR851978:SZR851980 TJN851978:TJN851980 TTJ851978:TTJ851980 UDF851978:UDF851980 UNB851978:UNB851980 UWX851978:UWX851980 VGT851978:VGT851980 VQP851978:VQP851980 WAL851978:WAL851980 WKH851978:WKH851980 WUD851978:WUD851980 J917514:J917516 HR917514:HR917516 RN917514:RN917516 ABJ917514:ABJ917516 ALF917514:ALF917516 AVB917514:AVB917516 BEX917514:BEX917516 BOT917514:BOT917516 BYP917514:BYP917516 CIL917514:CIL917516 CSH917514:CSH917516 DCD917514:DCD917516 DLZ917514:DLZ917516 DVV917514:DVV917516 EFR917514:EFR917516 EPN917514:EPN917516 EZJ917514:EZJ917516 FJF917514:FJF917516 FTB917514:FTB917516 GCX917514:GCX917516 GMT917514:GMT917516 GWP917514:GWP917516 HGL917514:HGL917516 HQH917514:HQH917516 IAD917514:IAD917516 IJZ917514:IJZ917516 ITV917514:ITV917516 JDR917514:JDR917516 JNN917514:JNN917516 JXJ917514:JXJ917516 KHF917514:KHF917516 KRB917514:KRB917516 LAX917514:LAX917516 LKT917514:LKT917516 LUP917514:LUP917516 MEL917514:MEL917516 MOH917514:MOH917516 MYD917514:MYD917516 NHZ917514:NHZ917516 NRV917514:NRV917516 OBR917514:OBR917516 OLN917514:OLN917516 OVJ917514:OVJ917516 PFF917514:PFF917516 PPB917514:PPB917516 PYX917514:PYX917516 QIT917514:QIT917516 QSP917514:QSP917516 RCL917514:RCL917516 RMH917514:RMH917516 RWD917514:RWD917516 SFZ917514:SFZ917516 SPV917514:SPV917516 SZR917514:SZR917516 TJN917514:TJN917516 TTJ917514:TTJ917516 UDF917514:UDF917516 UNB917514:UNB917516 UWX917514:UWX917516 VGT917514:VGT917516 VQP917514:VQP917516 WAL917514:WAL917516 WKH917514:WKH917516 WUD917514:WUD917516 J983050:J983052 HR983050:HR983052 RN983050:RN983052 ABJ983050:ABJ983052 ALF983050:ALF983052 AVB983050:AVB983052 BEX983050:BEX983052 BOT983050:BOT983052 BYP983050:BYP983052 CIL983050:CIL983052 CSH983050:CSH983052 DCD983050:DCD983052 DLZ983050:DLZ983052 DVV983050:DVV983052 EFR983050:EFR983052 EPN983050:EPN983052 EZJ983050:EZJ983052 FJF983050:FJF983052 FTB983050:FTB983052 GCX983050:GCX983052 GMT983050:GMT983052 GWP983050:GWP983052 HGL983050:HGL983052 HQH983050:HQH983052 IAD983050:IAD983052 IJZ983050:IJZ983052 ITV983050:ITV983052 JDR983050:JDR983052 JNN983050:JNN983052 JXJ983050:JXJ983052 KHF983050:KHF983052 KRB983050:KRB983052 LAX983050:LAX983052 LKT983050:LKT983052 LUP983050:LUP983052 MEL983050:MEL983052 MOH983050:MOH983052 MYD983050:MYD983052 NHZ983050:NHZ983052 NRV983050:NRV983052 OBR983050:OBR983052 OLN983050:OLN983052 OVJ983050:OVJ983052 PFF983050:PFF983052 PPB983050:PPB983052 PYX983050:PYX983052 QIT983050:QIT983052 QSP983050:QSP983052 RCL983050:RCL983052 RMH983050:RMH983052 RWD983050:RWD983052 SFZ983050:SFZ983052 SPV983050:SPV983052 SZR983050:SZR983052 TJN983050:TJN983052 TTJ983050:TTJ983052 UDF983050:UDF983052 UNB983050:UNB983052 UWX983050:UWX983052 VGT983050:VGT983052 VQP983050:VQP983052 WAL983050:WAL983052 WKH983050:WKH983052 WUD983050:WUD983052 K65547:L65548 HS65547:HT65548 RO65547:RP65548 ABK65547:ABL65548 ALG65547:ALH65548 AVC65547:AVD65548 BEY65547:BEZ65548 BOU65547:BOV65548 BYQ65547:BYR65548 CIM65547:CIN65548 CSI65547:CSJ65548 DCE65547:DCF65548 DMA65547:DMB65548 DVW65547:DVX65548 EFS65547:EFT65548 EPO65547:EPP65548 EZK65547:EZL65548 FJG65547:FJH65548 FTC65547:FTD65548 GCY65547:GCZ65548 GMU65547:GMV65548 GWQ65547:GWR65548 HGM65547:HGN65548 HQI65547:HQJ65548 IAE65547:IAF65548 IKA65547:IKB65548 ITW65547:ITX65548 JDS65547:JDT65548 JNO65547:JNP65548 JXK65547:JXL65548 KHG65547:KHH65548 KRC65547:KRD65548 LAY65547:LAZ65548 LKU65547:LKV65548 LUQ65547:LUR65548 MEM65547:MEN65548 MOI65547:MOJ65548 MYE65547:MYF65548 NIA65547:NIB65548 NRW65547:NRX65548 OBS65547:OBT65548 OLO65547:OLP65548 OVK65547:OVL65548 PFG65547:PFH65548 PPC65547:PPD65548 PYY65547:PYZ65548 QIU65547:QIV65548 QSQ65547:QSR65548 RCM65547:RCN65548 RMI65547:RMJ65548 RWE65547:RWF65548 SGA65547:SGB65548 SPW65547:SPX65548 SZS65547:SZT65548 TJO65547:TJP65548 TTK65547:TTL65548 UDG65547:UDH65548 UNC65547:UND65548 UWY65547:UWZ65548 VGU65547:VGV65548 VQQ65547:VQR65548 WAM65547:WAN65548 WKI65547:WKJ65548 WUE65547:WUF65548 K131083:L131084 HS131083:HT131084 RO131083:RP131084 ABK131083:ABL131084 ALG131083:ALH131084 AVC131083:AVD131084 BEY131083:BEZ131084 BOU131083:BOV131084 BYQ131083:BYR131084 CIM131083:CIN131084 CSI131083:CSJ131084 DCE131083:DCF131084 DMA131083:DMB131084 DVW131083:DVX131084 EFS131083:EFT131084 EPO131083:EPP131084 EZK131083:EZL131084 FJG131083:FJH131084 FTC131083:FTD131084 GCY131083:GCZ131084 GMU131083:GMV131084 GWQ131083:GWR131084 HGM131083:HGN131084 HQI131083:HQJ131084 IAE131083:IAF131084 IKA131083:IKB131084 ITW131083:ITX131084 JDS131083:JDT131084 JNO131083:JNP131084 JXK131083:JXL131084 KHG131083:KHH131084 KRC131083:KRD131084 LAY131083:LAZ131084 LKU131083:LKV131084 LUQ131083:LUR131084 MEM131083:MEN131084 MOI131083:MOJ131084 MYE131083:MYF131084 NIA131083:NIB131084 NRW131083:NRX131084 OBS131083:OBT131084 OLO131083:OLP131084 OVK131083:OVL131084 PFG131083:PFH131084 PPC131083:PPD131084 PYY131083:PYZ131084 QIU131083:QIV131084 QSQ131083:QSR131084 RCM131083:RCN131084 RMI131083:RMJ131084 RWE131083:RWF131084 SGA131083:SGB131084 SPW131083:SPX131084 SZS131083:SZT131084 TJO131083:TJP131084 TTK131083:TTL131084 UDG131083:UDH131084 UNC131083:UND131084 UWY131083:UWZ131084 VGU131083:VGV131084 VQQ131083:VQR131084 WAM131083:WAN131084 WKI131083:WKJ131084 WUE131083:WUF131084 K196619:L196620 HS196619:HT196620 RO196619:RP196620 ABK196619:ABL196620 ALG196619:ALH196620 AVC196619:AVD196620 BEY196619:BEZ196620 BOU196619:BOV196620 BYQ196619:BYR196620 CIM196619:CIN196620 CSI196619:CSJ196620 DCE196619:DCF196620 DMA196619:DMB196620 DVW196619:DVX196620 EFS196619:EFT196620 EPO196619:EPP196620 EZK196619:EZL196620 FJG196619:FJH196620 FTC196619:FTD196620 GCY196619:GCZ196620 GMU196619:GMV196620 GWQ196619:GWR196620 HGM196619:HGN196620 HQI196619:HQJ196620 IAE196619:IAF196620 IKA196619:IKB196620 ITW196619:ITX196620 JDS196619:JDT196620 JNO196619:JNP196620 JXK196619:JXL196620 KHG196619:KHH196620 KRC196619:KRD196620 LAY196619:LAZ196620 LKU196619:LKV196620 LUQ196619:LUR196620 MEM196619:MEN196620 MOI196619:MOJ196620 MYE196619:MYF196620 NIA196619:NIB196620 NRW196619:NRX196620 OBS196619:OBT196620 OLO196619:OLP196620 OVK196619:OVL196620 PFG196619:PFH196620 PPC196619:PPD196620 PYY196619:PYZ196620 QIU196619:QIV196620 QSQ196619:QSR196620 RCM196619:RCN196620 RMI196619:RMJ196620 RWE196619:RWF196620 SGA196619:SGB196620 SPW196619:SPX196620 SZS196619:SZT196620 TJO196619:TJP196620 TTK196619:TTL196620 UDG196619:UDH196620 UNC196619:UND196620 UWY196619:UWZ196620 VGU196619:VGV196620 VQQ196619:VQR196620 WAM196619:WAN196620 WKI196619:WKJ196620 WUE196619:WUF196620 K262155:L262156 HS262155:HT262156 RO262155:RP262156 ABK262155:ABL262156 ALG262155:ALH262156 AVC262155:AVD262156 BEY262155:BEZ262156 BOU262155:BOV262156 BYQ262155:BYR262156 CIM262155:CIN262156 CSI262155:CSJ262156 DCE262155:DCF262156 DMA262155:DMB262156 DVW262155:DVX262156 EFS262155:EFT262156 EPO262155:EPP262156 EZK262155:EZL262156 FJG262155:FJH262156 FTC262155:FTD262156 GCY262155:GCZ262156 GMU262155:GMV262156 GWQ262155:GWR262156 HGM262155:HGN262156 HQI262155:HQJ262156 IAE262155:IAF262156 IKA262155:IKB262156 ITW262155:ITX262156 JDS262155:JDT262156 JNO262155:JNP262156 JXK262155:JXL262156 KHG262155:KHH262156 KRC262155:KRD262156 LAY262155:LAZ262156 LKU262155:LKV262156 LUQ262155:LUR262156 MEM262155:MEN262156 MOI262155:MOJ262156 MYE262155:MYF262156 NIA262155:NIB262156 NRW262155:NRX262156 OBS262155:OBT262156 OLO262155:OLP262156 OVK262155:OVL262156 PFG262155:PFH262156 PPC262155:PPD262156 PYY262155:PYZ262156 QIU262155:QIV262156 QSQ262155:QSR262156 RCM262155:RCN262156 RMI262155:RMJ262156 RWE262155:RWF262156 SGA262155:SGB262156 SPW262155:SPX262156 SZS262155:SZT262156 TJO262155:TJP262156 TTK262155:TTL262156 UDG262155:UDH262156 UNC262155:UND262156 UWY262155:UWZ262156 VGU262155:VGV262156 VQQ262155:VQR262156 WAM262155:WAN262156 WKI262155:WKJ262156 WUE262155:WUF262156 K327691:L327692 HS327691:HT327692 RO327691:RP327692 ABK327691:ABL327692 ALG327691:ALH327692 AVC327691:AVD327692 BEY327691:BEZ327692 BOU327691:BOV327692 BYQ327691:BYR327692 CIM327691:CIN327692 CSI327691:CSJ327692 DCE327691:DCF327692 DMA327691:DMB327692 DVW327691:DVX327692 EFS327691:EFT327692 EPO327691:EPP327692 EZK327691:EZL327692 FJG327691:FJH327692 FTC327691:FTD327692 GCY327691:GCZ327692 GMU327691:GMV327692 GWQ327691:GWR327692 HGM327691:HGN327692 HQI327691:HQJ327692 IAE327691:IAF327692 IKA327691:IKB327692 ITW327691:ITX327692 JDS327691:JDT327692 JNO327691:JNP327692 JXK327691:JXL327692 KHG327691:KHH327692 KRC327691:KRD327692 LAY327691:LAZ327692 LKU327691:LKV327692 LUQ327691:LUR327692 MEM327691:MEN327692 MOI327691:MOJ327692 MYE327691:MYF327692 NIA327691:NIB327692 NRW327691:NRX327692 OBS327691:OBT327692 OLO327691:OLP327692 OVK327691:OVL327692 PFG327691:PFH327692 PPC327691:PPD327692 PYY327691:PYZ327692 QIU327691:QIV327692 QSQ327691:QSR327692 RCM327691:RCN327692 RMI327691:RMJ327692 RWE327691:RWF327692 SGA327691:SGB327692 SPW327691:SPX327692 SZS327691:SZT327692 TJO327691:TJP327692 TTK327691:TTL327692 UDG327691:UDH327692 UNC327691:UND327692 UWY327691:UWZ327692 VGU327691:VGV327692 VQQ327691:VQR327692 WAM327691:WAN327692 WKI327691:WKJ327692 WUE327691:WUF327692 K393227:L393228 HS393227:HT393228 RO393227:RP393228 ABK393227:ABL393228 ALG393227:ALH393228 AVC393227:AVD393228 BEY393227:BEZ393228 BOU393227:BOV393228 BYQ393227:BYR393228 CIM393227:CIN393228 CSI393227:CSJ393228 DCE393227:DCF393228 DMA393227:DMB393228 DVW393227:DVX393228 EFS393227:EFT393228 EPO393227:EPP393228 EZK393227:EZL393228 FJG393227:FJH393228 FTC393227:FTD393228 GCY393227:GCZ393228 GMU393227:GMV393228 GWQ393227:GWR393228 HGM393227:HGN393228 HQI393227:HQJ393228 IAE393227:IAF393228 IKA393227:IKB393228 ITW393227:ITX393228 JDS393227:JDT393228 JNO393227:JNP393228 JXK393227:JXL393228 KHG393227:KHH393228 KRC393227:KRD393228 LAY393227:LAZ393228 LKU393227:LKV393228 LUQ393227:LUR393228 MEM393227:MEN393228 MOI393227:MOJ393228 MYE393227:MYF393228 NIA393227:NIB393228 NRW393227:NRX393228 OBS393227:OBT393228 OLO393227:OLP393228 OVK393227:OVL393228 PFG393227:PFH393228 PPC393227:PPD393228 PYY393227:PYZ393228 QIU393227:QIV393228 QSQ393227:QSR393228 RCM393227:RCN393228 RMI393227:RMJ393228 RWE393227:RWF393228 SGA393227:SGB393228 SPW393227:SPX393228 SZS393227:SZT393228 TJO393227:TJP393228 TTK393227:TTL393228 UDG393227:UDH393228 UNC393227:UND393228 UWY393227:UWZ393228 VGU393227:VGV393228 VQQ393227:VQR393228 WAM393227:WAN393228 WKI393227:WKJ393228 WUE393227:WUF393228 K458763:L458764 HS458763:HT458764 RO458763:RP458764 ABK458763:ABL458764 ALG458763:ALH458764 AVC458763:AVD458764 BEY458763:BEZ458764 BOU458763:BOV458764 BYQ458763:BYR458764 CIM458763:CIN458764 CSI458763:CSJ458764 DCE458763:DCF458764 DMA458763:DMB458764 DVW458763:DVX458764 EFS458763:EFT458764 EPO458763:EPP458764 EZK458763:EZL458764 FJG458763:FJH458764 FTC458763:FTD458764 GCY458763:GCZ458764 GMU458763:GMV458764 GWQ458763:GWR458764 HGM458763:HGN458764 HQI458763:HQJ458764 IAE458763:IAF458764 IKA458763:IKB458764 ITW458763:ITX458764 JDS458763:JDT458764 JNO458763:JNP458764 JXK458763:JXL458764 KHG458763:KHH458764 KRC458763:KRD458764 LAY458763:LAZ458764 LKU458763:LKV458764 LUQ458763:LUR458764 MEM458763:MEN458764 MOI458763:MOJ458764 MYE458763:MYF458764 NIA458763:NIB458764 NRW458763:NRX458764 OBS458763:OBT458764 OLO458763:OLP458764 OVK458763:OVL458764 PFG458763:PFH458764 PPC458763:PPD458764 PYY458763:PYZ458764 QIU458763:QIV458764 QSQ458763:QSR458764 RCM458763:RCN458764 RMI458763:RMJ458764 RWE458763:RWF458764 SGA458763:SGB458764 SPW458763:SPX458764 SZS458763:SZT458764 TJO458763:TJP458764 TTK458763:TTL458764 UDG458763:UDH458764 UNC458763:UND458764 UWY458763:UWZ458764 VGU458763:VGV458764 VQQ458763:VQR458764 WAM458763:WAN458764 WKI458763:WKJ458764 WUE458763:WUF458764 K524299:L524300 HS524299:HT524300 RO524299:RP524300 ABK524299:ABL524300 ALG524299:ALH524300 AVC524299:AVD524300 BEY524299:BEZ524300 BOU524299:BOV524300 BYQ524299:BYR524300 CIM524299:CIN524300 CSI524299:CSJ524300 DCE524299:DCF524300 DMA524299:DMB524300 DVW524299:DVX524300 EFS524299:EFT524300 EPO524299:EPP524300 EZK524299:EZL524300 FJG524299:FJH524300 FTC524299:FTD524300 GCY524299:GCZ524300 GMU524299:GMV524300 GWQ524299:GWR524300 HGM524299:HGN524300 HQI524299:HQJ524300 IAE524299:IAF524300 IKA524299:IKB524300 ITW524299:ITX524300 JDS524299:JDT524300 JNO524299:JNP524300 JXK524299:JXL524300 KHG524299:KHH524300 KRC524299:KRD524300 LAY524299:LAZ524300 LKU524299:LKV524300 LUQ524299:LUR524300 MEM524299:MEN524300 MOI524299:MOJ524300 MYE524299:MYF524300 NIA524299:NIB524300 NRW524299:NRX524300 OBS524299:OBT524300 OLO524299:OLP524300 OVK524299:OVL524300 PFG524299:PFH524300 PPC524299:PPD524300 PYY524299:PYZ524300 QIU524299:QIV524300 QSQ524299:QSR524300 RCM524299:RCN524300 RMI524299:RMJ524300 RWE524299:RWF524300 SGA524299:SGB524300 SPW524299:SPX524300 SZS524299:SZT524300 TJO524299:TJP524300 TTK524299:TTL524300 UDG524299:UDH524300 UNC524299:UND524300 UWY524299:UWZ524300 VGU524299:VGV524300 VQQ524299:VQR524300 WAM524299:WAN524300 WKI524299:WKJ524300 WUE524299:WUF524300 K589835:L589836 HS589835:HT589836 RO589835:RP589836 ABK589835:ABL589836 ALG589835:ALH589836 AVC589835:AVD589836 BEY589835:BEZ589836 BOU589835:BOV589836 BYQ589835:BYR589836 CIM589835:CIN589836 CSI589835:CSJ589836 DCE589835:DCF589836 DMA589835:DMB589836 DVW589835:DVX589836 EFS589835:EFT589836 EPO589835:EPP589836 EZK589835:EZL589836 FJG589835:FJH589836 FTC589835:FTD589836 GCY589835:GCZ589836 GMU589835:GMV589836 GWQ589835:GWR589836 HGM589835:HGN589836 HQI589835:HQJ589836 IAE589835:IAF589836 IKA589835:IKB589836 ITW589835:ITX589836 JDS589835:JDT589836 JNO589835:JNP589836 JXK589835:JXL589836 KHG589835:KHH589836 KRC589835:KRD589836 LAY589835:LAZ589836 LKU589835:LKV589836 LUQ589835:LUR589836 MEM589835:MEN589836 MOI589835:MOJ589836 MYE589835:MYF589836 NIA589835:NIB589836 NRW589835:NRX589836 OBS589835:OBT589836 OLO589835:OLP589836 OVK589835:OVL589836 PFG589835:PFH589836 PPC589835:PPD589836 PYY589835:PYZ589836 QIU589835:QIV589836 QSQ589835:QSR589836 RCM589835:RCN589836 RMI589835:RMJ589836 RWE589835:RWF589836 SGA589835:SGB589836 SPW589835:SPX589836 SZS589835:SZT589836 TJO589835:TJP589836 TTK589835:TTL589836 UDG589835:UDH589836 UNC589835:UND589836 UWY589835:UWZ589836 VGU589835:VGV589836 VQQ589835:VQR589836 WAM589835:WAN589836 WKI589835:WKJ589836 WUE589835:WUF589836 K655371:L655372 HS655371:HT655372 RO655371:RP655372 ABK655371:ABL655372 ALG655371:ALH655372 AVC655371:AVD655372 BEY655371:BEZ655372 BOU655371:BOV655372 BYQ655371:BYR655372 CIM655371:CIN655372 CSI655371:CSJ655372 DCE655371:DCF655372 DMA655371:DMB655372 DVW655371:DVX655372 EFS655371:EFT655372 EPO655371:EPP655372 EZK655371:EZL655372 FJG655371:FJH655372 FTC655371:FTD655372 GCY655371:GCZ655372 GMU655371:GMV655372 GWQ655371:GWR655372 HGM655371:HGN655372 HQI655371:HQJ655372 IAE655371:IAF655372 IKA655371:IKB655372 ITW655371:ITX655372 JDS655371:JDT655372 JNO655371:JNP655372 JXK655371:JXL655372 KHG655371:KHH655372 KRC655371:KRD655372 LAY655371:LAZ655372 LKU655371:LKV655372 LUQ655371:LUR655372 MEM655371:MEN655372 MOI655371:MOJ655372 MYE655371:MYF655372 NIA655371:NIB655372 NRW655371:NRX655372 OBS655371:OBT655372 OLO655371:OLP655372 OVK655371:OVL655372 PFG655371:PFH655372 PPC655371:PPD655372 PYY655371:PYZ655372 QIU655371:QIV655372 QSQ655371:QSR655372 RCM655371:RCN655372 RMI655371:RMJ655372 RWE655371:RWF655372 SGA655371:SGB655372 SPW655371:SPX655372 SZS655371:SZT655372 TJO655371:TJP655372 TTK655371:TTL655372 UDG655371:UDH655372 UNC655371:UND655372 UWY655371:UWZ655372 VGU655371:VGV655372 VQQ655371:VQR655372 WAM655371:WAN655372 WKI655371:WKJ655372 WUE655371:WUF655372 K720907:L720908 HS720907:HT720908 RO720907:RP720908 ABK720907:ABL720908 ALG720907:ALH720908 AVC720907:AVD720908 BEY720907:BEZ720908 BOU720907:BOV720908 BYQ720907:BYR720908 CIM720907:CIN720908 CSI720907:CSJ720908 DCE720907:DCF720908 DMA720907:DMB720908 DVW720907:DVX720908 EFS720907:EFT720908 EPO720907:EPP720908 EZK720907:EZL720908 FJG720907:FJH720908 FTC720907:FTD720908 GCY720907:GCZ720908 GMU720907:GMV720908 GWQ720907:GWR720908 HGM720907:HGN720908 HQI720907:HQJ720908 IAE720907:IAF720908 IKA720907:IKB720908 ITW720907:ITX720908 JDS720907:JDT720908 JNO720907:JNP720908 JXK720907:JXL720908 KHG720907:KHH720908 KRC720907:KRD720908 LAY720907:LAZ720908 LKU720907:LKV720908 LUQ720907:LUR720908 MEM720907:MEN720908 MOI720907:MOJ720908 MYE720907:MYF720908 NIA720907:NIB720908 NRW720907:NRX720908 OBS720907:OBT720908 OLO720907:OLP720908 OVK720907:OVL720908 PFG720907:PFH720908 PPC720907:PPD720908 PYY720907:PYZ720908 QIU720907:QIV720908 QSQ720907:QSR720908 RCM720907:RCN720908 RMI720907:RMJ720908 RWE720907:RWF720908 SGA720907:SGB720908 SPW720907:SPX720908 SZS720907:SZT720908 TJO720907:TJP720908 TTK720907:TTL720908 UDG720907:UDH720908 UNC720907:UND720908 UWY720907:UWZ720908 VGU720907:VGV720908 VQQ720907:VQR720908 WAM720907:WAN720908 WKI720907:WKJ720908 WUE720907:WUF720908 K786443:L786444 HS786443:HT786444 RO786443:RP786444 ABK786443:ABL786444 ALG786443:ALH786444 AVC786443:AVD786444 BEY786443:BEZ786444 BOU786443:BOV786444 BYQ786443:BYR786444 CIM786443:CIN786444 CSI786443:CSJ786444 DCE786443:DCF786444 DMA786443:DMB786444 DVW786443:DVX786444 EFS786443:EFT786444 EPO786443:EPP786444 EZK786443:EZL786444 FJG786443:FJH786444 FTC786443:FTD786444 GCY786443:GCZ786444 GMU786443:GMV786444 GWQ786443:GWR786444 HGM786443:HGN786444 HQI786443:HQJ786444 IAE786443:IAF786444 IKA786443:IKB786444 ITW786443:ITX786444 JDS786443:JDT786444 JNO786443:JNP786444 JXK786443:JXL786444 KHG786443:KHH786444 KRC786443:KRD786444 LAY786443:LAZ786444 LKU786443:LKV786444 LUQ786443:LUR786444 MEM786443:MEN786444 MOI786443:MOJ786444 MYE786443:MYF786444 NIA786443:NIB786444 NRW786443:NRX786444 OBS786443:OBT786444 OLO786443:OLP786444 OVK786443:OVL786444 PFG786443:PFH786444 PPC786443:PPD786444 PYY786443:PYZ786444 QIU786443:QIV786444 QSQ786443:QSR786444 RCM786443:RCN786444 RMI786443:RMJ786444 RWE786443:RWF786444 SGA786443:SGB786444 SPW786443:SPX786444 SZS786443:SZT786444 TJO786443:TJP786444 TTK786443:TTL786444 UDG786443:UDH786444 UNC786443:UND786444 UWY786443:UWZ786444 VGU786443:VGV786444 VQQ786443:VQR786444 WAM786443:WAN786444 WKI786443:WKJ786444 WUE786443:WUF786444 K851979:L851980 HS851979:HT851980 RO851979:RP851980 ABK851979:ABL851980 ALG851979:ALH851980 AVC851979:AVD851980 BEY851979:BEZ851980 BOU851979:BOV851980 BYQ851979:BYR851980 CIM851979:CIN851980 CSI851979:CSJ851980 DCE851979:DCF851980 DMA851979:DMB851980 DVW851979:DVX851980 EFS851979:EFT851980 EPO851979:EPP851980 EZK851979:EZL851980 FJG851979:FJH851980 FTC851979:FTD851980 GCY851979:GCZ851980 GMU851979:GMV851980 GWQ851979:GWR851980 HGM851979:HGN851980 HQI851979:HQJ851980 IAE851979:IAF851980 IKA851979:IKB851980 ITW851979:ITX851980 JDS851979:JDT851980 JNO851979:JNP851980 JXK851979:JXL851980 KHG851979:KHH851980 KRC851979:KRD851980 LAY851979:LAZ851980 LKU851979:LKV851980 LUQ851979:LUR851980 MEM851979:MEN851980 MOI851979:MOJ851980 MYE851979:MYF851980 NIA851979:NIB851980 NRW851979:NRX851980 OBS851979:OBT851980 OLO851979:OLP851980 OVK851979:OVL851980 PFG851979:PFH851980 PPC851979:PPD851980 PYY851979:PYZ851980 QIU851979:QIV851980 QSQ851979:QSR851980 RCM851979:RCN851980 RMI851979:RMJ851980 RWE851979:RWF851980 SGA851979:SGB851980 SPW851979:SPX851980 SZS851979:SZT851980 TJO851979:TJP851980 TTK851979:TTL851980 UDG851979:UDH851980 UNC851979:UND851980 UWY851979:UWZ851980 VGU851979:VGV851980 VQQ851979:VQR851980 WAM851979:WAN851980 WKI851979:WKJ851980 WUE851979:WUF851980 K917515:L917516 HS917515:HT917516 RO917515:RP917516 ABK917515:ABL917516 ALG917515:ALH917516 AVC917515:AVD917516 BEY917515:BEZ917516 BOU917515:BOV917516 BYQ917515:BYR917516 CIM917515:CIN917516 CSI917515:CSJ917516 DCE917515:DCF917516 DMA917515:DMB917516 DVW917515:DVX917516 EFS917515:EFT917516 EPO917515:EPP917516 EZK917515:EZL917516 FJG917515:FJH917516 FTC917515:FTD917516 GCY917515:GCZ917516 GMU917515:GMV917516 GWQ917515:GWR917516 HGM917515:HGN917516 HQI917515:HQJ917516 IAE917515:IAF917516 IKA917515:IKB917516 ITW917515:ITX917516 JDS917515:JDT917516 JNO917515:JNP917516 JXK917515:JXL917516 KHG917515:KHH917516 KRC917515:KRD917516 LAY917515:LAZ917516 LKU917515:LKV917516 LUQ917515:LUR917516 MEM917515:MEN917516 MOI917515:MOJ917516 MYE917515:MYF917516 NIA917515:NIB917516 NRW917515:NRX917516 OBS917515:OBT917516 OLO917515:OLP917516 OVK917515:OVL917516 PFG917515:PFH917516 PPC917515:PPD917516 PYY917515:PYZ917516 QIU917515:QIV917516 QSQ917515:QSR917516 RCM917515:RCN917516 RMI917515:RMJ917516 RWE917515:RWF917516 SGA917515:SGB917516 SPW917515:SPX917516 SZS917515:SZT917516 TJO917515:TJP917516 TTK917515:TTL917516 UDG917515:UDH917516 UNC917515:UND917516 UWY917515:UWZ917516 VGU917515:VGV917516 VQQ917515:VQR917516 WAM917515:WAN917516 WKI917515:WKJ917516 WUE917515:WUF917516 K983051:L983052 HS983051:HT983052 RO983051:RP983052 ABK983051:ABL983052 ALG983051:ALH983052 AVC983051:AVD983052 BEY983051:BEZ983052 BOU983051:BOV983052 BYQ983051:BYR983052 CIM983051:CIN983052 CSI983051:CSJ983052 DCE983051:DCF983052 DMA983051:DMB983052 DVW983051:DVX983052 EFS983051:EFT983052 EPO983051:EPP983052 EZK983051:EZL983052 FJG983051:FJH983052 FTC983051:FTD983052 GCY983051:GCZ983052 GMU983051:GMV983052 GWQ983051:GWR983052 HGM983051:HGN983052 HQI983051:HQJ983052 IAE983051:IAF983052 IKA983051:IKB983052 ITW983051:ITX983052 JDS983051:JDT983052 JNO983051:JNP983052 JXK983051:JXL983052 KHG983051:KHH983052 KRC983051:KRD983052 LAY983051:LAZ983052 LKU983051:LKV983052 LUQ983051:LUR983052 MEM983051:MEN983052 MOI983051:MOJ983052 MYE983051:MYF983052 NIA983051:NIB983052 NRW983051:NRX983052 OBS983051:OBT983052 OLO983051:OLP983052 OVK983051:OVL983052 PFG983051:PFH983052 PPC983051:PPD983052 PYY983051:PYZ983052 QIU983051:QIV983052 QSQ983051:QSR983052 RCM983051:RCN983052 RMI983051:RMJ983052 RWE983051:RWF983052 SGA983051:SGB983052 SPW983051:SPX983052 SZS983051:SZT983052 TJO983051:TJP983052 TTK983051:TTL983052 UDG983051:UDH983052 UNC983051:UND983052 UWY983051:UWZ983052 VGU983051:VGV983052 VQQ983051:VQR983052 WAM983051:WAN983052 WKI983051:WKJ983052 WUE983051:WUF983052 J65544 HR65544 RN65544 ABJ65544 ALF65544 AVB65544 BEX65544 BOT65544 BYP65544 CIL65544 CSH65544 DCD65544 DLZ65544 DVV65544 EFR65544 EPN65544 EZJ65544 FJF65544 FTB65544 GCX65544 GMT65544 GWP65544 HGL65544 HQH65544 IAD65544 IJZ65544 ITV65544 JDR65544 JNN65544 JXJ65544 KHF65544 KRB65544 LAX65544 LKT65544 LUP65544 MEL65544 MOH65544 MYD65544 NHZ65544 NRV65544 OBR65544 OLN65544 OVJ65544 PFF65544 PPB65544 PYX65544 QIT65544 QSP65544 RCL65544 RMH65544 RWD65544 SFZ65544 SPV65544 SZR65544 TJN65544 TTJ65544 UDF65544 UNB65544 UWX65544 VGT65544 VQP65544 WAL65544 WKH65544 WUD65544 J131080 HR131080 RN131080 ABJ131080 ALF131080 AVB131080 BEX131080 BOT131080 BYP131080 CIL131080 CSH131080 DCD131080 DLZ131080 DVV131080 EFR131080 EPN131080 EZJ131080 FJF131080 FTB131080 GCX131080 GMT131080 GWP131080 HGL131080 HQH131080 IAD131080 IJZ131080 ITV131080 JDR131080 JNN131080 JXJ131080 KHF131080 KRB131080 LAX131080 LKT131080 LUP131080 MEL131080 MOH131080 MYD131080 NHZ131080 NRV131080 OBR131080 OLN131080 OVJ131080 PFF131080 PPB131080 PYX131080 QIT131080 QSP131080 RCL131080 RMH131080 RWD131080 SFZ131080 SPV131080 SZR131080 TJN131080 TTJ131080 UDF131080 UNB131080 UWX131080 VGT131080 VQP131080 WAL131080 WKH131080 WUD131080 J196616 HR196616 RN196616 ABJ196616 ALF196616 AVB196616 BEX196616 BOT196616 BYP196616 CIL196616 CSH196616 DCD196616 DLZ196616 DVV196616 EFR196616 EPN196616 EZJ196616 FJF196616 FTB196616 GCX196616 GMT196616 GWP196616 HGL196616 HQH196616 IAD196616 IJZ196616 ITV196616 JDR196616 JNN196616 JXJ196616 KHF196616 KRB196616 LAX196616 LKT196616 LUP196616 MEL196616 MOH196616 MYD196616 NHZ196616 NRV196616 OBR196616 OLN196616 OVJ196616 PFF196616 PPB196616 PYX196616 QIT196616 QSP196616 RCL196616 RMH196616 RWD196616 SFZ196616 SPV196616 SZR196616 TJN196616 TTJ196616 UDF196616 UNB196616 UWX196616 VGT196616 VQP196616 WAL196616 WKH196616 WUD196616 J262152 HR262152 RN262152 ABJ262152 ALF262152 AVB262152 BEX262152 BOT262152 BYP262152 CIL262152 CSH262152 DCD262152 DLZ262152 DVV262152 EFR262152 EPN262152 EZJ262152 FJF262152 FTB262152 GCX262152 GMT262152 GWP262152 HGL262152 HQH262152 IAD262152 IJZ262152 ITV262152 JDR262152 JNN262152 JXJ262152 KHF262152 KRB262152 LAX262152 LKT262152 LUP262152 MEL262152 MOH262152 MYD262152 NHZ262152 NRV262152 OBR262152 OLN262152 OVJ262152 PFF262152 PPB262152 PYX262152 QIT262152 QSP262152 RCL262152 RMH262152 RWD262152 SFZ262152 SPV262152 SZR262152 TJN262152 TTJ262152 UDF262152 UNB262152 UWX262152 VGT262152 VQP262152 WAL262152 WKH262152 WUD262152 J327688 HR327688 RN327688 ABJ327688 ALF327688 AVB327688 BEX327688 BOT327688 BYP327688 CIL327688 CSH327688 DCD327688 DLZ327688 DVV327688 EFR327688 EPN327688 EZJ327688 FJF327688 FTB327688 GCX327688 GMT327688 GWP327688 HGL327688 HQH327688 IAD327688 IJZ327688 ITV327688 JDR327688 JNN327688 JXJ327688 KHF327688 KRB327688 LAX327688 LKT327688 LUP327688 MEL327688 MOH327688 MYD327688 NHZ327688 NRV327688 OBR327688 OLN327688 OVJ327688 PFF327688 PPB327688 PYX327688 QIT327688 QSP327688 RCL327688 RMH327688 RWD327688 SFZ327688 SPV327688 SZR327688 TJN327688 TTJ327688 UDF327688 UNB327688 UWX327688 VGT327688 VQP327688 WAL327688 WKH327688 WUD327688 J393224 HR393224 RN393224 ABJ393224 ALF393224 AVB393224 BEX393224 BOT393224 BYP393224 CIL393224 CSH393224 DCD393224 DLZ393224 DVV393224 EFR393224 EPN393224 EZJ393224 FJF393224 FTB393224 GCX393224 GMT393224 GWP393224 HGL393224 HQH393224 IAD393224 IJZ393224 ITV393224 JDR393224 JNN393224 JXJ393224 KHF393224 KRB393224 LAX393224 LKT393224 LUP393224 MEL393224 MOH393224 MYD393224 NHZ393224 NRV393224 OBR393224 OLN393224 OVJ393224 PFF393224 PPB393224 PYX393224 QIT393224 QSP393224 RCL393224 RMH393224 RWD393224 SFZ393224 SPV393224 SZR393224 TJN393224 TTJ393224 UDF393224 UNB393224 UWX393224 VGT393224 VQP393224 WAL393224 WKH393224 WUD393224 J458760 HR458760 RN458760 ABJ458760 ALF458760 AVB458760 BEX458760 BOT458760 BYP458760 CIL458760 CSH458760 DCD458760 DLZ458760 DVV458760 EFR458760 EPN458760 EZJ458760 FJF458760 FTB458760 GCX458760 GMT458760 GWP458760 HGL458760 HQH458760 IAD458760 IJZ458760 ITV458760 JDR458760 JNN458760 JXJ458760 KHF458760 KRB458760 LAX458760 LKT458760 LUP458760 MEL458760 MOH458760 MYD458760 NHZ458760 NRV458760 OBR458760 OLN458760 OVJ458760 PFF458760 PPB458760 PYX458760 QIT458760 QSP458760 RCL458760 RMH458760 RWD458760 SFZ458760 SPV458760 SZR458760 TJN458760 TTJ458760 UDF458760 UNB458760 UWX458760 VGT458760 VQP458760 WAL458760 WKH458760 WUD458760 J524296 HR524296 RN524296 ABJ524296 ALF524296 AVB524296 BEX524296 BOT524296 BYP524296 CIL524296 CSH524296 DCD524296 DLZ524296 DVV524296 EFR524296 EPN524296 EZJ524296 FJF524296 FTB524296 GCX524296 GMT524296 GWP524296 HGL524296 HQH524296 IAD524296 IJZ524296 ITV524296 JDR524296 JNN524296 JXJ524296 KHF524296 KRB524296 LAX524296 LKT524296 LUP524296 MEL524296 MOH524296 MYD524296 NHZ524296 NRV524296 OBR524296 OLN524296 OVJ524296 PFF524296 PPB524296 PYX524296 QIT524296 QSP524296 RCL524296 RMH524296 RWD524296 SFZ524296 SPV524296 SZR524296 TJN524296 TTJ524296 UDF524296 UNB524296 UWX524296 VGT524296 VQP524296 WAL524296 WKH524296 WUD524296 J589832 HR589832 RN589832 ABJ589832 ALF589832 AVB589832 BEX589832 BOT589832 BYP589832 CIL589832 CSH589832 DCD589832 DLZ589832 DVV589832 EFR589832 EPN589832 EZJ589832 FJF589832 FTB589832 GCX589832 GMT589832 GWP589832 HGL589832 HQH589832 IAD589832 IJZ589832 ITV589832 JDR589832 JNN589832 JXJ589832 KHF589832 KRB589832 LAX589832 LKT589832 LUP589832 MEL589832 MOH589832 MYD589832 NHZ589832 NRV589832 OBR589832 OLN589832 OVJ589832 PFF589832 PPB589832 PYX589832 QIT589832 QSP589832 RCL589832 RMH589832 RWD589832 SFZ589832 SPV589832 SZR589832 TJN589832 TTJ589832 UDF589832 UNB589832 UWX589832 VGT589832 VQP589832 WAL589832 WKH589832 WUD589832 J655368 HR655368 RN655368 ABJ655368 ALF655368 AVB655368 BEX655368 BOT655368 BYP655368 CIL655368 CSH655368 DCD655368 DLZ655368 DVV655368 EFR655368 EPN655368 EZJ655368 FJF655368 FTB655368 GCX655368 GMT655368 GWP655368 HGL655368 HQH655368 IAD655368 IJZ655368 ITV655368 JDR655368 JNN655368 JXJ655368 KHF655368 KRB655368 LAX655368 LKT655368 LUP655368 MEL655368 MOH655368 MYD655368 NHZ655368 NRV655368 OBR655368 OLN655368 OVJ655368 PFF655368 PPB655368 PYX655368 QIT655368 QSP655368 RCL655368 RMH655368 RWD655368 SFZ655368 SPV655368 SZR655368 TJN655368 TTJ655368 UDF655368 UNB655368 UWX655368 VGT655368 VQP655368 WAL655368 WKH655368 WUD655368 J720904 HR720904 RN720904 ABJ720904 ALF720904 AVB720904 BEX720904 BOT720904 BYP720904 CIL720904 CSH720904 DCD720904 DLZ720904 DVV720904 EFR720904 EPN720904 EZJ720904 FJF720904 FTB720904 GCX720904 GMT720904 GWP720904 HGL720904 HQH720904 IAD720904 IJZ720904 ITV720904 JDR720904 JNN720904 JXJ720904 KHF720904 KRB720904 LAX720904 LKT720904 LUP720904 MEL720904 MOH720904 MYD720904 NHZ720904 NRV720904 OBR720904 OLN720904 OVJ720904 PFF720904 PPB720904 PYX720904 QIT720904 QSP720904 RCL720904 RMH720904 RWD720904 SFZ720904 SPV720904 SZR720904 TJN720904 TTJ720904 UDF720904 UNB720904 UWX720904 VGT720904 VQP720904 WAL720904 WKH720904 WUD720904 J786440 HR786440 RN786440 ABJ786440 ALF786440 AVB786440 BEX786440 BOT786440 BYP786440 CIL786440 CSH786440 DCD786440 DLZ786440 DVV786440 EFR786440 EPN786440 EZJ786440 FJF786440 FTB786440 GCX786440 GMT786440 GWP786440 HGL786440 HQH786440 IAD786440 IJZ786440 ITV786440 JDR786440 JNN786440 JXJ786440 KHF786440 KRB786440 LAX786440 LKT786440 LUP786440 MEL786440 MOH786440 MYD786440 NHZ786440 NRV786440 OBR786440 OLN786440 OVJ786440 PFF786440 PPB786440 PYX786440 QIT786440 QSP786440 RCL786440 RMH786440 RWD786440 SFZ786440 SPV786440 SZR786440 TJN786440 TTJ786440 UDF786440 UNB786440 UWX786440 VGT786440 VQP786440 WAL786440 WKH786440 WUD786440 J851976 HR851976 RN851976 ABJ851976 ALF851976 AVB851976 BEX851976 BOT851976 BYP851976 CIL851976 CSH851976 DCD851976 DLZ851976 DVV851976 EFR851976 EPN851976 EZJ851976 FJF851976 FTB851976 GCX851976 GMT851976 GWP851976 HGL851976 HQH851976 IAD851976 IJZ851976 ITV851976 JDR851976 JNN851976 JXJ851976 KHF851976 KRB851976 LAX851976 LKT851976 LUP851976 MEL851976 MOH851976 MYD851976 NHZ851976 NRV851976 OBR851976 OLN851976 OVJ851976 PFF851976 PPB851976 PYX851976 QIT851976 QSP851976 RCL851976 RMH851976 RWD851976 SFZ851976 SPV851976 SZR851976 TJN851976 TTJ851976 UDF851976 UNB851976 UWX851976 VGT851976 VQP851976 WAL851976 WKH851976 WUD851976 J917512 HR917512 RN917512 ABJ917512 ALF917512 AVB917512 BEX917512 BOT917512 BYP917512 CIL917512 CSH917512 DCD917512 DLZ917512 DVV917512 EFR917512 EPN917512 EZJ917512 FJF917512 FTB917512 GCX917512 GMT917512 GWP917512 HGL917512 HQH917512 IAD917512 IJZ917512 ITV917512 JDR917512 JNN917512 JXJ917512 KHF917512 KRB917512 LAX917512 LKT917512 LUP917512 MEL917512 MOH917512 MYD917512 NHZ917512 NRV917512 OBR917512 OLN917512 OVJ917512 PFF917512 PPB917512 PYX917512 QIT917512 QSP917512 RCL917512 RMH917512 RWD917512 SFZ917512 SPV917512 SZR917512 TJN917512 TTJ917512 UDF917512 UNB917512 UWX917512 VGT917512 VQP917512 WAL917512 WKH917512 WUD917512 J983048 HR983048 RN983048 ABJ983048 ALF983048 AVB983048 BEX983048 BOT983048 BYP983048 CIL983048 CSH983048 DCD983048 DLZ983048 DVV983048 EFR983048 EPN983048 EZJ983048 FJF983048 FTB983048 GCX983048 GMT983048 GWP983048 HGL983048 HQH983048 IAD983048 IJZ983048 ITV983048 JDR983048 JNN983048 JXJ983048 KHF983048 KRB983048 LAX983048 LKT983048 LUP983048 MEL983048 MOH983048 MYD983048 NHZ983048 NRV983048 OBR983048 OLN983048 OVJ983048 PFF983048 PPB983048 PYX983048 QIT983048 QSP983048 RCL983048 RMH983048 RWD983048 SFZ983048 SPV983048 SZR983048 TJN983048 TTJ983048 UDF983048 UNB983048 UWX983048 VGT983048 VQP983048 WAL983048 WKH983048 WUD983048 M65544:M65548 HU65544:HU65548 RQ65544:RQ65548 ABM65544:ABM65548 ALI65544:ALI65548 AVE65544:AVE65548 BFA65544:BFA65548 BOW65544:BOW65548 BYS65544:BYS65548 CIO65544:CIO65548 CSK65544:CSK65548 DCG65544:DCG65548 DMC65544:DMC65548 DVY65544:DVY65548 EFU65544:EFU65548 EPQ65544:EPQ65548 EZM65544:EZM65548 FJI65544:FJI65548 FTE65544:FTE65548 GDA65544:GDA65548 GMW65544:GMW65548 GWS65544:GWS65548 HGO65544:HGO65548 HQK65544:HQK65548 IAG65544:IAG65548 IKC65544:IKC65548 ITY65544:ITY65548 JDU65544:JDU65548 JNQ65544:JNQ65548 JXM65544:JXM65548 KHI65544:KHI65548 KRE65544:KRE65548 LBA65544:LBA65548 LKW65544:LKW65548 LUS65544:LUS65548 MEO65544:MEO65548 MOK65544:MOK65548 MYG65544:MYG65548 NIC65544:NIC65548 NRY65544:NRY65548 OBU65544:OBU65548 OLQ65544:OLQ65548 OVM65544:OVM65548 PFI65544:PFI65548 PPE65544:PPE65548 PZA65544:PZA65548 QIW65544:QIW65548 QSS65544:QSS65548 RCO65544:RCO65548 RMK65544:RMK65548 RWG65544:RWG65548 SGC65544:SGC65548 SPY65544:SPY65548 SZU65544:SZU65548 TJQ65544:TJQ65548 TTM65544:TTM65548 UDI65544:UDI65548 UNE65544:UNE65548 UXA65544:UXA65548 VGW65544:VGW65548 VQS65544:VQS65548 WAO65544:WAO65548 WKK65544:WKK65548 WUG65544:WUG65548 M131080:M131084 HU131080:HU131084 RQ131080:RQ131084 ABM131080:ABM131084 ALI131080:ALI131084 AVE131080:AVE131084 BFA131080:BFA131084 BOW131080:BOW131084 BYS131080:BYS131084 CIO131080:CIO131084 CSK131080:CSK131084 DCG131080:DCG131084 DMC131080:DMC131084 DVY131080:DVY131084 EFU131080:EFU131084 EPQ131080:EPQ131084 EZM131080:EZM131084 FJI131080:FJI131084 FTE131080:FTE131084 GDA131080:GDA131084 GMW131080:GMW131084 GWS131080:GWS131084 HGO131080:HGO131084 HQK131080:HQK131084 IAG131080:IAG131084 IKC131080:IKC131084 ITY131080:ITY131084 JDU131080:JDU131084 JNQ131080:JNQ131084 JXM131080:JXM131084 KHI131080:KHI131084 KRE131080:KRE131084 LBA131080:LBA131084 LKW131080:LKW131084 LUS131080:LUS131084 MEO131080:MEO131084 MOK131080:MOK131084 MYG131080:MYG131084 NIC131080:NIC131084 NRY131080:NRY131084 OBU131080:OBU131084 OLQ131080:OLQ131084 OVM131080:OVM131084 PFI131080:PFI131084 PPE131080:PPE131084 PZA131080:PZA131084 QIW131080:QIW131084 QSS131080:QSS131084 RCO131080:RCO131084 RMK131080:RMK131084 RWG131080:RWG131084 SGC131080:SGC131084 SPY131080:SPY131084 SZU131080:SZU131084 TJQ131080:TJQ131084 TTM131080:TTM131084 UDI131080:UDI131084 UNE131080:UNE131084 UXA131080:UXA131084 VGW131080:VGW131084 VQS131080:VQS131084 WAO131080:WAO131084 WKK131080:WKK131084 WUG131080:WUG131084 M196616:M196620 HU196616:HU196620 RQ196616:RQ196620 ABM196616:ABM196620 ALI196616:ALI196620 AVE196616:AVE196620 BFA196616:BFA196620 BOW196616:BOW196620 BYS196616:BYS196620 CIO196616:CIO196620 CSK196616:CSK196620 DCG196616:DCG196620 DMC196616:DMC196620 DVY196616:DVY196620 EFU196616:EFU196620 EPQ196616:EPQ196620 EZM196616:EZM196620 FJI196616:FJI196620 FTE196616:FTE196620 GDA196616:GDA196620 GMW196616:GMW196620 GWS196616:GWS196620 HGO196616:HGO196620 HQK196616:HQK196620 IAG196616:IAG196620 IKC196616:IKC196620 ITY196616:ITY196620 JDU196616:JDU196620 JNQ196616:JNQ196620 JXM196616:JXM196620 KHI196616:KHI196620 KRE196616:KRE196620 LBA196616:LBA196620 LKW196616:LKW196620 LUS196616:LUS196620 MEO196616:MEO196620 MOK196616:MOK196620 MYG196616:MYG196620 NIC196616:NIC196620 NRY196616:NRY196620 OBU196616:OBU196620 OLQ196616:OLQ196620 OVM196616:OVM196620 PFI196616:PFI196620 PPE196616:PPE196620 PZA196616:PZA196620 QIW196616:QIW196620 QSS196616:QSS196620 RCO196616:RCO196620 RMK196616:RMK196620 RWG196616:RWG196620 SGC196616:SGC196620 SPY196616:SPY196620 SZU196616:SZU196620 TJQ196616:TJQ196620 TTM196616:TTM196620 UDI196616:UDI196620 UNE196616:UNE196620 UXA196616:UXA196620 VGW196616:VGW196620 VQS196616:VQS196620 WAO196616:WAO196620 WKK196616:WKK196620 WUG196616:WUG196620 M262152:M262156 HU262152:HU262156 RQ262152:RQ262156 ABM262152:ABM262156 ALI262152:ALI262156 AVE262152:AVE262156 BFA262152:BFA262156 BOW262152:BOW262156 BYS262152:BYS262156 CIO262152:CIO262156 CSK262152:CSK262156 DCG262152:DCG262156 DMC262152:DMC262156 DVY262152:DVY262156 EFU262152:EFU262156 EPQ262152:EPQ262156 EZM262152:EZM262156 FJI262152:FJI262156 FTE262152:FTE262156 GDA262152:GDA262156 GMW262152:GMW262156 GWS262152:GWS262156 HGO262152:HGO262156 HQK262152:HQK262156 IAG262152:IAG262156 IKC262152:IKC262156 ITY262152:ITY262156 JDU262152:JDU262156 JNQ262152:JNQ262156 JXM262152:JXM262156 KHI262152:KHI262156 KRE262152:KRE262156 LBA262152:LBA262156 LKW262152:LKW262156 LUS262152:LUS262156 MEO262152:MEO262156 MOK262152:MOK262156 MYG262152:MYG262156 NIC262152:NIC262156 NRY262152:NRY262156 OBU262152:OBU262156 OLQ262152:OLQ262156 OVM262152:OVM262156 PFI262152:PFI262156 PPE262152:PPE262156 PZA262152:PZA262156 QIW262152:QIW262156 QSS262152:QSS262156 RCO262152:RCO262156 RMK262152:RMK262156 RWG262152:RWG262156 SGC262152:SGC262156 SPY262152:SPY262156 SZU262152:SZU262156 TJQ262152:TJQ262156 TTM262152:TTM262156 UDI262152:UDI262156 UNE262152:UNE262156 UXA262152:UXA262156 VGW262152:VGW262156 VQS262152:VQS262156 WAO262152:WAO262156 WKK262152:WKK262156 WUG262152:WUG262156 M327688:M327692 HU327688:HU327692 RQ327688:RQ327692 ABM327688:ABM327692 ALI327688:ALI327692 AVE327688:AVE327692 BFA327688:BFA327692 BOW327688:BOW327692 BYS327688:BYS327692 CIO327688:CIO327692 CSK327688:CSK327692 DCG327688:DCG327692 DMC327688:DMC327692 DVY327688:DVY327692 EFU327688:EFU327692 EPQ327688:EPQ327692 EZM327688:EZM327692 FJI327688:FJI327692 FTE327688:FTE327692 GDA327688:GDA327692 GMW327688:GMW327692 GWS327688:GWS327692 HGO327688:HGO327692 HQK327688:HQK327692 IAG327688:IAG327692 IKC327688:IKC327692 ITY327688:ITY327692 JDU327688:JDU327692 JNQ327688:JNQ327692 JXM327688:JXM327692 KHI327688:KHI327692 KRE327688:KRE327692 LBA327688:LBA327692 LKW327688:LKW327692 LUS327688:LUS327692 MEO327688:MEO327692 MOK327688:MOK327692 MYG327688:MYG327692 NIC327688:NIC327692 NRY327688:NRY327692 OBU327688:OBU327692 OLQ327688:OLQ327692 OVM327688:OVM327692 PFI327688:PFI327692 PPE327688:PPE327692 PZA327688:PZA327692 QIW327688:QIW327692 QSS327688:QSS327692 RCO327688:RCO327692 RMK327688:RMK327692 RWG327688:RWG327692 SGC327688:SGC327692 SPY327688:SPY327692 SZU327688:SZU327692 TJQ327688:TJQ327692 TTM327688:TTM327692 UDI327688:UDI327692 UNE327688:UNE327692 UXA327688:UXA327692 VGW327688:VGW327692 VQS327688:VQS327692 WAO327688:WAO327692 WKK327688:WKK327692 WUG327688:WUG327692 M393224:M393228 HU393224:HU393228 RQ393224:RQ393228 ABM393224:ABM393228 ALI393224:ALI393228 AVE393224:AVE393228 BFA393224:BFA393228 BOW393224:BOW393228 BYS393224:BYS393228 CIO393224:CIO393228 CSK393224:CSK393228 DCG393224:DCG393228 DMC393224:DMC393228 DVY393224:DVY393228 EFU393224:EFU393228 EPQ393224:EPQ393228 EZM393224:EZM393228 FJI393224:FJI393228 FTE393224:FTE393228 GDA393224:GDA393228 GMW393224:GMW393228 GWS393224:GWS393228 HGO393224:HGO393228 HQK393224:HQK393228 IAG393224:IAG393228 IKC393224:IKC393228 ITY393224:ITY393228 JDU393224:JDU393228 JNQ393224:JNQ393228 JXM393224:JXM393228 KHI393224:KHI393228 KRE393224:KRE393228 LBA393224:LBA393228 LKW393224:LKW393228 LUS393224:LUS393228 MEO393224:MEO393228 MOK393224:MOK393228 MYG393224:MYG393228 NIC393224:NIC393228 NRY393224:NRY393228 OBU393224:OBU393228 OLQ393224:OLQ393228 OVM393224:OVM393228 PFI393224:PFI393228 PPE393224:PPE393228 PZA393224:PZA393228 QIW393224:QIW393228 QSS393224:QSS393228 RCO393224:RCO393228 RMK393224:RMK393228 RWG393224:RWG393228 SGC393224:SGC393228 SPY393224:SPY393228 SZU393224:SZU393228 TJQ393224:TJQ393228 TTM393224:TTM393228 UDI393224:UDI393228 UNE393224:UNE393228 UXA393224:UXA393228 VGW393224:VGW393228 VQS393224:VQS393228 WAO393224:WAO393228 WKK393224:WKK393228 WUG393224:WUG393228 M458760:M458764 HU458760:HU458764 RQ458760:RQ458764 ABM458760:ABM458764 ALI458760:ALI458764 AVE458760:AVE458764 BFA458760:BFA458764 BOW458760:BOW458764 BYS458760:BYS458764 CIO458760:CIO458764 CSK458760:CSK458764 DCG458760:DCG458764 DMC458760:DMC458764 DVY458760:DVY458764 EFU458760:EFU458764 EPQ458760:EPQ458764 EZM458760:EZM458764 FJI458760:FJI458764 FTE458760:FTE458764 GDA458760:GDA458764 GMW458760:GMW458764 GWS458760:GWS458764 HGO458760:HGO458764 HQK458760:HQK458764 IAG458760:IAG458764 IKC458760:IKC458764 ITY458760:ITY458764 JDU458760:JDU458764 JNQ458760:JNQ458764 JXM458760:JXM458764 KHI458760:KHI458764 KRE458760:KRE458764 LBA458760:LBA458764 LKW458760:LKW458764 LUS458760:LUS458764 MEO458760:MEO458764 MOK458760:MOK458764 MYG458760:MYG458764 NIC458760:NIC458764 NRY458760:NRY458764 OBU458760:OBU458764 OLQ458760:OLQ458764 OVM458760:OVM458764 PFI458760:PFI458764 PPE458760:PPE458764 PZA458760:PZA458764 QIW458760:QIW458764 QSS458760:QSS458764 RCO458760:RCO458764 RMK458760:RMK458764 RWG458760:RWG458764 SGC458760:SGC458764 SPY458760:SPY458764 SZU458760:SZU458764 TJQ458760:TJQ458764 TTM458760:TTM458764 UDI458760:UDI458764 UNE458760:UNE458764 UXA458760:UXA458764 VGW458760:VGW458764 VQS458760:VQS458764 WAO458760:WAO458764 WKK458760:WKK458764 WUG458760:WUG458764 M524296:M524300 HU524296:HU524300 RQ524296:RQ524300 ABM524296:ABM524300 ALI524296:ALI524300 AVE524296:AVE524300 BFA524296:BFA524300 BOW524296:BOW524300 BYS524296:BYS524300 CIO524296:CIO524300 CSK524296:CSK524300 DCG524296:DCG524300 DMC524296:DMC524300 DVY524296:DVY524300 EFU524296:EFU524300 EPQ524296:EPQ524300 EZM524296:EZM524300 FJI524296:FJI524300 FTE524296:FTE524300 GDA524296:GDA524300 GMW524296:GMW524300 GWS524296:GWS524300 HGO524296:HGO524300 HQK524296:HQK524300 IAG524296:IAG524300 IKC524296:IKC524300 ITY524296:ITY524300 JDU524296:JDU524300 JNQ524296:JNQ524300 JXM524296:JXM524300 KHI524296:KHI524300 KRE524296:KRE524300 LBA524296:LBA524300 LKW524296:LKW524300 LUS524296:LUS524300 MEO524296:MEO524300 MOK524296:MOK524300 MYG524296:MYG524300 NIC524296:NIC524300 NRY524296:NRY524300 OBU524296:OBU524300 OLQ524296:OLQ524300 OVM524296:OVM524300 PFI524296:PFI524300 PPE524296:PPE524300 PZA524296:PZA524300 QIW524296:QIW524300 QSS524296:QSS524300 RCO524296:RCO524300 RMK524296:RMK524300 RWG524296:RWG524300 SGC524296:SGC524300 SPY524296:SPY524300 SZU524296:SZU524300 TJQ524296:TJQ524300 TTM524296:TTM524300 UDI524296:UDI524300 UNE524296:UNE524300 UXA524296:UXA524300 VGW524296:VGW524300 VQS524296:VQS524300 WAO524296:WAO524300 WKK524296:WKK524300 WUG524296:WUG524300 M589832:M589836 HU589832:HU589836 RQ589832:RQ589836 ABM589832:ABM589836 ALI589832:ALI589836 AVE589832:AVE589836 BFA589832:BFA589836 BOW589832:BOW589836 BYS589832:BYS589836 CIO589832:CIO589836 CSK589832:CSK589836 DCG589832:DCG589836 DMC589832:DMC589836 DVY589832:DVY589836 EFU589832:EFU589836 EPQ589832:EPQ589836 EZM589832:EZM589836 FJI589832:FJI589836 FTE589832:FTE589836 GDA589832:GDA589836 GMW589832:GMW589836 GWS589832:GWS589836 HGO589832:HGO589836 HQK589832:HQK589836 IAG589832:IAG589836 IKC589832:IKC589836 ITY589832:ITY589836 JDU589832:JDU589836 JNQ589832:JNQ589836 JXM589832:JXM589836 KHI589832:KHI589836 KRE589832:KRE589836 LBA589832:LBA589836 LKW589832:LKW589836 LUS589832:LUS589836 MEO589832:MEO589836 MOK589832:MOK589836 MYG589832:MYG589836 NIC589832:NIC589836 NRY589832:NRY589836 OBU589832:OBU589836 OLQ589832:OLQ589836 OVM589832:OVM589836 PFI589832:PFI589836 PPE589832:PPE589836 PZA589832:PZA589836 QIW589832:QIW589836 QSS589832:QSS589836 RCO589832:RCO589836 RMK589832:RMK589836 RWG589832:RWG589836 SGC589832:SGC589836 SPY589832:SPY589836 SZU589832:SZU589836 TJQ589832:TJQ589836 TTM589832:TTM589836 UDI589832:UDI589836 UNE589832:UNE589836 UXA589832:UXA589836 VGW589832:VGW589836 VQS589832:VQS589836 WAO589832:WAO589836 WKK589832:WKK589836 WUG589832:WUG589836 M655368:M655372 HU655368:HU655372 RQ655368:RQ655372 ABM655368:ABM655372 ALI655368:ALI655372 AVE655368:AVE655372 BFA655368:BFA655372 BOW655368:BOW655372 BYS655368:BYS655372 CIO655368:CIO655372 CSK655368:CSK655372 DCG655368:DCG655372 DMC655368:DMC655372 DVY655368:DVY655372 EFU655368:EFU655372 EPQ655368:EPQ655372 EZM655368:EZM655372 FJI655368:FJI655372 FTE655368:FTE655372 GDA655368:GDA655372 GMW655368:GMW655372 GWS655368:GWS655372 HGO655368:HGO655372 HQK655368:HQK655372 IAG655368:IAG655372 IKC655368:IKC655372 ITY655368:ITY655372 JDU655368:JDU655372 JNQ655368:JNQ655372 JXM655368:JXM655372 KHI655368:KHI655372 KRE655368:KRE655372 LBA655368:LBA655372 LKW655368:LKW655372 LUS655368:LUS655372 MEO655368:MEO655372 MOK655368:MOK655372 MYG655368:MYG655372 NIC655368:NIC655372 NRY655368:NRY655372 OBU655368:OBU655372 OLQ655368:OLQ655372 OVM655368:OVM655372 PFI655368:PFI655372 PPE655368:PPE655372 PZA655368:PZA655372 QIW655368:QIW655372 QSS655368:QSS655372 RCO655368:RCO655372 RMK655368:RMK655372 RWG655368:RWG655372 SGC655368:SGC655372 SPY655368:SPY655372 SZU655368:SZU655372 TJQ655368:TJQ655372 TTM655368:TTM655372 UDI655368:UDI655372 UNE655368:UNE655372 UXA655368:UXA655372 VGW655368:VGW655372 VQS655368:VQS655372 WAO655368:WAO655372 WKK655368:WKK655372 WUG655368:WUG655372 M720904:M720908 HU720904:HU720908 RQ720904:RQ720908 ABM720904:ABM720908 ALI720904:ALI720908 AVE720904:AVE720908 BFA720904:BFA720908 BOW720904:BOW720908 BYS720904:BYS720908 CIO720904:CIO720908 CSK720904:CSK720908 DCG720904:DCG720908 DMC720904:DMC720908 DVY720904:DVY720908 EFU720904:EFU720908 EPQ720904:EPQ720908 EZM720904:EZM720908 FJI720904:FJI720908 FTE720904:FTE720908 GDA720904:GDA720908 GMW720904:GMW720908 GWS720904:GWS720908 HGO720904:HGO720908 HQK720904:HQK720908 IAG720904:IAG720908 IKC720904:IKC720908 ITY720904:ITY720908 JDU720904:JDU720908 JNQ720904:JNQ720908 JXM720904:JXM720908 KHI720904:KHI720908 KRE720904:KRE720908 LBA720904:LBA720908 LKW720904:LKW720908 LUS720904:LUS720908 MEO720904:MEO720908 MOK720904:MOK720908 MYG720904:MYG720908 NIC720904:NIC720908 NRY720904:NRY720908 OBU720904:OBU720908 OLQ720904:OLQ720908 OVM720904:OVM720908 PFI720904:PFI720908 PPE720904:PPE720908 PZA720904:PZA720908 QIW720904:QIW720908 QSS720904:QSS720908 RCO720904:RCO720908 RMK720904:RMK720908 RWG720904:RWG720908 SGC720904:SGC720908 SPY720904:SPY720908 SZU720904:SZU720908 TJQ720904:TJQ720908 TTM720904:TTM720908 UDI720904:UDI720908 UNE720904:UNE720908 UXA720904:UXA720908 VGW720904:VGW720908 VQS720904:VQS720908 WAO720904:WAO720908 WKK720904:WKK720908 WUG720904:WUG720908 M786440:M786444 HU786440:HU786444 RQ786440:RQ786444 ABM786440:ABM786444 ALI786440:ALI786444 AVE786440:AVE786444 BFA786440:BFA786444 BOW786440:BOW786444 BYS786440:BYS786444 CIO786440:CIO786444 CSK786440:CSK786444 DCG786440:DCG786444 DMC786440:DMC786444 DVY786440:DVY786444 EFU786440:EFU786444 EPQ786440:EPQ786444 EZM786440:EZM786444 FJI786440:FJI786444 FTE786440:FTE786444 GDA786440:GDA786444 GMW786440:GMW786444 GWS786440:GWS786444 HGO786440:HGO786444 HQK786440:HQK786444 IAG786440:IAG786444 IKC786440:IKC786444 ITY786440:ITY786444 JDU786440:JDU786444 JNQ786440:JNQ786444 JXM786440:JXM786444 KHI786440:KHI786444 KRE786440:KRE786444 LBA786440:LBA786444 LKW786440:LKW786444 LUS786440:LUS786444 MEO786440:MEO786444 MOK786440:MOK786444 MYG786440:MYG786444 NIC786440:NIC786444 NRY786440:NRY786444 OBU786440:OBU786444 OLQ786440:OLQ786444 OVM786440:OVM786444 PFI786440:PFI786444 PPE786440:PPE786444 PZA786440:PZA786444 QIW786440:QIW786444 QSS786440:QSS786444 RCO786440:RCO786444 RMK786440:RMK786444 RWG786440:RWG786444 SGC786440:SGC786444 SPY786440:SPY786444 SZU786440:SZU786444 TJQ786440:TJQ786444 TTM786440:TTM786444 UDI786440:UDI786444 UNE786440:UNE786444 UXA786440:UXA786444 VGW786440:VGW786444 VQS786440:VQS786444 WAO786440:WAO786444 WKK786440:WKK786444 WUG786440:WUG786444 M851976:M851980 HU851976:HU851980 RQ851976:RQ851980 ABM851976:ABM851980 ALI851976:ALI851980 AVE851976:AVE851980 BFA851976:BFA851980 BOW851976:BOW851980 BYS851976:BYS851980 CIO851976:CIO851980 CSK851976:CSK851980 DCG851976:DCG851980 DMC851976:DMC851980 DVY851976:DVY851980 EFU851976:EFU851980 EPQ851976:EPQ851980 EZM851976:EZM851980 FJI851976:FJI851980 FTE851976:FTE851980 GDA851976:GDA851980 GMW851976:GMW851980 GWS851976:GWS851980 HGO851976:HGO851980 HQK851976:HQK851980 IAG851976:IAG851980 IKC851976:IKC851980 ITY851976:ITY851980 JDU851976:JDU851980 JNQ851976:JNQ851980 JXM851976:JXM851980 KHI851976:KHI851980 KRE851976:KRE851980 LBA851976:LBA851980 LKW851976:LKW851980 LUS851976:LUS851980 MEO851976:MEO851980 MOK851976:MOK851980 MYG851976:MYG851980 NIC851976:NIC851980 NRY851976:NRY851980 OBU851976:OBU851980 OLQ851976:OLQ851980 OVM851976:OVM851980 PFI851976:PFI851980 PPE851976:PPE851980 PZA851976:PZA851980 QIW851976:QIW851980 QSS851976:QSS851980 RCO851976:RCO851980 RMK851976:RMK851980 RWG851976:RWG851980 SGC851976:SGC851980 SPY851976:SPY851980 SZU851976:SZU851980 TJQ851976:TJQ851980 TTM851976:TTM851980 UDI851976:UDI851980 UNE851976:UNE851980 UXA851976:UXA851980 VGW851976:VGW851980 VQS851976:VQS851980 WAO851976:WAO851980 WKK851976:WKK851980 WUG851976:WUG851980 M917512:M917516 HU917512:HU917516 RQ917512:RQ917516 ABM917512:ABM917516 ALI917512:ALI917516 AVE917512:AVE917516 BFA917512:BFA917516 BOW917512:BOW917516 BYS917512:BYS917516 CIO917512:CIO917516 CSK917512:CSK917516 DCG917512:DCG917516 DMC917512:DMC917516 DVY917512:DVY917516 EFU917512:EFU917516 EPQ917512:EPQ917516 EZM917512:EZM917516 FJI917512:FJI917516 FTE917512:FTE917516 GDA917512:GDA917516 GMW917512:GMW917516 GWS917512:GWS917516 HGO917512:HGO917516 HQK917512:HQK917516 IAG917512:IAG917516 IKC917512:IKC917516 ITY917512:ITY917516 JDU917512:JDU917516 JNQ917512:JNQ917516 JXM917512:JXM917516 KHI917512:KHI917516 KRE917512:KRE917516 LBA917512:LBA917516 LKW917512:LKW917516 LUS917512:LUS917516 MEO917512:MEO917516 MOK917512:MOK917516 MYG917512:MYG917516 NIC917512:NIC917516 NRY917512:NRY917516 OBU917512:OBU917516 OLQ917512:OLQ917516 OVM917512:OVM917516 PFI917512:PFI917516 PPE917512:PPE917516 PZA917512:PZA917516 QIW917512:QIW917516 QSS917512:QSS917516 RCO917512:RCO917516 RMK917512:RMK917516 RWG917512:RWG917516 SGC917512:SGC917516 SPY917512:SPY917516 SZU917512:SZU917516 TJQ917512:TJQ917516 TTM917512:TTM917516 UDI917512:UDI917516 UNE917512:UNE917516 UXA917512:UXA917516 VGW917512:VGW917516 VQS917512:VQS917516 WAO917512:WAO917516 WKK917512:WKK917516 WUG917512:WUG917516 M983048:M983052 HU983048:HU983052 RQ983048:RQ983052 ABM983048:ABM983052 ALI983048:ALI983052 AVE983048:AVE983052 BFA983048:BFA983052 BOW983048:BOW983052 BYS983048:BYS983052 CIO983048:CIO983052 CSK983048:CSK983052 DCG983048:DCG983052 DMC983048:DMC983052 DVY983048:DVY983052 EFU983048:EFU983052 EPQ983048:EPQ983052 EZM983048:EZM983052 FJI983048:FJI983052 FTE983048:FTE983052 GDA983048:GDA983052 GMW983048:GMW983052 GWS983048:GWS983052 HGO983048:HGO983052 HQK983048:HQK983052 IAG983048:IAG983052 IKC983048:IKC983052 ITY983048:ITY983052 JDU983048:JDU983052 JNQ983048:JNQ983052 JXM983048:JXM983052 KHI983048:KHI983052 KRE983048:KRE983052 LBA983048:LBA983052 LKW983048:LKW983052 LUS983048:LUS983052 MEO983048:MEO983052 MOK983048:MOK983052 MYG983048:MYG983052 NIC983048:NIC983052 NRY983048:NRY983052 OBU983048:OBU983052 OLQ983048:OLQ983052 OVM983048:OVM983052 PFI983048:PFI983052 PPE983048:PPE983052 PZA983048:PZA983052 QIW983048:QIW983052 QSS983048:QSS983052 RCO983048:RCO983052 RMK983048:RMK983052 RWG983048:RWG983052 SGC983048:SGC983052 SPY983048:SPY983052 SZU983048:SZU983052 TJQ983048:TJQ983052 TTM983048:TTM983052 UDI983048:UDI983052 UNE983048:UNE983052 UXA983048:UXA983052 VGW983048:VGW983052 VQS983048:VQS983052 WAO983048:WAO983052 WKK983048:WKK983052 WUG983048:WUG983052 HV65547:IJ65548 RR65547:SF65548 ABN65547:ACB65548 ALJ65547:ALX65548 AVF65547:AVT65548 BFB65547:BFP65548 BOX65547:BPL65548 BYT65547:BZH65548 CIP65547:CJD65548 CSL65547:CSZ65548 DCH65547:DCV65548 DMD65547:DMR65548 DVZ65547:DWN65548 EFV65547:EGJ65548 EPR65547:EQF65548 EZN65547:FAB65548 FJJ65547:FJX65548 FTF65547:FTT65548 GDB65547:GDP65548 GMX65547:GNL65548 GWT65547:GXH65548 HGP65547:HHD65548 HQL65547:HQZ65548 IAH65547:IAV65548 IKD65547:IKR65548 ITZ65547:IUN65548 JDV65547:JEJ65548 JNR65547:JOF65548 JXN65547:JYB65548 KHJ65547:KHX65548 KRF65547:KRT65548 LBB65547:LBP65548 LKX65547:LLL65548 LUT65547:LVH65548 MEP65547:MFD65548 MOL65547:MOZ65548 MYH65547:MYV65548 NID65547:NIR65548 NRZ65547:NSN65548 OBV65547:OCJ65548 OLR65547:OMF65548 OVN65547:OWB65548 PFJ65547:PFX65548 PPF65547:PPT65548 PZB65547:PZP65548 QIX65547:QJL65548 QST65547:QTH65548 RCP65547:RDD65548 RML65547:RMZ65548 RWH65547:RWV65548 SGD65547:SGR65548 SPZ65547:SQN65548 SZV65547:TAJ65548 TJR65547:TKF65548 TTN65547:TUB65548 UDJ65547:UDX65548 UNF65547:UNT65548 UXB65547:UXP65548 VGX65547:VHL65548 VQT65547:VRH65548 WAP65547:WBD65548 WKL65547:WKZ65548 WUH65547:WUV65548 HV131083:IJ131084 RR131083:SF131084 ABN131083:ACB131084 ALJ131083:ALX131084 AVF131083:AVT131084 BFB131083:BFP131084 BOX131083:BPL131084 BYT131083:BZH131084 CIP131083:CJD131084 CSL131083:CSZ131084 DCH131083:DCV131084 DMD131083:DMR131084 DVZ131083:DWN131084 EFV131083:EGJ131084 EPR131083:EQF131084 EZN131083:FAB131084 FJJ131083:FJX131084 FTF131083:FTT131084 GDB131083:GDP131084 GMX131083:GNL131084 GWT131083:GXH131084 HGP131083:HHD131084 HQL131083:HQZ131084 IAH131083:IAV131084 IKD131083:IKR131084 ITZ131083:IUN131084 JDV131083:JEJ131084 JNR131083:JOF131084 JXN131083:JYB131084 KHJ131083:KHX131084 KRF131083:KRT131084 LBB131083:LBP131084 LKX131083:LLL131084 LUT131083:LVH131084 MEP131083:MFD131084 MOL131083:MOZ131084 MYH131083:MYV131084 NID131083:NIR131084 NRZ131083:NSN131084 OBV131083:OCJ131084 OLR131083:OMF131084 OVN131083:OWB131084 PFJ131083:PFX131084 PPF131083:PPT131084 PZB131083:PZP131084 QIX131083:QJL131084 QST131083:QTH131084 RCP131083:RDD131084 RML131083:RMZ131084 RWH131083:RWV131084 SGD131083:SGR131084 SPZ131083:SQN131084 SZV131083:TAJ131084 TJR131083:TKF131084 TTN131083:TUB131084 UDJ131083:UDX131084 UNF131083:UNT131084 UXB131083:UXP131084 VGX131083:VHL131084 VQT131083:VRH131084 WAP131083:WBD131084 WKL131083:WKZ131084 WUH131083:WUV131084 HV196619:IJ196620 RR196619:SF196620 ABN196619:ACB196620 ALJ196619:ALX196620 AVF196619:AVT196620 BFB196619:BFP196620 BOX196619:BPL196620 BYT196619:BZH196620 CIP196619:CJD196620 CSL196619:CSZ196620 DCH196619:DCV196620 DMD196619:DMR196620 DVZ196619:DWN196620 EFV196619:EGJ196620 EPR196619:EQF196620 EZN196619:FAB196620 FJJ196619:FJX196620 FTF196619:FTT196620 GDB196619:GDP196620 GMX196619:GNL196620 GWT196619:GXH196620 HGP196619:HHD196620 HQL196619:HQZ196620 IAH196619:IAV196620 IKD196619:IKR196620 ITZ196619:IUN196620 JDV196619:JEJ196620 JNR196619:JOF196620 JXN196619:JYB196620 KHJ196619:KHX196620 KRF196619:KRT196620 LBB196619:LBP196620 LKX196619:LLL196620 LUT196619:LVH196620 MEP196619:MFD196620 MOL196619:MOZ196620 MYH196619:MYV196620 NID196619:NIR196620 NRZ196619:NSN196620 OBV196619:OCJ196620 OLR196619:OMF196620 OVN196619:OWB196620 PFJ196619:PFX196620 PPF196619:PPT196620 PZB196619:PZP196620 QIX196619:QJL196620 QST196619:QTH196620 RCP196619:RDD196620 RML196619:RMZ196620 RWH196619:RWV196620 SGD196619:SGR196620 SPZ196619:SQN196620 SZV196619:TAJ196620 TJR196619:TKF196620 TTN196619:TUB196620 UDJ196619:UDX196620 UNF196619:UNT196620 UXB196619:UXP196620 VGX196619:VHL196620 VQT196619:VRH196620 WAP196619:WBD196620 WKL196619:WKZ196620 WUH196619:WUV196620 HV262155:IJ262156 RR262155:SF262156 ABN262155:ACB262156 ALJ262155:ALX262156 AVF262155:AVT262156 BFB262155:BFP262156 BOX262155:BPL262156 BYT262155:BZH262156 CIP262155:CJD262156 CSL262155:CSZ262156 DCH262155:DCV262156 DMD262155:DMR262156 DVZ262155:DWN262156 EFV262155:EGJ262156 EPR262155:EQF262156 EZN262155:FAB262156 FJJ262155:FJX262156 FTF262155:FTT262156 GDB262155:GDP262156 GMX262155:GNL262156 GWT262155:GXH262156 HGP262155:HHD262156 HQL262155:HQZ262156 IAH262155:IAV262156 IKD262155:IKR262156 ITZ262155:IUN262156 JDV262155:JEJ262156 JNR262155:JOF262156 JXN262155:JYB262156 KHJ262155:KHX262156 KRF262155:KRT262156 LBB262155:LBP262156 LKX262155:LLL262156 LUT262155:LVH262156 MEP262155:MFD262156 MOL262155:MOZ262156 MYH262155:MYV262156 NID262155:NIR262156 NRZ262155:NSN262156 OBV262155:OCJ262156 OLR262155:OMF262156 OVN262155:OWB262156 PFJ262155:PFX262156 PPF262155:PPT262156 PZB262155:PZP262156 QIX262155:QJL262156 QST262155:QTH262156 RCP262155:RDD262156 RML262155:RMZ262156 RWH262155:RWV262156 SGD262155:SGR262156 SPZ262155:SQN262156 SZV262155:TAJ262156 TJR262155:TKF262156 TTN262155:TUB262156 UDJ262155:UDX262156 UNF262155:UNT262156 UXB262155:UXP262156 VGX262155:VHL262156 VQT262155:VRH262156 WAP262155:WBD262156 WKL262155:WKZ262156 WUH262155:WUV262156 HV327691:IJ327692 RR327691:SF327692 ABN327691:ACB327692 ALJ327691:ALX327692 AVF327691:AVT327692 BFB327691:BFP327692 BOX327691:BPL327692 BYT327691:BZH327692 CIP327691:CJD327692 CSL327691:CSZ327692 DCH327691:DCV327692 DMD327691:DMR327692 DVZ327691:DWN327692 EFV327691:EGJ327692 EPR327691:EQF327692 EZN327691:FAB327692 FJJ327691:FJX327692 FTF327691:FTT327692 GDB327691:GDP327692 GMX327691:GNL327692 GWT327691:GXH327692 HGP327691:HHD327692 HQL327691:HQZ327692 IAH327691:IAV327692 IKD327691:IKR327692 ITZ327691:IUN327692 JDV327691:JEJ327692 JNR327691:JOF327692 JXN327691:JYB327692 KHJ327691:KHX327692 KRF327691:KRT327692 LBB327691:LBP327692 LKX327691:LLL327692 LUT327691:LVH327692 MEP327691:MFD327692 MOL327691:MOZ327692 MYH327691:MYV327692 NID327691:NIR327692 NRZ327691:NSN327692 OBV327691:OCJ327692 OLR327691:OMF327692 OVN327691:OWB327692 PFJ327691:PFX327692 PPF327691:PPT327692 PZB327691:PZP327692 QIX327691:QJL327692 QST327691:QTH327692 RCP327691:RDD327692 RML327691:RMZ327692 RWH327691:RWV327692 SGD327691:SGR327692 SPZ327691:SQN327692 SZV327691:TAJ327692 TJR327691:TKF327692 TTN327691:TUB327692 UDJ327691:UDX327692 UNF327691:UNT327692 UXB327691:UXP327692 VGX327691:VHL327692 VQT327691:VRH327692 WAP327691:WBD327692 WKL327691:WKZ327692 WUH327691:WUV327692 HV393227:IJ393228 RR393227:SF393228 ABN393227:ACB393228 ALJ393227:ALX393228 AVF393227:AVT393228 BFB393227:BFP393228 BOX393227:BPL393228 BYT393227:BZH393228 CIP393227:CJD393228 CSL393227:CSZ393228 DCH393227:DCV393228 DMD393227:DMR393228 DVZ393227:DWN393228 EFV393227:EGJ393228 EPR393227:EQF393228 EZN393227:FAB393228 FJJ393227:FJX393228 FTF393227:FTT393228 GDB393227:GDP393228 GMX393227:GNL393228 GWT393227:GXH393228 HGP393227:HHD393228 HQL393227:HQZ393228 IAH393227:IAV393228 IKD393227:IKR393228 ITZ393227:IUN393228 JDV393227:JEJ393228 JNR393227:JOF393228 JXN393227:JYB393228 KHJ393227:KHX393228 KRF393227:KRT393228 LBB393227:LBP393228 LKX393227:LLL393228 LUT393227:LVH393228 MEP393227:MFD393228 MOL393227:MOZ393228 MYH393227:MYV393228 NID393227:NIR393228 NRZ393227:NSN393228 OBV393227:OCJ393228 OLR393227:OMF393228 OVN393227:OWB393228 PFJ393227:PFX393228 PPF393227:PPT393228 PZB393227:PZP393228 QIX393227:QJL393228 QST393227:QTH393228 RCP393227:RDD393228 RML393227:RMZ393228 RWH393227:RWV393228 SGD393227:SGR393228 SPZ393227:SQN393228 SZV393227:TAJ393228 TJR393227:TKF393228 TTN393227:TUB393228 UDJ393227:UDX393228 UNF393227:UNT393228 UXB393227:UXP393228 VGX393227:VHL393228 VQT393227:VRH393228 WAP393227:WBD393228 WKL393227:WKZ393228 WUH393227:WUV393228 HV458763:IJ458764 RR458763:SF458764 ABN458763:ACB458764 ALJ458763:ALX458764 AVF458763:AVT458764 BFB458763:BFP458764 BOX458763:BPL458764 BYT458763:BZH458764 CIP458763:CJD458764 CSL458763:CSZ458764 DCH458763:DCV458764 DMD458763:DMR458764 DVZ458763:DWN458764 EFV458763:EGJ458764 EPR458763:EQF458764 EZN458763:FAB458764 FJJ458763:FJX458764 FTF458763:FTT458764 GDB458763:GDP458764 GMX458763:GNL458764 GWT458763:GXH458764 HGP458763:HHD458764 HQL458763:HQZ458764 IAH458763:IAV458764 IKD458763:IKR458764 ITZ458763:IUN458764 JDV458763:JEJ458764 JNR458763:JOF458764 JXN458763:JYB458764 KHJ458763:KHX458764 KRF458763:KRT458764 LBB458763:LBP458764 LKX458763:LLL458764 LUT458763:LVH458764 MEP458763:MFD458764 MOL458763:MOZ458764 MYH458763:MYV458764 NID458763:NIR458764 NRZ458763:NSN458764 OBV458763:OCJ458764 OLR458763:OMF458764 OVN458763:OWB458764 PFJ458763:PFX458764 PPF458763:PPT458764 PZB458763:PZP458764 QIX458763:QJL458764 QST458763:QTH458764 RCP458763:RDD458764 RML458763:RMZ458764 RWH458763:RWV458764 SGD458763:SGR458764 SPZ458763:SQN458764 SZV458763:TAJ458764 TJR458763:TKF458764 TTN458763:TUB458764 UDJ458763:UDX458764 UNF458763:UNT458764 UXB458763:UXP458764 VGX458763:VHL458764 VQT458763:VRH458764 WAP458763:WBD458764 WKL458763:WKZ458764 WUH458763:WUV458764 HV524299:IJ524300 RR524299:SF524300 ABN524299:ACB524300 ALJ524299:ALX524300 AVF524299:AVT524300 BFB524299:BFP524300 BOX524299:BPL524300 BYT524299:BZH524300 CIP524299:CJD524300 CSL524299:CSZ524300 DCH524299:DCV524300 DMD524299:DMR524300 DVZ524299:DWN524300 EFV524299:EGJ524300 EPR524299:EQF524300 EZN524299:FAB524300 FJJ524299:FJX524300 FTF524299:FTT524300 GDB524299:GDP524300 GMX524299:GNL524300 GWT524299:GXH524300 HGP524299:HHD524300 HQL524299:HQZ524300 IAH524299:IAV524300 IKD524299:IKR524300 ITZ524299:IUN524300 JDV524299:JEJ524300 JNR524299:JOF524300 JXN524299:JYB524300 KHJ524299:KHX524300 KRF524299:KRT524300 LBB524299:LBP524300 LKX524299:LLL524300 LUT524299:LVH524300 MEP524299:MFD524300 MOL524299:MOZ524300 MYH524299:MYV524300 NID524299:NIR524300 NRZ524299:NSN524300 OBV524299:OCJ524300 OLR524299:OMF524300 OVN524299:OWB524300 PFJ524299:PFX524300 PPF524299:PPT524300 PZB524299:PZP524300 QIX524299:QJL524300 QST524299:QTH524300 RCP524299:RDD524300 RML524299:RMZ524300 RWH524299:RWV524300 SGD524299:SGR524300 SPZ524299:SQN524300 SZV524299:TAJ524300 TJR524299:TKF524300 TTN524299:TUB524300 UDJ524299:UDX524300 UNF524299:UNT524300 UXB524299:UXP524300 VGX524299:VHL524300 VQT524299:VRH524300 WAP524299:WBD524300 WKL524299:WKZ524300 WUH524299:WUV524300 HV589835:IJ589836 RR589835:SF589836 ABN589835:ACB589836 ALJ589835:ALX589836 AVF589835:AVT589836 BFB589835:BFP589836 BOX589835:BPL589836 BYT589835:BZH589836 CIP589835:CJD589836 CSL589835:CSZ589836 DCH589835:DCV589836 DMD589835:DMR589836 DVZ589835:DWN589836 EFV589835:EGJ589836 EPR589835:EQF589836 EZN589835:FAB589836 FJJ589835:FJX589836 FTF589835:FTT589836 GDB589835:GDP589836 GMX589835:GNL589836 GWT589835:GXH589836 HGP589835:HHD589836 HQL589835:HQZ589836 IAH589835:IAV589836 IKD589835:IKR589836 ITZ589835:IUN589836 JDV589835:JEJ589836 JNR589835:JOF589836 JXN589835:JYB589836 KHJ589835:KHX589836 KRF589835:KRT589836 LBB589835:LBP589836 LKX589835:LLL589836 LUT589835:LVH589836 MEP589835:MFD589836 MOL589835:MOZ589836 MYH589835:MYV589836 NID589835:NIR589836 NRZ589835:NSN589836 OBV589835:OCJ589836 OLR589835:OMF589836 OVN589835:OWB589836 PFJ589835:PFX589836 PPF589835:PPT589836 PZB589835:PZP589836 QIX589835:QJL589836 QST589835:QTH589836 RCP589835:RDD589836 RML589835:RMZ589836 RWH589835:RWV589836 SGD589835:SGR589836 SPZ589835:SQN589836 SZV589835:TAJ589836 TJR589835:TKF589836 TTN589835:TUB589836 UDJ589835:UDX589836 UNF589835:UNT589836 UXB589835:UXP589836 VGX589835:VHL589836 VQT589835:VRH589836 WAP589835:WBD589836 WKL589835:WKZ589836 WUH589835:WUV589836 HV655371:IJ655372 RR655371:SF655372 ABN655371:ACB655372 ALJ655371:ALX655372 AVF655371:AVT655372 BFB655371:BFP655372 BOX655371:BPL655372 BYT655371:BZH655372 CIP655371:CJD655372 CSL655371:CSZ655372 DCH655371:DCV655372 DMD655371:DMR655372 DVZ655371:DWN655372 EFV655371:EGJ655372 EPR655371:EQF655372 EZN655371:FAB655372 FJJ655371:FJX655372 FTF655371:FTT655372 GDB655371:GDP655372 GMX655371:GNL655372 GWT655371:GXH655372 HGP655371:HHD655372 HQL655371:HQZ655372 IAH655371:IAV655372 IKD655371:IKR655372 ITZ655371:IUN655372 JDV655371:JEJ655372 JNR655371:JOF655372 JXN655371:JYB655372 KHJ655371:KHX655372 KRF655371:KRT655372 LBB655371:LBP655372 LKX655371:LLL655372 LUT655371:LVH655372 MEP655371:MFD655372 MOL655371:MOZ655372 MYH655371:MYV655372 NID655371:NIR655372 NRZ655371:NSN655372 OBV655371:OCJ655372 OLR655371:OMF655372 OVN655371:OWB655372 PFJ655371:PFX655372 PPF655371:PPT655372 PZB655371:PZP655372 QIX655371:QJL655372 QST655371:QTH655372 RCP655371:RDD655372 RML655371:RMZ655372 RWH655371:RWV655372 SGD655371:SGR655372 SPZ655371:SQN655372 SZV655371:TAJ655372 TJR655371:TKF655372 TTN655371:TUB655372 UDJ655371:UDX655372 UNF655371:UNT655372 UXB655371:UXP655372 VGX655371:VHL655372 VQT655371:VRH655372 WAP655371:WBD655372 WKL655371:WKZ655372 WUH655371:WUV655372 HV720907:IJ720908 RR720907:SF720908 ABN720907:ACB720908 ALJ720907:ALX720908 AVF720907:AVT720908 BFB720907:BFP720908 BOX720907:BPL720908 BYT720907:BZH720908 CIP720907:CJD720908 CSL720907:CSZ720908 DCH720907:DCV720908 DMD720907:DMR720908 DVZ720907:DWN720908 EFV720907:EGJ720908 EPR720907:EQF720908 EZN720907:FAB720908 FJJ720907:FJX720908 FTF720907:FTT720908 GDB720907:GDP720908 GMX720907:GNL720908 GWT720907:GXH720908 HGP720907:HHD720908 HQL720907:HQZ720908 IAH720907:IAV720908 IKD720907:IKR720908 ITZ720907:IUN720908 JDV720907:JEJ720908 JNR720907:JOF720908 JXN720907:JYB720908 KHJ720907:KHX720908 KRF720907:KRT720908 LBB720907:LBP720908 LKX720907:LLL720908 LUT720907:LVH720908 MEP720907:MFD720908 MOL720907:MOZ720908 MYH720907:MYV720908 NID720907:NIR720908 NRZ720907:NSN720908 OBV720907:OCJ720908 OLR720907:OMF720908 OVN720907:OWB720908 PFJ720907:PFX720908 PPF720907:PPT720908 PZB720907:PZP720908 QIX720907:QJL720908 QST720907:QTH720908 RCP720907:RDD720908 RML720907:RMZ720908 RWH720907:RWV720908 SGD720907:SGR720908 SPZ720907:SQN720908 SZV720907:TAJ720908 TJR720907:TKF720908 TTN720907:TUB720908 UDJ720907:UDX720908 UNF720907:UNT720908 UXB720907:UXP720908 VGX720907:VHL720908 VQT720907:VRH720908 WAP720907:WBD720908 WKL720907:WKZ720908 WUH720907:WUV720908 HV786443:IJ786444 RR786443:SF786444 ABN786443:ACB786444 ALJ786443:ALX786444 AVF786443:AVT786444 BFB786443:BFP786444 BOX786443:BPL786444 BYT786443:BZH786444 CIP786443:CJD786444 CSL786443:CSZ786444 DCH786443:DCV786444 DMD786443:DMR786444 DVZ786443:DWN786444 EFV786443:EGJ786444 EPR786443:EQF786444 EZN786443:FAB786444 FJJ786443:FJX786444 FTF786443:FTT786444 GDB786443:GDP786444 GMX786443:GNL786444 GWT786443:GXH786444 HGP786443:HHD786444 HQL786443:HQZ786444 IAH786443:IAV786444 IKD786443:IKR786444 ITZ786443:IUN786444 JDV786443:JEJ786444 JNR786443:JOF786444 JXN786443:JYB786444 KHJ786443:KHX786444 KRF786443:KRT786444 LBB786443:LBP786444 LKX786443:LLL786444 LUT786443:LVH786444 MEP786443:MFD786444 MOL786443:MOZ786444 MYH786443:MYV786444 NID786443:NIR786444 NRZ786443:NSN786444 OBV786443:OCJ786444 OLR786443:OMF786444 OVN786443:OWB786444 PFJ786443:PFX786444 PPF786443:PPT786444 PZB786443:PZP786444 QIX786443:QJL786444 QST786443:QTH786444 RCP786443:RDD786444 RML786443:RMZ786444 RWH786443:RWV786444 SGD786443:SGR786444 SPZ786443:SQN786444 SZV786443:TAJ786444 TJR786443:TKF786444 TTN786443:TUB786444 UDJ786443:UDX786444 UNF786443:UNT786444 UXB786443:UXP786444 VGX786443:VHL786444 VQT786443:VRH786444 WAP786443:WBD786444 WKL786443:WKZ786444 WUH786443:WUV786444 HV851979:IJ851980 RR851979:SF851980 ABN851979:ACB851980 ALJ851979:ALX851980 AVF851979:AVT851980 BFB851979:BFP851980 BOX851979:BPL851980 BYT851979:BZH851980 CIP851979:CJD851980 CSL851979:CSZ851980 DCH851979:DCV851980 DMD851979:DMR851980 DVZ851979:DWN851980 EFV851979:EGJ851980 EPR851979:EQF851980 EZN851979:FAB851980 FJJ851979:FJX851980 FTF851979:FTT851980 GDB851979:GDP851980 GMX851979:GNL851980 GWT851979:GXH851980 HGP851979:HHD851980 HQL851979:HQZ851980 IAH851979:IAV851980 IKD851979:IKR851980 ITZ851979:IUN851980 JDV851979:JEJ851980 JNR851979:JOF851980 JXN851979:JYB851980 KHJ851979:KHX851980 KRF851979:KRT851980 LBB851979:LBP851980 LKX851979:LLL851980 LUT851979:LVH851980 MEP851979:MFD851980 MOL851979:MOZ851980 MYH851979:MYV851980 NID851979:NIR851980 NRZ851979:NSN851980 OBV851979:OCJ851980 OLR851979:OMF851980 OVN851979:OWB851980 PFJ851979:PFX851980 PPF851979:PPT851980 PZB851979:PZP851980 QIX851979:QJL851980 QST851979:QTH851980 RCP851979:RDD851980 RML851979:RMZ851980 RWH851979:RWV851980 SGD851979:SGR851980 SPZ851979:SQN851980 SZV851979:TAJ851980 TJR851979:TKF851980 TTN851979:TUB851980 UDJ851979:UDX851980 UNF851979:UNT851980 UXB851979:UXP851980 VGX851979:VHL851980 VQT851979:VRH851980 WAP851979:WBD851980 WKL851979:WKZ851980 WUH851979:WUV851980 HV917515:IJ917516 RR917515:SF917516 ABN917515:ACB917516 ALJ917515:ALX917516 AVF917515:AVT917516 BFB917515:BFP917516 BOX917515:BPL917516 BYT917515:BZH917516 CIP917515:CJD917516 CSL917515:CSZ917516 DCH917515:DCV917516 DMD917515:DMR917516 DVZ917515:DWN917516 EFV917515:EGJ917516 EPR917515:EQF917516 EZN917515:FAB917516 FJJ917515:FJX917516 FTF917515:FTT917516 GDB917515:GDP917516 GMX917515:GNL917516 GWT917515:GXH917516 HGP917515:HHD917516 HQL917515:HQZ917516 IAH917515:IAV917516 IKD917515:IKR917516 ITZ917515:IUN917516 JDV917515:JEJ917516 JNR917515:JOF917516 JXN917515:JYB917516 KHJ917515:KHX917516 KRF917515:KRT917516 LBB917515:LBP917516 LKX917515:LLL917516 LUT917515:LVH917516 MEP917515:MFD917516 MOL917515:MOZ917516 MYH917515:MYV917516 NID917515:NIR917516 NRZ917515:NSN917516 OBV917515:OCJ917516 OLR917515:OMF917516 OVN917515:OWB917516 PFJ917515:PFX917516 PPF917515:PPT917516 PZB917515:PZP917516 QIX917515:QJL917516 QST917515:QTH917516 RCP917515:RDD917516 RML917515:RMZ917516 RWH917515:RWV917516 SGD917515:SGR917516 SPZ917515:SQN917516 SZV917515:TAJ917516 TJR917515:TKF917516 TTN917515:TUB917516 UDJ917515:UDX917516 UNF917515:UNT917516 UXB917515:UXP917516 VGX917515:VHL917516 VQT917515:VRH917516 WAP917515:WBD917516 WKL917515:WKZ917516 WUH917515:WUV917516 HV983051:IJ983052 RR983051:SF983052 ABN983051:ACB983052 ALJ983051:ALX983052 AVF983051:AVT983052 BFB983051:BFP983052 BOX983051:BPL983052 BYT983051:BZH983052 CIP983051:CJD983052 CSL983051:CSZ983052 DCH983051:DCV983052 DMD983051:DMR983052 DVZ983051:DWN983052 EFV983051:EGJ983052 EPR983051:EQF983052 EZN983051:FAB983052 FJJ983051:FJX983052 FTF983051:FTT983052 GDB983051:GDP983052 GMX983051:GNL983052 GWT983051:GXH983052 HGP983051:HHD983052 HQL983051:HQZ983052 IAH983051:IAV983052 IKD983051:IKR983052 ITZ983051:IUN983052 JDV983051:JEJ983052 JNR983051:JOF983052 JXN983051:JYB983052 KHJ983051:KHX983052 KRF983051:KRT983052 LBB983051:LBP983052 LKX983051:LLL983052 LUT983051:LVH983052 MEP983051:MFD983052 MOL983051:MOZ983052 MYH983051:MYV983052 NID983051:NIR983052 NRZ983051:NSN983052 OBV983051:OCJ983052 OLR983051:OMF983052 OVN983051:OWB983052 PFJ983051:PFX983052 PPF983051:PPT983052 PZB983051:PZP983052 QIX983051:QJL983052 QST983051:QTH983052 RCP983051:RDD983052 RML983051:RMZ983052 RWH983051:RWV983052 SGD983051:SGR983052 SPZ983051:SQN983052 SZV983051:TAJ983052 TJR983051:TKF983052 TTN983051:TUB983052 UDJ983051:UDX983052 UNF983051:UNT983052 UXB983051:UXP983052 VGX983051:VHL983052 VQT983051:VRH983052 WAP983051:WBD983052 WKL983051:WKZ983052 WUH983051:WUV983052 HU65539:IJ65542 RQ65539:SF65542 ABM65539:ACB65542 ALI65539:ALX65542 AVE65539:AVT65542 BFA65539:BFP65542 BOW65539:BPL65542 BYS65539:BZH65542 CIO65539:CJD65542 CSK65539:CSZ65542 DCG65539:DCV65542 DMC65539:DMR65542 DVY65539:DWN65542 EFU65539:EGJ65542 EPQ65539:EQF65542 EZM65539:FAB65542 FJI65539:FJX65542 FTE65539:FTT65542 GDA65539:GDP65542 GMW65539:GNL65542 GWS65539:GXH65542 HGO65539:HHD65542 HQK65539:HQZ65542 IAG65539:IAV65542 IKC65539:IKR65542 ITY65539:IUN65542 JDU65539:JEJ65542 JNQ65539:JOF65542 JXM65539:JYB65542 KHI65539:KHX65542 KRE65539:KRT65542 LBA65539:LBP65542 LKW65539:LLL65542 LUS65539:LVH65542 MEO65539:MFD65542 MOK65539:MOZ65542 MYG65539:MYV65542 NIC65539:NIR65542 NRY65539:NSN65542 OBU65539:OCJ65542 OLQ65539:OMF65542 OVM65539:OWB65542 PFI65539:PFX65542 PPE65539:PPT65542 PZA65539:PZP65542 QIW65539:QJL65542 QSS65539:QTH65542 RCO65539:RDD65542 RMK65539:RMZ65542 RWG65539:RWV65542 SGC65539:SGR65542 SPY65539:SQN65542 SZU65539:TAJ65542 TJQ65539:TKF65542 TTM65539:TUB65542 UDI65539:UDX65542 UNE65539:UNT65542 UXA65539:UXP65542 VGW65539:VHL65542 VQS65539:VRH65542 WAO65539:WBD65542 WKK65539:WKZ65542 WUG65539:WUV65542 HU131075:IJ131078 RQ131075:SF131078 ABM131075:ACB131078 ALI131075:ALX131078 AVE131075:AVT131078 BFA131075:BFP131078 BOW131075:BPL131078 BYS131075:BZH131078 CIO131075:CJD131078 CSK131075:CSZ131078 DCG131075:DCV131078 DMC131075:DMR131078 DVY131075:DWN131078 EFU131075:EGJ131078 EPQ131075:EQF131078 EZM131075:FAB131078 FJI131075:FJX131078 FTE131075:FTT131078 GDA131075:GDP131078 GMW131075:GNL131078 GWS131075:GXH131078 HGO131075:HHD131078 HQK131075:HQZ131078 IAG131075:IAV131078 IKC131075:IKR131078 ITY131075:IUN131078 JDU131075:JEJ131078 JNQ131075:JOF131078 JXM131075:JYB131078 KHI131075:KHX131078 KRE131075:KRT131078 LBA131075:LBP131078 LKW131075:LLL131078 LUS131075:LVH131078 MEO131075:MFD131078 MOK131075:MOZ131078 MYG131075:MYV131078 NIC131075:NIR131078 NRY131075:NSN131078 OBU131075:OCJ131078 OLQ131075:OMF131078 OVM131075:OWB131078 PFI131075:PFX131078 PPE131075:PPT131078 PZA131075:PZP131078 QIW131075:QJL131078 QSS131075:QTH131078 RCO131075:RDD131078 RMK131075:RMZ131078 RWG131075:RWV131078 SGC131075:SGR131078 SPY131075:SQN131078 SZU131075:TAJ131078 TJQ131075:TKF131078 TTM131075:TUB131078 UDI131075:UDX131078 UNE131075:UNT131078 UXA131075:UXP131078 VGW131075:VHL131078 VQS131075:VRH131078 WAO131075:WBD131078 WKK131075:WKZ131078 WUG131075:WUV131078 HU196611:IJ196614 RQ196611:SF196614 ABM196611:ACB196614 ALI196611:ALX196614 AVE196611:AVT196614 BFA196611:BFP196614 BOW196611:BPL196614 BYS196611:BZH196614 CIO196611:CJD196614 CSK196611:CSZ196614 DCG196611:DCV196614 DMC196611:DMR196614 DVY196611:DWN196614 EFU196611:EGJ196614 EPQ196611:EQF196614 EZM196611:FAB196614 FJI196611:FJX196614 FTE196611:FTT196614 GDA196611:GDP196614 GMW196611:GNL196614 GWS196611:GXH196614 HGO196611:HHD196614 HQK196611:HQZ196614 IAG196611:IAV196614 IKC196611:IKR196614 ITY196611:IUN196614 JDU196611:JEJ196614 JNQ196611:JOF196614 JXM196611:JYB196614 KHI196611:KHX196614 KRE196611:KRT196614 LBA196611:LBP196614 LKW196611:LLL196614 LUS196611:LVH196614 MEO196611:MFD196614 MOK196611:MOZ196614 MYG196611:MYV196614 NIC196611:NIR196614 NRY196611:NSN196614 OBU196611:OCJ196614 OLQ196611:OMF196614 OVM196611:OWB196614 PFI196611:PFX196614 PPE196611:PPT196614 PZA196611:PZP196614 QIW196611:QJL196614 QSS196611:QTH196614 RCO196611:RDD196614 RMK196611:RMZ196614 RWG196611:RWV196614 SGC196611:SGR196614 SPY196611:SQN196614 SZU196611:TAJ196614 TJQ196611:TKF196614 TTM196611:TUB196614 UDI196611:UDX196614 UNE196611:UNT196614 UXA196611:UXP196614 VGW196611:VHL196614 VQS196611:VRH196614 WAO196611:WBD196614 WKK196611:WKZ196614 WUG196611:WUV196614 HU262147:IJ262150 RQ262147:SF262150 ABM262147:ACB262150 ALI262147:ALX262150 AVE262147:AVT262150 BFA262147:BFP262150 BOW262147:BPL262150 BYS262147:BZH262150 CIO262147:CJD262150 CSK262147:CSZ262150 DCG262147:DCV262150 DMC262147:DMR262150 DVY262147:DWN262150 EFU262147:EGJ262150 EPQ262147:EQF262150 EZM262147:FAB262150 FJI262147:FJX262150 FTE262147:FTT262150 GDA262147:GDP262150 GMW262147:GNL262150 GWS262147:GXH262150 HGO262147:HHD262150 HQK262147:HQZ262150 IAG262147:IAV262150 IKC262147:IKR262150 ITY262147:IUN262150 JDU262147:JEJ262150 JNQ262147:JOF262150 JXM262147:JYB262150 KHI262147:KHX262150 KRE262147:KRT262150 LBA262147:LBP262150 LKW262147:LLL262150 LUS262147:LVH262150 MEO262147:MFD262150 MOK262147:MOZ262150 MYG262147:MYV262150 NIC262147:NIR262150 NRY262147:NSN262150 OBU262147:OCJ262150 OLQ262147:OMF262150 OVM262147:OWB262150 PFI262147:PFX262150 PPE262147:PPT262150 PZA262147:PZP262150 QIW262147:QJL262150 QSS262147:QTH262150 RCO262147:RDD262150 RMK262147:RMZ262150 RWG262147:RWV262150 SGC262147:SGR262150 SPY262147:SQN262150 SZU262147:TAJ262150 TJQ262147:TKF262150 TTM262147:TUB262150 UDI262147:UDX262150 UNE262147:UNT262150 UXA262147:UXP262150 VGW262147:VHL262150 VQS262147:VRH262150 WAO262147:WBD262150 WKK262147:WKZ262150 WUG262147:WUV262150 HU327683:IJ327686 RQ327683:SF327686 ABM327683:ACB327686 ALI327683:ALX327686 AVE327683:AVT327686 BFA327683:BFP327686 BOW327683:BPL327686 BYS327683:BZH327686 CIO327683:CJD327686 CSK327683:CSZ327686 DCG327683:DCV327686 DMC327683:DMR327686 DVY327683:DWN327686 EFU327683:EGJ327686 EPQ327683:EQF327686 EZM327683:FAB327686 FJI327683:FJX327686 FTE327683:FTT327686 GDA327683:GDP327686 GMW327683:GNL327686 GWS327683:GXH327686 HGO327683:HHD327686 HQK327683:HQZ327686 IAG327683:IAV327686 IKC327683:IKR327686 ITY327683:IUN327686 JDU327683:JEJ327686 JNQ327683:JOF327686 JXM327683:JYB327686 KHI327683:KHX327686 KRE327683:KRT327686 LBA327683:LBP327686 LKW327683:LLL327686 LUS327683:LVH327686 MEO327683:MFD327686 MOK327683:MOZ327686 MYG327683:MYV327686 NIC327683:NIR327686 NRY327683:NSN327686 OBU327683:OCJ327686 OLQ327683:OMF327686 OVM327683:OWB327686 PFI327683:PFX327686 PPE327683:PPT327686 PZA327683:PZP327686 QIW327683:QJL327686 QSS327683:QTH327686 RCO327683:RDD327686 RMK327683:RMZ327686 RWG327683:RWV327686 SGC327683:SGR327686 SPY327683:SQN327686 SZU327683:TAJ327686 TJQ327683:TKF327686 TTM327683:TUB327686 UDI327683:UDX327686 UNE327683:UNT327686 UXA327683:UXP327686 VGW327683:VHL327686 VQS327683:VRH327686 WAO327683:WBD327686 WKK327683:WKZ327686 WUG327683:WUV327686 HU393219:IJ393222 RQ393219:SF393222 ABM393219:ACB393222 ALI393219:ALX393222 AVE393219:AVT393222 BFA393219:BFP393222 BOW393219:BPL393222 BYS393219:BZH393222 CIO393219:CJD393222 CSK393219:CSZ393222 DCG393219:DCV393222 DMC393219:DMR393222 DVY393219:DWN393222 EFU393219:EGJ393222 EPQ393219:EQF393222 EZM393219:FAB393222 FJI393219:FJX393222 FTE393219:FTT393222 GDA393219:GDP393222 GMW393219:GNL393222 GWS393219:GXH393222 HGO393219:HHD393222 HQK393219:HQZ393222 IAG393219:IAV393222 IKC393219:IKR393222 ITY393219:IUN393222 JDU393219:JEJ393222 JNQ393219:JOF393222 JXM393219:JYB393222 KHI393219:KHX393222 KRE393219:KRT393222 LBA393219:LBP393222 LKW393219:LLL393222 LUS393219:LVH393222 MEO393219:MFD393222 MOK393219:MOZ393222 MYG393219:MYV393222 NIC393219:NIR393222 NRY393219:NSN393222 OBU393219:OCJ393222 OLQ393219:OMF393222 OVM393219:OWB393222 PFI393219:PFX393222 PPE393219:PPT393222 PZA393219:PZP393222 QIW393219:QJL393222 QSS393219:QTH393222 RCO393219:RDD393222 RMK393219:RMZ393222 RWG393219:RWV393222 SGC393219:SGR393222 SPY393219:SQN393222 SZU393219:TAJ393222 TJQ393219:TKF393222 TTM393219:TUB393222 UDI393219:UDX393222 UNE393219:UNT393222 UXA393219:UXP393222 VGW393219:VHL393222 VQS393219:VRH393222 WAO393219:WBD393222 WKK393219:WKZ393222 WUG393219:WUV393222 HU458755:IJ458758 RQ458755:SF458758 ABM458755:ACB458758 ALI458755:ALX458758 AVE458755:AVT458758 BFA458755:BFP458758 BOW458755:BPL458758 BYS458755:BZH458758 CIO458755:CJD458758 CSK458755:CSZ458758 DCG458755:DCV458758 DMC458755:DMR458758 DVY458755:DWN458758 EFU458755:EGJ458758 EPQ458755:EQF458758 EZM458755:FAB458758 FJI458755:FJX458758 FTE458755:FTT458758 GDA458755:GDP458758 GMW458755:GNL458758 GWS458755:GXH458758 HGO458755:HHD458758 HQK458755:HQZ458758 IAG458755:IAV458758 IKC458755:IKR458758 ITY458755:IUN458758 JDU458755:JEJ458758 JNQ458755:JOF458758 JXM458755:JYB458758 KHI458755:KHX458758 KRE458755:KRT458758 LBA458755:LBP458758 LKW458755:LLL458758 LUS458755:LVH458758 MEO458755:MFD458758 MOK458755:MOZ458758 MYG458755:MYV458758 NIC458755:NIR458758 NRY458755:NSN458758 OBU458755:OCJ458758 OLQ458755:OMF458758 OVM458755:OWB458758 PFI458755:PFX458758 PPE458755:PPT458758 PZA458755:PZP458758 QIW458755:QJL458758 QSS458755:QTH458758 RCO458755:RDD458758 RMK458755:RMZ458758 RWG458755:RWV458758 SGC458755:SGR458758 SPY458755:SQN458758 SZU458755:TAJ458758 TJQ458755:TKF458758 TTM458755:TUB458758 UDI458755:UDX458758 UNE458755:UNT458758 UXA458755:UXP458758 VGW458755:VHL458758 VQS458755:VRH458758 WAO458755:WBD458758 WKK458755:WKZ458758 WUG458755:WUV458758 HU524291:IJ524294 RQ524291:SF524294 ABM524291:ACB524294 ALI524291:ALX524294 AVE524291:AVT524294 BFA524291:BFP524294 BOW524291:BPL524294 BYS524291:BZH524294 CIO524291:CJD524294 CSK524291:CSZ524294 DCG524291:DCV524294 DMC524291:DMR524294 DVY524291:DWN524294 EFU524291:EGJ524294 EPQ524291:EQF524294 EZM524291:FAB524294 FJI524291:FJX524294 FTE524291:FTT524294 GDA524291:GDP524294 GMW524291:GNL524294 GWS524291:GXH524294 HGO524291:HHD524294 HQK524291:HQZ524294 IAG524291:IAV524294 IKC524291:IKR524294 ITY524291:IUN524294 JDU524291:JEJ524294 JNQ524291:JOF524294 JXM524291:JYB524294 KHI524291:KHX524294 KRE524291:KRT524294 LBA524291:LBP524294 LKW524291:LLL524294 LUS524291:LVH524294 MEO524291:MFD524294 MOK524291:MOZ524294 MYG524291:MYV524294 NIC524291:NIR524294 NRY524291:NSN524294 OBU524291:OCJ524294 OLQ524291:OMF524294 OVM524291:OWB524294 PFI524291:PFX524294 PPE524291:PPT524294 PZA524291:PZP524294 QIW524291:QJL524294 QSS524291:QTH524294 RCO524291:RDD524294 RMK524291:RMZ524294 RWG524291:RWV524294 SGC524291:SGR524294 SPY524291:SQN524294 SZU524291:TAJ524294 TJQ524291:TKF524294 TTM524291:TUB524294 UDI524291:UDX524294 UNE524291:UNT524294 UXA524291:UXP524294 VGW524291:VHL524294 VQS524291:VRH524294 WAO524291:WBD524294 WKK524291:WKZ524294 WUG524291:WUV524294 HU589827:IJ589830 RQ589827:SF589830 ABM589827:ACB589830 ALI589827:ALX589830 AVE589827:AVT589830 BFA589827:BFP589830 BOW589827:BPL589830 BYS589827:BZH589830 CIO589827:CJD589830 CSK589827:CSZ589830 DCG589827:DCV589830 DMC589827:DMR589830 DVY589827:DWN589830 EFU589827:EGJ589830 EPQ589827:EQF589830 EZM589827:FAB589830 FJI589827:FJX589830 FTE589827:FTT589830 GDA589827:GDP589830 GMW589827:GNL589830 GWS589827:GXH589830 HGO589827:HHD589830 HQK589827:HQZ589830 IAG589827:IAV589830 IKC589827:IKR589830 ITY589827:IUN589830 JDU589827:JEJ589830 JNQ589827:JOF589830 JXM589827:JYB589830 KHI589827:KHX589830 KRE589827:KRT589830 LBA589827:LBP589830 LKW589827:LLL589830 LUS589827:LVH589830 MEO589827:MFD589830 MOK589827:MOZ589830 MYG589827:MYV589830 NIC589827:NIR589830 NRY589827:NSN589830 OBU589827:OCJ589830 OLQ589827:OMF589830 OVM589827:OWB589830 PFI589827:PFX589830 PPE589827:PPT589830 PZA589827:PZP589830 QIW589827:QJL589830 QSS589827:QTH589830 RCO589827:RDD589830 RMK589827:RMZ589830 RWG589827:RWV589830 SGC589827:SGR589830 SPY589827:SQN589830 SZU589827:TAJ589830 TJQ589827:TKF589830 TTM589827:TUB589830 UDI589827:UDX589830 UNE589827:UNT589830 UXA589827:UXP589830 VGW589827:VHL589830 VQS589827:VRH589830 WAO589827:WBD589830 WKK589827:WKZ589830 WUG589827:WUV589830 HU655363:IJ655366 RQ655363:SF655366 ABM655363:ACB655366 ALI655363:ALX655366 AVE655363:AVT655366 BFA655363:BFP655366 BOW655363:BPL655366 BYS655363:BZH655366 CIO655363:CJD655366 CSK655363:CSZ655366 DCG655363:DCV655366 DMC655363:DMR655366 DVY655363:DWN655366 EFU655363:EGJ655366 EPQ655363:EQF655366 EZM655363:FAB655366 FJI655363:FJX655366 FTE655363:FTT655366 GDA655363:GDP655366 GMW655363:GNL655366 GWS655363:GXH655366 HGO655363:HHD655366 HQK655363:HQZ655366 IAG655363:IAV655366 IKC655363:IKR655366 ITY655363:IUN655366 JDU655363:JEJ655366 JNQ655363:JOF655366 JXM655363:JYB655366 KHI655363:KHX655366 KRE655363:KRT655366 LBA655363:LBP655366 LKW655363:LLL655366 LUS655363:LVH655366 MEO655363:MFD655366 MOK655363:MOZ655366 MYG655363:MYV655366 NIC655363:NIR655366 NRY655363:NSN655366 OBU655363:OCJ655366 OLQ655363:OMF655366 OVM655363:OWB655366 PFI655363:PFX655366 PPE655363:PPT655366 PZA655363:PZP655366 QIW655363:QJL655366 QSS655363:QTH655366 RCO655363:RDD655366 RMK655363:RMZ655366 RWG655363:RWV655366 SGC655363:SGR655366 SPY655363:SQN655366 SZU655363:TAJ655366 TJQ655363:TKF655366 TTM655363:TUB655366 UDI655363:UDX655366 UNE655363:UNT655366 UXA655363:UXP655366 VGW655363:VHL655366 VQS655363:VRH655366 WAO655363:WBD655366 WKK655363:WKZ655366 WUG655363:WUV655366 HU720899:IJ720902 RQ720899:SF720902 ABM720899:ACB720902 ALI720899:ALX720902 AVE720899:AVT720902 BFA720899:BFP720902 BOW720899:BPL720902 BYS720899:BZH720902 CIO720899:CJD720902 CSK720899:CSZ720902 DCG720899:DCV720902 DMC720899:DMR720902 DVY720899:DWN720902 EFU720899:EGJ720902 EPQ720899:EQF720902 EZM720899:FAB720902 FJI720899:FJX720902 FTE720899:FTT720902 GDA720899:GDP720902 GMW720899:GNL720902 GWS720899:GXH720902 HGO720899:HHD720902 HQK720899:HQZ720902 IAG720899:IAV720902 IKC720899:IKR720902 ITY720899:IUN720902 JDU720899:JEJ720902 JNQ720899:JOF720902 JXM720899:JYB720902 KHI720899:KHX720902 KRE720899:KRT720902 LBA720899:LBP720902 LKW720899:LLL720902 LUS720899:LVH720902 MEO720899:MFD720902 MOK720899:MOZ720902 MYG720899:MYV720902 NIC720899:NIR720902 NRY720899:NSN720902 OBU720899:OCJ720902 OLQ720899:OMF720902 OVM720899:OWB720902 PFI720899:PFX720902 PPE720899:PPT720902 PZA720899:PZP720902 QIW720899:QJL720902 QSS720899:QTH720902 RCO720899:RDD720902 RMK720899:RMZ720902 RWG720899:RWV720902 SGC720899:SGR720902 SPY720899:SQN720902 SZU720899:TAJ720902 TJQ720899:TKF720902 TTM720899:TUB720902 UDI720899:UDX720902 UNE720899:UNT720902 UXA720899:UXP720902 VGW720899:VHL720902 VQS720899:VRH720902 WAO720899:WBD720902 WKK720899:WKZ720902 WUG720899:WUV720902 HU786435:IJ786438 RQ786435:SF786438 ABM786435:ACB786438 ALI786435:ALX786438 AVE786435:AVT786438 BFA786435:BFP786438 BOW786435:BPL786438 BYS786435:BZH786438 CIO786435:CJD786438 CSK786435:CSZ786438 DCG786435:DCV786438 DMC786435:DMR786438 DVY786435:DWN786438 EFU786435:EGJ786438 EPQ786435:EQF786438 EZM786435:FAB786438 FJI786435:FJX786438 FTE786435:FTT786438 GDA786435:GDP786438 GMW786435:GNL786438 GWS786435:GXH786438 HGO786435:HHD786438 HQK786435:HQZ786438 IAG786435:IAV786438 IKC786435:IKR786438 ITY786435:IUN786438 JDU786435:JEJ786438 JNQ786435:JOF786438 JXM786435:JYB786438 KHI786435:KHX786438 KRE786435:KRT786438 LBA786435:LBP786438 LKW786435:LLL786438 LUS786435:LVH786438 MEO786435:MFD786438 MOK786435:MOZ786438 MYG786435:MYV786438 NIC786435:NIR786438 NRY786435:NSN786438 OBU786435:OCJ786438 OLQ786435:OMF786438 OVM786435:OWB786438 PFI786435:PFX786438 PPE786435:PPT786438 PZA786435:PZP786438 QIW786435:QJL786438 QSS786435:QTH786438 RCO786435:RDD786438 RMK786435:RMZ786438 RWG786435:RWV786438 SGC786435:SGR786438 SPY786435:SQN786438 SZU786435:TAJ786438 TJQ786435:TKF786438 TTM786435:TUB786438 UDI786435:UDX786438 UNE786435:UNT786438 UXA786435:UXP786438 VGW786435:VHL786438 VQS786435:VRH786438 WAO786435:WBD786438 WKK786435:WKZ786438 WUG786435:WUV786438 HU851971:IJ851974 RQ851971:SF851974 ABM851971:ACB851974 ALI851971:ALX851974 AVE851971:AVT851974 BFA851971:BFP851974 BOW851971:BPL851974 BYS851971:BZH851974 CIO851971:CJD851974 CSK851971:CSZ851974 DCG851971:DCV851974 DMC851971:DMR851974 DVY851971:DWN851974 EFU851971:EGJ851974 EPQ851971:EQF851974 EZM851971:FAB851974 FJI851971:FJX851974 FTE851971:FTT851974 GDA851971:GDP851974 GMW851971:GNL851974 GWS851971:GXH851974 HGO851971:HHD851974 HQK851971:HQZ851974 IAG851971:IAV851974 IKC851971:IKR851974 ITY851971:IUN851974 JDU851971:JEJ851974 JNQ851971:JOF851974 JXM851971:JYB851974 KHI851971:KHX851974 KRE851971:KRT851974 LBA851971:LBP851974 LKW851971:LLL851974 LUS851971:LVH851974 MEO851971:MFD851974 MOK851971:MOZ851974 MYG851971:MYV851974 NIC851971:NIR851974 NRY851971:NSN851974 OBU851971:OCJ851974 OLQ851971:OMF851974 OVM851971:OWB851974 PFI851971:PFX851974 PPE851971:PPT851974 PZA851971:PZP851974 QIW851971:QJL851974 QSS851971:QTH851974 RCO851971:RDD851974 RMK851971:RMZ851974 RWG851971:RWV851974 SGC851971:SGR851974 SPY851971:SQN851974 SZU851971:TAJ851974 TJQ851971:TKF851974 TTM851971:TUB851974 UDI851971:UDX851974 UNE851971:UNT851974 UXA851971:UXP851974 VGW851971:VHL851974 VQS851971:VRH851974 WAO851971:WBD851974 WKK851971:WKZ851974 WUG851971:WUV851974 HU917507:IJ917510 RQ917507:SF917510 ABM917507:ACB917510 ALI917507:ALX917510 AVE917507:AVT917510 BFA917507:BFP917510 BOW917507:BPL917510 BYS917507:BZH917510 CIO917507:CJD917510 CSK917507:CSZ917510 DCG917507:DCV917510 DMC917507:DMR917510 DVY917507:DWN917510 EFU917507:EGJ917510 EPQ917507:EQF917510 EZM917507:FAB917510 FJI917507:FJX917510 FTE917507:FTT917510 GDA917507:GDP917510 GMW917507:GNL917510 GWS917507:GXH917510 HGO917507:HHD917510 HQK917507:HQZ917510 IAG917507:IAV917510 IKC917507:IKR917510 ITY917507:IUN917510 JDU917507:JEJ917510 JNQ917507:JOF917510 JXM917507:JYB917510 KHI917507:KHX917510 KRE917507:KRT917510 LBA917507:LBP917510 LKW917507:LLL917510 LUS917507:LVH917510 MEO917507:MFD917510 MOK917507:MOZ917510 MYG917507:MYV917510 NIC917507:NIR917510 NRY917507:NSN917510 OBU917507:OCJ917510 OLQ917507:OMF917510 OVM917507:OWB917510 PFI917507:PFX917510 PPE917507:PPT917510 PZA917507:PZP917510 QIW917507:QJL917510 QSS917507:QTH917510 RCO917507:RDD917510 RMK917507:RMZ917510 RWG917507:RWV917510 SGC917507:SGR917510 SPY917507:SQN917510 SZU917507:TAJ917510 TJQ917507:TKF917510 TTM917507:TUB917510 UDI917507:UDX917510 UNE917507:UNT917510 UXA917507:UXP917510 VGW917507:VHL917510 VQS917507:VRH917510 WAO917507:WBD917510 WKK917507:WKZ917510 WUG917507:WUV917510 HU983043:IJ983046 RQ983043:SF983046 ABM983043:ACB983046 ALI983043:ALX983046 AVE983043:AVT983046 BFA983043:BFP983046 BOW983043:BPL983046 BYS983043:BZH983046 CIO983043:CJD983046 CSK983043:CSZ983046 DCG983043:DCV983046 DMC983043:DMR983046 DVY983043:DWN983046 EFU983043:EGJ983046 EPQ983043:EQF983046 EZM983043:FAB983046 FJI983043:FJX983046 FTE983043:FTT983046 GDA983043:GDP983046 GMW983043:GNL983046 GWS983043:GXH983046 HGO983043:HHD983046 HQK983043:HQZ983046 IAG983043:IAV983046 IKC983043:IKR983046 ITY983043:IUN983046 JDU983043:JEJ983046 JNQ983043:JOF983046 JXM983043:JYB983046 KHI983043:KHX983046 KRE983043:KRT983046 LBA983043:LBP983046 LKW983043:LLL983046 LUS983043:LVH983046 MEO983043:MFD983046 MOK983043:MOZ983046 MYG983043:MYV983046 NIC983043:NIR983046 NRY983043:NSN983046 OBU983043:OCJ983046 OLQ983043:OMF983046 OVM983043:OWB983046 PFI983043:PFX983046 PPE983043:PPT983046 PZA983043:PZP983046 QIW983043:QJL983046 QSS983043:QTH983046 RCO983043:RDD983046 RMK983043:RMZ983046 RWG983043:RWV983046 SGC983043:SGR983046 SPY983043:SQN983046 SZU983043:TAJ983046 TJQ983043:TKF983046 TTM983043:TUB983046 UDI983043:UDX983046 UNE983043:UNT983046 UXA983043:UXP983046 VGW983043:VHL983046 VQS983043:VRH983046 WAO983043:WBD983046 WKK983043:WKZ983046 WUG983043:WUV983046 M983043:X983046 M917507:X917510 M851971:X851974 M786435:X786438 M720899:X720902 M655363:X655366 M589827:X589830 M524291:X524294 M458755:X458758 M393219:X393222 M327683:X327686 M262147:X262150 M196611:X196614 M131075:X131078 M65539:X65542 N983051:X983052 N917515:X917516 N851979:X851980 N786443:X786444 N720907:X720908 N655371:X655372 N589835:X589836 N524299:X524300 N458763:X458764 N393227:X393228 N327691:X327692 N262155:X262156 N196619:X196620 N131083:X131084 N65547:X65548 F983073:X983075 F917537:X917539 F852001:X852003 F786465:X786467 F720929:X720931 F655393:X655395 F589857:X589859 F524321:X524323 F458785:X458787 F393249:X393251 F327713:X327715 F262177:X262179 F196641:X196643 F131105:X131107 F65569:X65571 J983064:X983065 J917528:X917529 J851992:X851993 J786456:X786457 J720920:X720921 J655384:X655385 J589848:X589849 J524312:X524313 J458776:X458777 J393240:X393241 J327704:X327705 J262168:X262169 J196632:X196633 J131096:X131097 J65560:X65561 F983069:X983069 F917533:X917533 F851997:X851997 F786461:X786461 F720925:X720925 F655389:X655389 F589853:X589853 F524317:X524317 F458781:X458781 F393245:X393245 F327709:X327709 F262173:X262173 F196637:X196637 F131101:X131101 F65565:X65565 J983054:X983055 J917518:X917519 J851982:X851983 J786446:X786447 J720910:X720911 J655374:X655375 J589838:X589839 J524302:X524303 J458766:X458767 J393230:X393231 J327694:X327695 J262158:X262159 J196622:X196623 J131086:X131087 J65550:X65551 D13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D243F-5C4B-4C91-8F48-383E6323034E}">
  <sheetPr>
    <pageSetUpPr fitToPage="1"/>
  </sheetPr>
  <dimension ref="A1:AE62"/>
  <sheetViews>
    <sheetView showGridLines="0" view="pageBreakPreview" topLeftCell="B2" zoomScaleNormal="90" zoomScaleSheetLayoutView="100" workbookViewId="0">
      <selection activeCell="R7" sqref="R7:T7"/>
    </sheetView>
  </sheetViews>
  <sheetFormatPr defaultColWidth="2.83203125" defaultRowHeight="16.5" customHeight="1"/>
  <cols>
    <col min="1" max="1" width="1" style="326" hidden="1" customWidth="1"/>
    <col min="2" max="2" width="2.83203125" style="326" customWidth="1"/>
    <col min="3" max="30" width="2.83203125" style="326"/>
    <col min="31" max="31" width="1" style="326" customWidth="1"/>
    <col min="32" max="16384" width="2.83203125" style="326"/>
  </cols>
  <sheetData>
    <row r="1" spans="2:31" ht="18" hidden="1" customHeight="1">
      <c r="B1" s="625"/>
      <c r="C1" s="624"/>
      <c r="D1" s="624"/>
      <c r="E1" s="624"/>
      <c r="F1" s="624"/>
      <c r="G1" s="624"/>
      <c r="H1" s="624"/>
      <c r="I1" s="624"/>
      <c r="J1" s="624"/>
      <c r="K1" s="624"/>
      <c r="L1" s="624"/>
      <c r="M1" s="624"/>
      <c r="N1" s="624"/>
      <c r="O1" s="624"/>
      <c r="P1" s="624"/>
      <c r="Q1" s="624"/>
      <c r="R1" s="624"/>
      <c r="S1" s="624"/>
      <c r="T1" s="624"/>
      <c r="U1" s="624"/>
      <c r="V1" s="624"/>
      <c r="W1" s="624"/>
      <c r="X1" s="624"/>
      <c r="Y1" s="624"/>
      <c r="Z1" s="624"/>
      <c r="AA1" s="624"/>
      <c r="AB1" s="624"/>
      <c r="AC1" s="624"/>
      <c r="AD1" s="624"/>
      <c r="AE1" s="624"/>
    </row>
    <row r="2" spans="2:31" ht="18" customHeight="1">
      <c r="B2" s="625" t="s">
        <v>406</v>
      </c>
      <c r="C2" s="624"/>
      <c r="D2" s="624"/>
      <c r="E2" s="624"/>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row>
    <row r="3" spans="2:31" ht="28.5" customHeight="1">
      <c r="B3" s="2443" t="s">
        <v>490</v>
      </c>
      <c r="C3" s="2443"/>
      <c r="D3" s="2443"/>
      <c r="E3" s="2443"/>
      <c r="F3" s="2443"/>
      <c r="G3" s="2443"/>
      <c r="H3" s="2443"/>
      <c r="I3" s="2443"/>
      <c r="J3" s="2443"/>
      <c r="K3" s="2443"/>
      <c r="L3" s="2443"/>
      <c r="M3" s="2443"/>
      <c r="N3" s="2443"/>
      <c r="O3" s="2443"/>
      <c r="P3" s="2443"/>
      <c r="Q3" s="2443"/>
      <c r="R3" s="2443"/>
      <c r="S3" s="2443"/>
      <c r="T3" s="2443"/>
      <c r="U3" s="2443"/>
      <c r="V3" s="2443"/>
      <c r="W3" s="2443"/>
      <c r="X3" s="2443"/>
      <c r="Y3" s="2443"/>
      <c r="Z3" s="2443"/>
      <c r="AA3" s="2443"/>
      <c r="AB3" s="2443"/>
      <c r="AC3" s="2443"/>
      <c r="AD3" s="2443"/>
      <c r="AE3" s="2443"/>
    </row>
    <row r="4" spans="2:31" ht="16.5" customHeight="1">
      <c r="B4" s="2444" t="s">
        <v>1142</v>
      </c>
      <c r="C4" s="2444"/>
      <c r="D4" s="2444"/>
      <c r="E4" s="2444"/>
      <c r="F4" s="2444"/>
      <c r="G4" s="2444"/>
      <c r="H4" s="2444"/>
      <c r="I4" s="2444"/>
      <c r="J4" s="2444"/>
      <c r="K4" s="2444"/>
      <c r="L4" s="2444"/>
      <c r="M4" s="2444"/>
      <c r="N4" s="2444"/>
      <c r="O4" s="2444"/>
      <c r="P4" s="2444"/>
      <c r="Q4" s="2444"/>
      <c r="R4" s="2444"/>
      <c r="S4" s="2444"/>
      <c r="T4" s="2444"/>
      <c r="U4" s="2444"/>
      <c r="V4" s="2444"/>
      <c r="W4" s="2444"/>
      <c r="X4" s="2444"/>
      <c r="Y4" s="2444"/>
      <c r="Z4" s="2444"/>
      <c r="AA4" s="2444"/>
      <c r="AB4" s="2444"/>
      <c r="AC4" s="2444"/>
      <c r="AD4" s="2444"/>
      <c r="AE4" s="2444"/>
    </row>
    <row r="5" spans="2:31" ht="5.25" customHeight="1">
      <c r="B5" s="327"/>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row>
    <row r="6" spans="2:31" ht="20.25" customHeight="1">
      <c r="C6" s="328" t="s">
        <v>407</v>
      </c>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row>
    <row r="7" spans="2:31" ht="16.5" customHeight="1">
      <c r="C7" s="2440" t="s">
        <v>680</v>
      </c>
      <c r="D7" s="2440"/>
      <c r="E7" s="2440"/>
      <c r="F7" s="2440"/>
      <c r="G7" s="2440"/>
      <c r="H7" s="2440"/>
      <c r="I7" s="2440"/>
      <c r="J7" s="2440"/>
      <c r="K7" s="2440"/>
      <c r="L7" s="2440"/>
      <c r="M7" s="2440"/>
      <c r="N7" s="2440"/>
      <c r="O7" s="2440"/>
      <c r="P7" s="2440"/>
      <c r="Q7" s="2440"/>
      <c r="R7" s="2441"/>
      <c r="S7" s="2441"/>
      <c r="T7" s="2441"/>
      <c r="U7" s="330" t="s">
        <v>408</v>
      </c>
      <c r="V7" s="2442"/>
      <c r="W7" s="2442"/>
      <c r="X7" s="2442"/>
      <c r="Y7" s="2442"/>
      <c r="Z7" s="2442"/>
      <c r="AA7" s="2442"/>
      <c r="AB7" s="331"/>
    </row>
    <row r="8" spans="2:31" ht="16.5" customHeight="1">
      <c r="C8" s="2440" t="s">
        <v>681</v>
      </c>
      <c r="D8" s="2440"/>
      <c r="E8" s="2440"/>
      <c r="F8" s="2440"/>
      <c r="G8" s="2440"/>
      <c r="H8" s="2440"/>
      <c r="I8" s="2440"/>
      <c r="J8" s="2440"/>
      <c r="K8" s="2440"/>
      <c r="L8" s="2440"/>
      <c r="M8" s="2440"/>
      <c r="N8" s="2440"/>
      <c r="O8" s="2440"/>
      <c r="P8" s="2440"/>
      <c r="Q8" s="2440"/>
      <c r="R8" s="2441"/>
      <c r="S8" s="2441"/>
      <c r="T8" s="2441"/>
      <c r="U8" s="330" t="s">
        <v>408</v>
      </c>
      <c r="V8" s="2442"/>
      <c r="W8" s="2442"/>
      <c r="X8" s="2442"/>
      <c r="Y8" s="2442"/>
      <c r="Z8" s="2442"/>
      <c r="AA8" s="2442"/>
      <c r="AB8" s="331"/>
    </row>
    <row r="9" spans="2:31" ht="22.5" customHeight="1">
      <c r="C9" s="329" t="s">
        <v>409</v>
      </c>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row>
    <row r="10" spans="2:31" ht="16.5" customHeight="1">
      <c r="C10" s="2431"/>
      <c r="D10" s="2432"/>
      <c r="E10" s="2432"/>
      <c r="F10" s="2432"/>
      <c r="G10" s="2432"/>
      <c r="H10" s="2432"/>
      <c r="I10" s="2432"/>
      <c r="J10" s="2432"/>
      <c r="K10" s="2432"/>
      <c r="L10" s="2432"/>
      <c r="M10" s="2432"/>
      <c r="N10" s="2432"/>
      <c r="O10" s="2432"/>
      <c r="P10" s="2432"/>
      <c r="Q10" s="2432"/>
      <c r="R10" s="2432"/>
      <c r="S10" s="2432"/>
      <c r="T10" s="2432"/>
      <c r="U10" s="2432"/>
      <c r="V10" s="2432"/>
      <c r="W10" s="2432"/>
      <c r="X10" s="2432"/>
      <c r="Y10" s="2432"/>
      <c r="Z10" s="2432"/>
      <c r="AA10" s="2432"/>
      <c r="AB10" s="2432"/>
      <c r="AC10" s="2432"/>
      <c r="AD10" s="2433"/>
    </row>
    <row r="11" spans="2:31" ht="16.5" customHeight="1">
      <c r="C11" s="2434"/>
      <c r="D11" s="2435"/>
      <c r="E11" s="2435"/>
      <c r="F11" s="2435"/>
      <c r="G11" s="2435"/>
      <c r="H11" s="2435"/>
      <c r="I11" s="2435"/>
      <c r="J11" s="2435"/>
      <c r="K11" s="2435"/>
      <c r="L11" s="2435"/>
      <c r="M11" s="2435"/>
      <c r="N11" s="2435"/>
      <c r="O11" s="2435"/>
      <c r="P11" s="2435"/>
      <c r="Q11" s="2435"/>
      <c r="R11" s="2435"/>
      <c r="S11" s="2435"/>
      <c r="T11" s="2435"/>
      <c r="U11" s="2435"/>
      <c r="V11" s="2435"/>
      <c r="W11" s="2435"/>
      <c r="X11" s="2435"/>
      <c r="Y11" s="2435"/>
      <c r="Z11" s="2435"/>
      <c r="AA11" s="2435"/>
      <c r="AB11" s="2435"/>
      <c r="AC11" s="2435"/>
      <c r="AD11" s="2436"/>
    </row>
    <row r="12" spans="2:31" ht="16.5" customHeight="1">
      <c r="C12" s="2434"/>
      <c r="D12" s="2435"/>
      <c r="E12" s="2435"/>
      <c r="F12" s="2435"/>
      <c r="G12" s="2435"/>
      <c r="H12" s="2435"/>
      <c r="I12" s="2435"/>
      <c r="J12" s="2435"/>
      <c r="K12" s="2435"/>
      <c r="L12" s="2435"/>
      <c r="M12" s="2435"/>
      <c r="N12" s="2435"/>
      <c r="O12" s="2435"/>
      <c r="P12" s="2435"/>
      <c r="Q12" s="2435"/>
      <c r="R12" s="2435"/>
      <c r="S12" s="2435"/>
      <c r="T12" s="2435"/>
      <c r="U12" s="2435"/>
      <c r="V12" s="2435"/>
      <c r="W12" s="2435"/>
      <c r="X12" s="2435"/>
      <c r="Y12" s="2435"/>
      <c r="Z12" s="2435"/>
      <c r="AA12" s="2435"/>
      <c r="AB12" s="2435"/>
      <c r="AC12" s="2435"/>
      <c r="AD12" s="2436"/>
    </row>
    <row r="13" spans="2:31" ht="16.5" customHeight="1">
      <c r="C13" s="2434"/>
      <c r="D13" s="2435"/>
      <c r="E13" s="2435"/>
      <c r="F13" s="2435"/>
      <c r="G13" s="2435"/>
      <c r="H13" s="2435"/>
      <c r="I13" s="2435"/>
      <c r="J13" s="2435"/>
      <c r="K13" s="2435"/>
      <c r="L13" s="2435"/>
      <c r="M13" s="2435"/>
      <c r="N13" s="2435"/>
      <c r="O13" s="2435"/>
      <c r="P13" s="2435"/>
      <c r="Q13" s="2435"/>
      <c r="R13" s="2435"/>
      <c r="S13" s="2435"/>
      <c r="T13" s="2435"/>
      <c r="U13" s="2435"/>
      <c r="V13" s="2435"/>
      <c r="W13" s="2435"/>
      <c r="X13" s="2435"/>
      <c r="Y13" s="2435"/>
      <c r="Z13" s="2435"/>
      <c r="AA13" s="2435"/>
      <c r="AB13" s="2435"/>
      <c r="AC13" s="2435"/>
      <c r="AD13" s="2436"/>
    </row>
    <row r="14" spans="2:31" ht="16.5" customHeight="1">
      <c r="C14" s="2434"/>
      <c r="D14" s="2435"/>
      <c r="E14" s="2435"/>
      <c r="F14" s="2435"/>
      <c r="G14" s="2435"/>
      <c r="H14" s="2435"/>
      <c r="I14" s="2435"/>
      <c r="J14" s="2435"/>
      <c r="K14" s="2435"/>
      <c r="L14" s="2435"/>
      <c r="M14" s="2435"/>
      <c r="N14" s="2435"/>
      <c r="O14" s="2435"/>
      <c r="P14" s="2435"/>
      <c r="Q14" s="2435"/>
      <c r="R14" s="2435"/>
      <c r="S14" s="2435"/>
      <c r="T14" s="2435"/>
      <c r="U14" s="2435"/>
      <c r="V14" s="2435"/>
      <c r="W14" s="2435"/>
      <c r="X14" s="2435"/>
      <c r="Y14" s="2435"/>
      <c r="Z14" s="2435"/>
      <c r="AA14" s="2435"/>
      <c r="AB14" s="2435"/>
      <c r="AC14" s="2435"/>
      <c r="AD14" s="2436"/>
    </row>
    <row r="15" spans="2:31" ht="16.5" customHeight="1">
      <c r="C15" s="2434"/>
      <c r="D15" s="2435"/>
      <c r="E15" s="2435"/>
      <c r="F15" s="2435"/>
      <c r="G15" s="2435"/>
      <c r="H15" s="2435"/>
      <c r="I15" s="2435"/>
      <c r="J15" s="2435"/>
      <c r="K15" s="2435"/>
      <c r="L15" s="2435"/>
      <c r="M15" s="2435"/>
      <c r="N15" s="2435"/>
      <c r="O15" s="2435"/>
      <c r="P15" s="2435"/>
      <c r="Q15" s="2435"/>
      <c r="R15" s="2435"/>
      <c r="S15" s="2435"/>
      <c r="T15" s="2435"/>
      <c r="U15" s="2435"/>
      <c r="V15" s="2435"/>
      <c r="W15" s="2435"/>
      <c r="X15" s="2435"/>
      <c r="Y15" s="2435"/>
      <c r="Z15" s="2435"/>
      <c r="AA15" s="2435"/>
      <c r="AB15" s="2435"/>
      <c r="AC15" s="2435"/>
      <c r="AD15" s="2436"/>
    </row>
    <row r="16" spans="2:31" ht="16.5" customHeight="1">
      <c r="C16" s="2434"/>
      <c r="D16" s="2435"/>
      <c r="E16" s="2435"/>
      <c r="F16" s="2435"/>
      <c r="G16" s="2435"/>
      <c r="H16" s="2435"/>
      <c r="I16" s="2435"/>
      <c r="J16" s="2435"/>
      <c r="K16" s="2435"/>
      <c r="L16" s="2435"/>
      <c r="M16" s="2435"/>
      <c r="N16" s="2435"/>
      <c r="O16" s="2435"/>
      <c r="P16" s="2435"/>
      <c r="Q16" s="2435"/>
      <c r="R16" s="2435"/>
      <c r="S16" s="2435"/>
      <c r="T16" s="2435"/>
      <c r="U16" s="2435"/>
      <c r="V16" s="2435"/>
      <c r="W16" s="2435"/>
      <c r="X16" s="2435"/>
      <c r="Y16" s="2435"/>
      <c r="Z16" s="2435"/>
      <c r="AA16" s="2435"/>
      <c r="AB16" s="2435"/>
      <c r="AC16" s="2435"/>
      <c r="AD16" s="2436"/>
    </row>
    <row r="17" spans="3:30" ht="16.5" customHeight="1">
      <c r="C17" s="2434"/>
      <c r="D17" s="2435"/>
      <c r="E17" s="2435"/>
      <c r="F17" s="2435"/>
      <c r="G17" s="2435"/>
      <c r="H17" s="2435"/>
      <c r="I17" s="2435"/>
      <c r="J17" s="2435"/>
      <c r="K17" s="2435"/>
      <c r="L17" s="2435"/>
      <c r="M17" s="2435"/>
      <c r="N17" s="2435"/>
      <c r="O17" s="2435"/>
      <c r="P17" s="2435"/>
      <c r="Q17" s="2435"/>
      <c r="R17" s="2435"/>
      <c r="S17" s="2435"/>
      <c r="T17" s="2435"/>
      <c r="U17" s="2435"/>
      <c r="V17" s="2435"/>
      <c r="W17" s="2435"/>
      <c r="X17" s="2435"/>
      <c r="Y17" s="2435"/>
      <c r="Z17" s="2435"/>
      <c r="AA17" s="2435"/>
      <c r="AB17" s="2435"/>
      <c r="AC17" s="2435"/>
      <c r="AD17" s="2436"/>
    </row>
    <row r="18" spans="3:30" ht="16.5" customHeight="1">
      <c r="C18" s="2434"/>
      <c r="D18" s="2435"/>
      <c r="E18" s="2435"/>
      <c r="F18" s="2435"/>
      <c r="G18" s="2435"/>
      <c r="H18" s="2435"/>
      <c r="I18" s="2435"/>
      <c r="J18" s="2435"/>
      <c r="K18" s="2435"/>
      <c r="L18" s="2435"/>
      <c r="M18" s="2435"/>
      <c r="N18" s="2435"/>
      <c r="O18" s="2435"/>
      <c r="P18" s="2435"/>
      <c r="Q18" s="2435"/>
      <c r="R18" s="2435"/>
      <c r="S18" s="2435"/>
      <c r="T18" s="2435"/>
      <c r="U18" s="2435"/>
      <c r="V18" s="2435"/>
      <c r="W18" s="2435"/>
      <c r="X18" s="2435"/>
      <c r="Y18" s="2435"/>
      <c r="Z18" s="2435"/>
      <c r="AA18" s="2435"/>
      <c r="AB18" s="2435"/>
      <c r="AC18" s="2435"/>
      <c r="AD18" s="2436"/>
    </row>
    <row r="19" spans="3:30" ht="16.5" customHeight="1">
      <c r="C19" s="2434"/>
      <c r="D19" s="2435"/>
      <c r="E19" s="2435"/>
      <c r="F19" s="2435"/>
      <c r="G19" s="2435"/>
      <c r="H19" s="2435"/>
      <c r="I19" s="2435"/>
      <c r="J19" s="2435"/>
      <c r="K19" s="2435"/>
      <c r="L19" s="2435"/>
      <c r="M19" s="2435"/>
      <c r="N19" s="2435"/>
      <c r="O19" s="2435"/>
      <c r="P19" s="2435"/>
      <c r="Q19" s="2435"/>
      <c r="R19" s="2435"/>
      <c r="S19" s="2435"/>
      <c r="T19" s="2435"/>
      <c r="U19" s="2435"/>
      <c r="V19" s="2435"/>
      <c r="W19" s="2435"/>
      <c r="X19" s="2435"/>
      <c r="Y19" s="2435"/>
      <c r="Z19" s="2435"/>
      <c r="AA19" s="2435"/>
      <c r="AB19" s="2435"/>
      <c r="AC19" s="2435"/>
      <c r="AD19" s="2436"/>
    </row>
    <row r="20" spans="3:30" ht="16.5" customHeight="1">
      <c r="C20" s="2434"/>
      <c r="D20" s="2435"/>
      <c r="E20" s="2435"/>
      <c r="F20" s="2435"/>
      <c r="G20" s="2435"/>
      <c r="H20" s="2435"/>
      <c r="I20" s="2435"/>
      <c r="J20" s="2435"/>
      <c r="K20" s="2435"/>
      <c r="L20" s="2435"/>
      <c r="M20" s="2435"/>
      <c r="N20" s="2435"/>
      <c r="O20" s="2435"/>
      <c r="P20" s="2435"/>
      <c r="Q20" s="2435"/>
      <c r="R20" s="2435"/>
      <c r="S20" s="2435"/>
      <c r="T20" s="2435"/>
      <c r="U20" s="2435"/>
      <c r="V20" s="2435"/>
      <c r="W20" s="2435"/>
      <c r="X20" s="2435"/>
      <c r="Y20" s="2435"/>
      <c r="Z20" s="2435"/>
      <c r="AA20" s="2435"/>
      <c r="AB20" s="2435"/>
      <c r="AC20" s="2435"/>
      <c r="AD20" s="2436"/>
    </row>
    <row r="21" spans="3:30" ht="16.5" customHeight="1">
      <c r="C21" s="2434"/>
      <c r="D21" s="2435"/>
      <c r="E21" s="2435"/>
      <c r="F21" s="2435"/>
      <c r="G21" s="2435"/>
      <c r="H21" s="2435"/>
      <c r="I21" s="2435"/>
      <c r="J21" s="2435"/>
      <c r="K21" s="2435"/>
      <c r="L21" s="2435"/>
      <c r="M21" s="2435"/>
      <c r="N21" s="2435"/>
      <c r="O21" s="2435"/>
      <c r="P21" s="2435"/>
      <c r="Q21" s="2435"/>
      <c r="R21" s="2435"/>
      <c r="S21" s="2435"/>
      <c r="T21" s="2435"/>
      <c r="U21" s="2435"/>
      <c r="V21" s="2435"/>
      <c r="W21" s="2435"/>
      <c r="X21" s="2435"/>
      <c r="Y21" s="2435"/>
      <c r="Z21" s="2435"/>
      <c r="AA21" s="2435"/>
      <c r="AB21" s="2435"/>
      <c r="AC21" s="2435"/>
      <c r="AD21" s="2436"/>
    </row>
    <row r="22" spans="3:30" ht="16.5" customHeight="1">
      <c r="C22" s="2434"/>
      <c r="D22" s="2435"/>
      <c r="E22" s="2435"/>
      <c r="F22" s="2435"/>
      <c r="G22" s="2435"/>
      <c r="H22" s="2435"/>
      <c r="I22" s="2435"/>
      <c r="J22" s="2435"/>
      <c r="K22" s="2435"/>
      <c r="L22" s="2435"/>
      <c r="M22" s="2435"/>
      <c r="N22" s="2435"/>
      <c r="O22" s="2435"/>
      <c r="P22" s="2435"/>
      <c r="Q22" s="2435"/>
      <c r="R22" s="2435"/>
      <c r="S22" s="2435"/>
      <c r="T22" s="2435"/>
      <c r="U22" s="2435"/>
      <c r="V22" s="2435"/>
      <c r="W22" s="2435"/>
      <c r="X22" s="2435"/>
      <c r="Y22" s="2435"/>
      <c r="Z22" s="2435"/>
      <c r="AA22" s="2435"/>
      <c r="AB22" s="2435"/>
      <c r="AC22" s="2435"/>
      <c r="AD22" s="2436"/>
    </row>
    <row r="23" spans="3:30" ht="16.5" customHeight="1">
      <c r="C23" s="2434"/>
      <c r="D23" s="2435"/>
      <c r="E23" s="2435"/>
      <c r="F23" s="2435"/>
      <c r="G23" s="2435"/>
      <c r="H23" s="2435"/>
      <c r="I23" s="2435"/>
      <c r="J23" s="2435"/>
      <c r="K23" s="2435"/>
      <c r="L23" s="2435"/>
      <c r="M23" s="2435"/>
      <c r="N23" s="2435"/>
      <c r="O23" s="2435"/>
      <c r="P23" s="2435"/>
      <c r="Q23" s="2435"/>
      <c r="R23" s="2435"/>
      <c r="S23" s="2435"/>
      <c r="T23" s="2435"/>
      <c r="U23" s="2435"/>
      <c r="V23" s="2435"/>
      <c r="W23" s="2435"/>
      <c r="X23" s="2435"/>
      <c r="Y23" s="2435"/>
      <c r="Z23" s="2435"/>
      <c r="AA23" s="2435"/>
      <c r="AB23" s="2435"/>
      <c r="AC23" s="2435"/>
      <c r="AD23" s="2436"/>
    </row>
    <row r="24" spans="3:30" ht="16.5" customHeight="1">
      <c r="C24" s="2434"/>
      <c r="D24" s="2435"/>
      <c r="E24" s="2435"/>
      <c r="F24" s="2435"/>
      <c r="G24" s="2435"/>
      <c r="H24" s="2435"/>
      <c r="I24" s="2435"/>
      <c r="J24" s="2435"/>
      <c r="K24" s="2435"/>
      <c r="L24" s="2435"/>
      <c r="M24" s="2435"/>
      <c r="N24" s="2435"/>
      <c r="O24" s="2435"/>
      <c r="P24" s="2435"/>
      <c r="Q24" s="2435"/>
      <c r="R24" s="2435"/>
      <c r="S24" s="2435"/>
      <c r="T24" s="2435"/>
      <c r="U24" s="2435"/>
      <c r="V24" s="2435"/>
      <c r="W24" s="2435"/>
      <c r="X24" s="2435"/>
      <c r="Y24" s="2435"/>
      <c r="Z24" s="2435"/>
      <c r="AA24" s="2435"/>
      <c r="AB24" s="2435"/>
      <c r="AC24" s="2435"/>
      <c r="AD24" s="2436"/>
    </row>
    <row r="25" spans="3:30" ht="16.5" customHeight="1">
      <c r="C25" s="2434"/>
      <c r="D25" s="2435"/>
      <c r="E25" s="2435"/>
      <c r="F25" s="2435"/>
      <c r="G25" s="2435"/>
      <c r="H25" s="2435"/>
      <c r="I25" s="2435"/>
      <c r="J25" s="2435"/>
      <c r="K25" s="2435"/>
      <c r="L25" s="2435"/>
      <c r="M25" s="2435"/>
      <c r="N25" s="2435"/>
      <c r="O25" s="2435"/>
      <c r="P25" s="2435"/>
      <c r="Q25" s="2435"/>
      <c r="R25" s="2435"/>
      <c r="S25" s="2435"/>
      <c r="T25" s="2435"/>
      <c r="U25" s="2435"/>
      <c r="V25" s="2435"/>
      <c r="W25" s="2435"/>
      <c r="X25" s="2435"/>
      <c r="Y25" s="2435"/>
      <c r="Z25" s="2435"/>
      <c r="AA25" s="2435"/>
      <c r="AB25" s="2435"/>
      <c r="AC25" s="2435"/>
      <c r="AD25" s="2436"/>
    </row>
    <row r="26" spans="3:30" ht="16.5" customHeight="1">
      <c r="C26" s="2434"/>
      <c r="D26" s="2435"/>
      <c r="E26" s="2435"/>
      <c r="F26" s="2435"/>
      <c r="G26" s="2435"/>
      <c r="H26" s="2435"/>
      <c r="I26" s="2435"/>
      <c r="J26" s="2435"/>
      <c r="K26" s="2435"/>
      <c r="L26" s="2435"/>
      <c r="M26" s="2435"/>
      <c r="N26" s="2435"/>
      <c r="O26" s="2435"/>
      <c r="P26" s="2435"/>
      <c r="Q26" s="2435"/>
      <c r="R26" s="2435"/>
      <c r="S26" s="2435"/>
      <c r="T26" s="2435"/>
      <c r="U26" s="2435"/>
      <c r="V26" s="2435"/>
      <c r="W26" s="2435"/>
      <c r="X26" s="2435"/>
      <c r="Y26" s="2435"/>
      <c r="Z26" s="2435"/>
      <c r="AA26" s="2435"/>
      <c r="AB26" s="2435"/>
      <c r="AC26" s="2435"/>
      <c r="AD26" s="2436"/>
    </row>
    <row r="27" spans="3:30" ht="16.5" customHeight="1">
      <c r="C27" s="2434"/>
      <c r="D27" s="2435"/>
      <c r="E27" s="2435"/>
      <c r="F27" s="2435"/>
      <c r="G27" s="2435"/>
      <c r="H27" s="2435"/>
      <c r="I27" s="2435"/>
      <c r="J27" s="2435"/>
      <c r="K27" s="2435"/>
      <c r="L27" s="2435"/>
      <c r="M27" s="2435"/>
      <c r="N27" s="2435"/>
      <c r="O27" s="2435"/>
      <c r="P27" s="2435"/>
      <c r="Q27" s="2435"/>
      <c r="R27" s="2435"/>
      <c r="S27" s="2435"/>
      <c r="T27" s="2435"/>
      <c r="U27" s="2435"/>
      <c r="V27" s="2435"/>
      <c r="W27" s="2435"/>
      <c r="X27" s="2435"/>
      <c r="Y27" s="2435"/>
      <c r="Z27" s="2435"/>
      <c r="AA27" s="2435"/>
      <c r="AB27" s="2435"/>
      <c r="AC27" s="2435"/>
      <c r="AD27" s="2436"/>
    </row>
    <row r="28" spans="3:30" ht="16.5" customHeight="1">
      <c r="C28" s="2434"/>
      <c r="D28" s="2435"/>
      <c r="E28" s="2435"/>
      <c r="F28" s="2435"/>
      <c r="G28" s="2435"/>
      <c r="H28" s="2435"/>
      <c r="I28" s="2435"/>
      <c r="J28" s="2435"/>
      <c r="K28" s="2435"/>
      <c r="L28" s="2435"/>
      <c r="M28" s="2435"/>
      <c r="N28" s="2435"/>
      <c r="O28" s="2435"/>
      <c r="P28" s="2435"/>
      <c r="Q28" s="2435"/>
      <c r="R28" s="2435"/>
      <c r="S28" s="2435"/>
      <c r="T28" s="2435"/>
      <c r="U28" s="2435"/>
      <c r="V28" s="2435"/>
      <c r="W28" s="2435"/>
      <c r="X28" s="2435"/>
      <c r="Y28" s="2435"/>
      <c r="Z28" s="2435"/>
      <c r="AA28" s="2435"/>
      <c r="AB28" s="2435"/>
      <c r="AC28" s="2435"/>
      <c r="AD28" s="2436"/>
    </row>
    <row r="29" spans="3:30" ht="16.5" customHeight="1">
      <c r="C29" s="2434"/>
      <c r="D29" s="2435"/>
      <c r="E29" s="2435"/>
      <c r="F29" s="2435"/>
      <c r="G29" s="2435"/>
      <c r="H29" s="2435"/>
      <c r="I29" s="2435"/>
      <c r="J29" s="2435"/>
      <c r="K29" s="2435"/>
      <c r="L29" s="2435"/>
      <c r="M29" s="2435"/>
      <c r="N29" s="2435"/>
      <c r="O29" s="2435"/>
      <c r="P29" s="2435"/>
      <c r="Q29" s="2435"/>
      <c r="R29" s="2435"/>
      <c r="S29" s="2435"/>
      <c r="T29" s="2435"/>
      <c r="U29" s="2435"/>
      <c r="V29" s="2435"/>
      <c r="W29" s="2435"/>
      <c r="X29" s="2435"/>
      <c r="Y29" s="2435"/>
      <c r="Z29" s="2435"/>
      <c r="AA29" s="2435"/>
      <c r="AB29" s="2435"/>
      <c r="AC29" s="2435"/>
      <c r="AD29" s="2436"/>
    </row>
    <row r="30" spans="3:30" ht="16.5" customHeight="1">
      <c r="C30" s="2434"/>
      <c r="D30" s="2435"/>
      <c r="E30" s="2435"/>
      <c r="F30" s="2435"/>
      <c r="G30" s="2435"/>
      <c r="H30" s="2435"/>
      <c r="I30" s="2435"/>
      <c r="J30" s="2435"/>
      <c r="K30" s="2435"/>
      <c r="L30" s="2435"/>
      <c r="M30" s="2435"/>
      <c r="N30" s="2435"/>
      <c r="O30" s="2435"/>
      <c r="P30" s="2435"/>
      <c r="Q30" s="2435"/>
      <c r="R30" s="2435"/>
      <c r="S30" s="2435"/>
      <c r="T30" s="2435"/>
      <c r="U30" s="2435"/>
      <c r="V30" s="2435"/>
      <c r="W30" s="2435"/>
      <c r="X30" s="2435"/>
      <c r="Y30" s="2435"/>
      <c r="Z30" s="2435"/>
      <c r="AA30" s="2435"/>
      <c r="AB30" s="2435"/>
      <c r="AC30" s="2435"/>
      <c r="AD30" s="2436"/>
    </row>
    <row r="31" spans="3:30" ht="16.5" customHeight="1">
      <c r="C31" s="2434"/>
      <c r="D31" s="2435"/>
      <c r="E31" s="2435"/>
      <c r="F31" s="2435"/>
      <c r="G31" s="2435"/>
      <c r="H31" s="2435"/>
      <c r="I31" s="2435"/>
      <c r="J31" s="2435"/>
      <c r="K31" s="2435"/>
      <c r="L31" s="2435"/>
      <c r="M31" s="2435"/>
      <c r="N31" s="2435"/>
      <c r="O31" s="2435"/>
      <c r="P31" s="2435"/>
      <c r="Q31" s="2435"/>
      <c r="R31" s="2435"/>
      <c r="S31" s="2435"/>
      <c r="T31" s="2435"/>
      <c r="U31" s="2435"/>
      <c r="V31" s="2435"/>
      <c r="W31" s="2435"/>
      <c r="X31" s="2435"/>
      <c r="Y31" s="2435"/>
      <c r="Z31" s="2435"/>
      <c r="AA31" s="2435"/>
      <c r="AB31" s="2435"/>
      <c r="AC31" s="2435"/>
      <c r="AD31" s="2436"/>
    </row>
    <row r="32" spans="3:30" ht="16.5" customHeight="1">
      <c r="C32" s="2434"/>
      <c r="D32" s="2435"/>
      <c r="E32" s="2435"/>
      <c r="F32" s="2435"/>
      <c r="G32" s="2435"/>
      <c r="H32" s="2435"/>
      <c r="I32" s="2435"/>
      <c r="J32" s="2435"/>
      <c r="K32" s="2435"/>
      <c r="L32" s="2435"/>
      <c r="M32" s="2435"/>
      <c r="N32" s="2435"/>
      <c r="O32" s="2435"/>
      <c r="P32" s="2435"/>
      <c r="Q32" s="2435"/>
      <c r="R32" s="2435"/>
      <c r="S32" s="2435"/>
      <c r="T32" s="2435"/>
      <c r="U32" s="2435"/>
      <c r="V32" s="2435"/>
      <c r="W32" s="2435"/>
      <c r="X32" s="2435"/>
      <c r="Y32" s="2435"/>
      <c r="Z32" s="2435"/>
      <c r="AA32" s="2435"/>
      <c r="AB32" s="2435"/>
      <c r="AC32" s="2435"/>
      <c r="AD32" s="2436"/>
    </row>
    <row r="33" spans="3:30" ht="16.5" customHeight="1">
      <c r="C33" s="2434"/>
      <c r="D33" s="2435"/>
      <c r="E33" s="2435"/>
      <c r="F33" s="2435"/>
      <c r="G33" s="2435"/>
      <c r="H33" s="2435"/>
      <c r="I33" s="2435"/>
      <c r="J33" s="2435"/>
      <c r="K33" s="2435"/>
      <c r="L33" s="2435"/>
      <c r="M33" s="2435"/>
      <c r="N33" s="2435"/>
      <c r="O33" s="2435"/>
      <c r="P33" s="2435"/>
      <c r="Q33" s="2435"/>
      <c r="R33" s="2435"/>
      <c r="S33" s="2435"/>
      <c r="T33" s="2435"/>
      <c r="U33" s="2435"/>
      <c r="V33" s="2435"/>
      <c r="W33" s="2435"/>
      <c r="X33" s="2435"/>
      <c r="Y33" s="2435"/>
      <c r="Z33" s="2435"/>
      <c r="AA33" s="2435"/>
      <c r="AB33" s="2435"/>
      <c r="AC33" s="2435"/>
      <c r="AD33" s="2436"/>
    </row>
    <row r="34" spans="3:30" ht="16.5" customHeight="1">
      <c r="C34" s="2434"/>
      <c r="D34" s="2435"/>
      <c r="E34" s="2435"/>
      <c r="F34" s="2435"/>
      <c r="G34" s="2435"/>
      <c r="H34" s="2435"/>
      <c r="I34" s="2435"/>
      <c r="J34" s="2435"/>
      <c r="K34" s="2435"/>
      <c r="L34" s="2435"/>
      <c r="M34" s="2435"/>
      <c r="N34" s="2435"/>
      <c r="O34" s="2435"/>
      <c r="P34" s="2435"/>
      <c r="Q34" s="2435"/>
      <c r="R34" s="2435"/>
      <c r="S34" s="2435"/>
      <c r="T34" s="2435"/>
      <c r="U34" s="2435"/>
      <c r="V34" s="2435"/>
      <c r="W34" s="2435"/>
      <c r="X34" s="2435"/>
      <c r="Y34" s="2435"/>
      <c r="Z34" s="2435"/>
      <c r="AA34" s="2435"/>
      <c r="AB34" s="2435"/>
      <c r="AC34" s="2435"/>
      <c r="AD34" s="2436"/>
    </row>
    <row r="35" spans="3:30" ht="16.5" customHeight="1">
      <c r="C35" s="2434"/>
      <c r="D35" s="2435"/>
      <c r="E35" s="2435"/>
      <c r="F35" s="2435"/>
      <c r="G35" s="2435"/>
      <c r="H35" s="2435"/>
      <c r="I35" s="2435"/>
      <c r="J35" s="2435"/>
      <c r="K35" s="2435"/>
      <c r="L35" s="2435"/>
      <c r="M35" s="2435"/>
      <c r="N35" s="2435"/>
      <c r="O35" s="2435"/>
      <c r="P35" s="2435"/>
      <c r="Q35" s="2435"/>
      <c r="R35" s="2435"/>
      <c r="S35" s="2435"/>
      <c r="T35" s="2435"/>
      <c r="U35" s="2435"/>
      <c r="V35" s="2435"/>
      <c r="W35" s="2435"/>
      <c r="X35" s="2435"/>
      <c r="Y35" s="2435"/>
      <c r="Z35" s="2435"/>
      <c r="AA35" s="2435"/>
      <c r="AB35" s="2435"/>
      <c r="AC35" s="2435"/>
      <c r="AD35" s="2436"/>
    </row>
    <row r="36" spans="3:30" ht="16.5" customHeight="1">
      <c r="C36" s="2434"/>
      <c r="D36" s="2435"/>
      <c r="E36" s="2435"/>
      <c r="F36" s="2435"/>
      <c r="G36" s="2435"/>
      <c r="H36" s="2435"/>
      <c r="I36" s="2435"/>
      <c r="J36" s="2435"/>
      <c r="K36" s="2435"/>
      <c r="L36" s="2435"/>
      <c r="M36" s="2435"/>
      <c r="N36" s="2435"/>
      <c r="O36" s="2435"/>
      <c r="P36" s="2435"/>
      <c r="Q36" s="2435"/>
      <c r="R36" s="2435"/>
      <c r="S36" s="2435"/>
      <c r="T36" s="2435"/>
      <c r="U36" s="2435"/>
      <c r="V36" s="2435"/>
      <c r="W36" s="2435"/>
      <c r="X36" s="2435"/>
      <c r="Y36" s="2435"/>
      <c r="Z36" s="2435"/>
      <c r="AA36" s="2435"/>
      <c r="AB36" s="2435"/>
      <c r="AC36" s="2435"/>
      <c r="AD36" s="2436"/>
    </row>
    <row r="37" spans="3:30" ht="16.5" customHeight="1">
      <c r="C37" s="2434"/>
      <c r="D37" s="2435"/>
      <c r="E37" s="2435"/>
      <c r="F37" s="2435"/>
      <c r="G37" s="2435"/>
      <c r="H37" s="2435"/>
      <c r="I37" s="2435"/>
      <c r="J37" s="2435"/>
      <c r="K37" s="2435"/>
      <c r="L37" s="2435"/>
      <c r="M37" s="2435"/>
      <c r="N37" s="2435"/>
      <c r="O37" s="2435"/>
      <c r="P37" s="2435"/>
      <c r="Q37" s="2435"/>
      <c r="R37" s="2435"/>
      <c r="S37" s="2435"/>
      <c r="T37" s="2435"/>
      <c r="U37" s="2435"/>
      <c r="V37" s="2435"/>
      <c r="W37" s="2435"/>
      <c r="X37" s="2435"/>
      <c r="Y37" s="2435"/>
      <c r="Z37" s="2435"/>
      <c r="AA37" s="2435"/>
      <c r="AB37" s="2435"/>
      <c r="AC37" s="2435"/>
      <c r="AD37" s="2436"/>
    </row>
    <row r="38" spans="3:30" ht="16.5" customHeight="1">
      <c r="C38" s="2434"/>
      <c r="D38" s="2435"/>
      <c r="E38" s="2435"/>
      <c r="F38" s="2435"/>
      <c r="G38" s="2435"/>
      <c r="H38" s="2435"/>
      <c r="I38" s="2435"/>
      <c r="J38" s="2435"/>
      <c r="K38" s="2435"/>
      <c r="L38" s="2435"/>
      <c r="M38" s="2435"/>
      <c r="N38" s="2435"/>
      <c r="O38" s="2435"/>
      <c r="P38" s="2435"/>
      <c r="Q38" s="2435"/>
      <c r="R38" s="2435"/>
      <c r="S38" s="2435"/>
      <c r="T38" s="2435"/>
      <c r="U38" s="2435"/>
      <c r="V38" s="2435"/>
      <c r="W38" s="2435"/>
      <c r="X38" s="2435"/>
      <c r="Y38" s="2435"/>
      <c r="Z38" s="2435"/>
      <c r="AA38" s="2435"/>
      <c r="AB38" s="2435"/>
      <c r="AC38" s="2435"/>
      <c r="AD38" s="2436"/>
    </row>
    <row r="39" spans="3:30" ht="16.5" customHeight="1">
      <c r="C39" s="2434"/>
      <c r="D39" s="2435"/>
      <c r="E39" s="2435"/>
      <c r="F39" s="2435"/>
      <c r="G39" s="2435"/>
      <c r="H39" s="2435"/>
      <c r="I39" s="2435"/>
      <c r="J39" s="2435"/>
      <c r="K39" s="2435"/>
      <c r="L39" s="2435"/>
      <c r="M39" s="2435"/>
      <c r="N39" s="2435"/>
      <c r="O39" s="2435"/>
      <c r="P39" s="2435"/>
      <c r="Q39" s="2435"/>
      <c r="R39" s="2435"/>
      <c r="S39" s="2435"/>
      <c r="T39" s="2435"/>
      <c r="U39" s="2435"/>
      <c r="V39" s="2435"/>
      <c r="W39" s="2435"/>
      <c r="X39" s="2435"/>
      <c r="Y39" s="2435"/>
      <c r="Z39" s="2435"/>
      <c r="AA39" s="2435"/>
      <c r="AB39" s="2435"/>
      <c r="AC39" s="2435"/>
      <c r="AD39" s="2436"/>
    </row>
    <row r="40" spans="3:30" ht="16.5" customHeight="1">
      <c r="C40" s="2434"/>
      <c r="D40" s="2435"/>
      <c r="E40" s="2435"/>
      <c r="F40" s="2435"/>
      <c r="G40" s="2435"/>
      <c r="H40" s="2435"/>
      <c r="I40" s="2435"/>
      <c r="J40" s="2435"/>
      <c r="K40" s="2435"/>
      <c r="L40" s="2435"/>
      <c r="M40" s="2435"/>
      <c r="N40" s="2435"/>
      <c r="O40" s="2435"/>
      <c r="P40" s="2435"/>
      <c r="Q40" s="2435"/>
      <c r="R40" s="2435"/>
      <c r="S40" s="2435"/>
      <c r="T40" s="2435"/>
      <c r="U40" s="2435"/>
      <c r="V40" s="2435"/>
      <c r="W40" s="2435"/>
      <c r="X40" s="2435"/>
      <c r="Y40" s="2435"/>
      <c r="Z40" s="2435"/>
      <c r="AA40" s="2435"/>
      <c r="AB40" s="2435"/>
      <c r="AC40" s="2435"/>
      <c r="AD40" s="2436"/>
    </row>
    <row r="41" spans="3:30" ht="16.5" customHeight="1">
      <c r="C41" s="2434"/>
      <c r="D41" s="2435"/>
      <c r="E41" s="2435"/>
      <c r="F41" s="2435"/>
      <c r="G41" s="2435"/>
      <c r="H41" s="2435"/>
      <c r="I41" s="2435"/>
      <c r="J41" s="2435"/>
      <c r="K41" s="2435"/>
      <c r="L41" s="2435"/>
      <c r="M41" s="2435"/>
      <c r="N41" s="2435"/>
      <c r="O41" s="2435"/>
      <c r="P41" s="2435"/>
      <c r="Q41" s="2435"/>
      <c r="R41" s="2435"/>
      <c r="S41" s="2435"/>
      <c r="T41" s="2435"/>
      <c r="U41" s="2435"/>
      <c r="V41" s="2435"/>
      <c r="W41" s="2435"/>
      <c r="X41" s="2435"/>
      <c r="Y41" s="2435"/>
      <c r="Z41" s="2435"/>
      <c r="AA41" s="2435"/>
      <c r="AB41" s="2435"/>
      <c r="AC41" s="2435"/>
      <c r="AD41" s="2436"/>
    </row>
    <row r="42" spans="3:30" ht="16.5" customHeight="1">
      <c r="C42" s="2434"/>
      <c r="D42" s="2435"/>
      <c r="E42" s="2435"/>
      <c r="F42" s="2435"/>
      <c r="G42" s="2435"/>
      <c r="H42" s="2435"/>
      <c r="I42" s="2435"/>
      <c r="J42" s="2435"/>
      <c r="K42" s="2435"/>
      <c r="L42" s="2435"/>
      <c r="M42" s="2435"/>
      <c r="N42" s="2435"/>
      <c r="O42" s="2435"/>
      <c r="P42" s="2435"/>
      <c r="Q42" s="2435"/>
      <c r="R42" s="2435"/>
      <c r="S42" s="2435"/>
      <c r="T42" s="2435"/>
      <c r="U42" s="2435"/>
      <c r="V42" s="2435"/>
      <c r="W42" s="2435"/>
      <c r="X42" s="2435"/>
      <c r="Y42" s="2435"/>
      <c r="Z42" s="2435"/>
      <c r="AA42" s="2435"/>
      <c r="AB42" s="2435"/>
      <c r="AC42" s="2435"/>
      <c r="AD42" s="2436"/>
    </row>
    <row r="43" spans="3:30" ht="16.5" customHeight="1">
      <c r="C43" s="2434"/>
      <c r="D43" s="2435"/>
      <c r="E43" s="2435"/>
      <c r="F43" s="2435"/>
      <c r="G43" s="2435"/>
      <c r="H43" s="2435"/>
      <c r="I43" s="2435"/>
      <c r="J43" s="2435"/>
      <c r="K43" s="2435"/>
      <c r="L43" s="2435"/>
      <c r="M43" s="2435"/>
      <c r="N43" s="2435"/>
      <c r="O43" s="2435"/>
      <c r="P43" s="2435"/>
      <c r="Q43" s="2435"/>
      <c r="R43" s="2435"/>
      <c r="S43" s="2435"/>
      <c r="T43" s="2435"/>
      <c r="U43" s="2435"/>
      <c r="V43" s="2435"/>
      <c r="W43" s="2435"/>
      <c r="X43" s="2435"/>
      <c r="Y43" s="2435"/>
      <c r="Z43" s="2435"/>
      <c r="AA43" s="2435"/>
      <c r="AB43" s="2435"/>
      <c r="AC43" s="2435"/>
      <c r="AD43" s="2436"/>
    </row>
    <row r="44" spans="3:30" ht="16.5" customHeight="1">
      <c r="C44" s="2434"/>
      <c r="D44" s="2435"/>
      <c r="E44" s="2435"/>
      <c r="F44" s="2435"/>
      <c r="G44" s="2435"/>
      <c r="H44" s="2435"/>
      <c r="I44" s="2435"/>
      <c r="J44" s="2435"/>
      <c r="K44" s="2435"/>
      <c r="L44" s="2435"/>
      <c r="M44" s="2435"/>
      <c r="N44" s="2435"/>
      <c r="O44" s="2435"/>
      <c r="P44" s="2435"/>
      <c r="Q44" s="2435"/>
      <c r="R44" s="2435"/>
      <c r="S44" s="2435"/>
      <c r="T44" s="2435"/>
      <c r="U44" s="2435"/>
      <c r="V44" s="2435"/>
      <c r="W44" s="2435"/>
      <c r="X44" s="2435"/>
      <c r="Y44" s="2435"/>
      <c r="Z44" s="2435"/>
      <c r="AA44" s="2435"/>
      <c r="AB44" s="2435"/>
      <c r="AC44" s="2435"/>
      <c r="AD44" s="2436"/>
    </row>
    <row r="45" spans="3:30" ht="16.5" customHeight="1">
      <c r="C45" s="2434"/>
      <c r="D45" s="2435"/>
      <c r="E45" s="2435"/>
      <c r="F45" s="2435"/>
      <c r="G45" s="2435"/>
      <c r="H45" s="2435"/>
      <c r="I45" s="2435"/>
      <c r="J45" s="2435"/>
      <c r="K45" s="2435"/>
      <c r="L45" s="2435"/>
      <c r="M45" s="2435"/>
      <c r="N45" s="2435"/>
      <c r="O45" s="2435"/>
      <c r="P45" s="2435"/>
      <c r="Q45" s="2435"/>
      <c r="R45" s="2435"/>
      <c r="S45" s="2435"/>
      <c r="T45" s="2435"/>
      <c r="U45" s="2435"/>
      <c r="V45" s="2435"/>
      <c r="W45" s="2435"/>
      <c r="X45" s="2435"/>
      <c r="Y45" s="2435"/>
      <c r="Z45" s="2435"/>
      <c r="AA45" s="2435"/>
      <c r="AB45" s="2435"/>
      <c r="AC45" s="2435"/>
      <c r="AD45" s="2436"/>
    </row>
    <row r="46" spans="3:30" ht="16.5" customHeight="1">
      <c r="C46" s="2434"/>
      <c r="D46" s="2435"/>
      <c r="E46" s="2435"/>
      <c r="F46" s="2435"/>
      <c r="G46" s="2435"/>
      <c r="H46" s="2435"/>
      <c r="I46" s="2435"/>
      <c r="J46" s="2435"/>
      <c r="K46" s="2435"/>
      <c r="L46" s="2435"/>
      <c r="M46" s="2435"/>
      <c r="N46" s="2435"/>
      <c r="O46" s="2435"/>
      <c r="P46" s="2435"/>
      <c r="Q46" s="2435"/>
      <c r="R46" s="2435"/>
      <c r="S46" s="2435"/>
      <c r="T46" s="2435"/>
      <c r="U46" s="2435"/>
      <c r="V46" s="2435"/>
      <c r="W46" s="2435"/>
      <c r="X46" s="2435"/>
      <c r="Y46" s="2435"/>
      <c r="Z46" s="2435"/>
      <c r="AA46" s="2435"/>
      <c r="AB46" s="2435"/>
      <c r="AC46" s="2435"/>
      <c r="AD46" s="2436"/>
    </row>
    <row r="47" spans="3:30" ht="16.5" customHeight="1">
      <c r="C47" s="2434"/>
      <c r="D47" s="2435"/>
      <c r="E47" s="2435"/>
      <c r="F47" s="2435"/>
      <c r="G47" s="2435"/>
      <c r="H47" s="2435"/>
      <c r="I47" s="2435"/>
      <c r="J47" s="2435"/>
      <c r="K47" s="2435"/>
      <c r="L47" s="2435"/>
      <c r="M47" s="2435"/>
      <c r="N47" s="2435"/>
      <c r="O47" s="2435"/>
      <c r="P47" s="2435"/>
      <c r="Q47" s="2435"/>
      <c r="R47" s="2435"/>
      <c r="S47" s="2435"/>
      <c r="T47" s="2435"/>
      <c r="U47" s="2435"/>
      <c r="V47" s="2435"/>
      <c r="W47" s="2435"/>
      <c r="X47" s="2435"/>
      <c r="Y47" s="2435"/>
      <c r="Z47" s="2435"/>
      <c r="AA47" s="2435"/>
      <c r="AB47" s="2435"/>
      <c r="AC47" s="2435"/>
      <c r="AD47" s="2436"/>
    </row>
    <row r="48" spans="3:30" ht="16.5" customHeight="1">
      <c r="C48" s="2434"/>
      <c r="D48" s="2435"/>
      <c r="E48" s="2435"/>
      <c r="F48" s="2435"/>
      <c r="G48" s="2435"/>
      <c r="H48" s="2435"/>
      <c r="I48" s="2435"/>
      <c r="J48" s="2435"/>
      <c r="K48" s="2435"/>
      <c r="L48" s="2435"/>
      <c r="M48" s="2435"/>
      <c r="N48" s="2435"/>
      <c r="O48" s="2435"/>
      <c r="P48" s="2435"/>
      <c r="Q48" s="2435"/>
      <c r="R48" s="2435"/>
      <c r="S48" s="2435"/>
      <c r="T48" s="2435"/>
      <c r="U48" s="2435"/>
      <c r="V48" s="2435"/>
      <c r="W48" s="2435"/>
      <c r="X48" s="2435"/>
      <c r="Y48" s="2435"/>
      <c r="Z48" s="2435"/>
      <c r="AA48" s="2435"/>
      <c r="AB48" s="2435"/>
      <c r="AC48" s="2435"/>
      <c r="AD48" s="2436"/>
    </row>
    <row r="49" spans="3:30" ht="16.5" customHeight="1">
      <c r="C49" s="2434"/>
      <c r="D49" s="2435"/>
      <c r="E49" s="2435"/>
      <c r="F49" s="2435"/>
      <c r="G49" s="2435"/>
      <c r="H49" s="2435"/>
      <c r="I49" s="2435"/>
      <c r="J49" s="2435"/>
      <c r="K49" s="2435"/>
      <c r="L49" s="2435"/>
      <c r="M49" s="2435"/>
      <c r="N49" s="2435"/>
      <c r="O49" s="2435"/>
      <c r="P49" s="2435"/>
      <c r="Q49" s="2435"/>
      <c r="R49" s="2435"/>
      <c r="S49" s="2435"/>
      <c r="T49" s="2435"/>
      <c r="U49" s="2435"/>
      <c r="V49" s="2435"/>
      <c r="W49" s="2435"/>
      <c r="X49" s="2435"/>
      <c r="Y49" s="2435"/>
      <c r="Z49" s="2435"/>
      <c r="AA49" s="2435"/>
      <c r="AB49" s="2435"/>
      <c r="AC49" s="2435"/>
      <c r="AD49" s="2436"/>
    </row>
    <row r="50" spans="3:30" ht="16.5" customHeight="1">
      <c r="C50" s="2434"/>
      <c r="D50" s="2435"/>
      <c r="E50" s="2435"/>
      <c r="F50" s="2435"/>
      <c r="G50" s="2435"/>
      <c r="H50" s="2435"/>
      <c r="I50" s="2435"/>
      <c r="J50" s="2435"/>
      <c r="K50" s="2435"/>
      <c r="L50" s="2435"/>
      <c r="M50" s="2435"/>
      <c r="N50" s="2435"/>
      <c r="O50" s="2435"/>
      <c r="P50" s="2435"/>
      <c r="Q50" s="2435"/>
      <c r="R50" s="2435"/>
      <c r="S50" s="2435"/>
      <c r="T50" s="2435"/>
      <c r="U50" s="2435"/>
      <c r="V50" s="2435"/>
      <c r="W50" s="2435"/>
      <c r="X50" s="2435"/>
      <c r="Y50" s="2435"/>
      <c r="Z50" s="2435"/>
      <c r="AA50" s="2435"/>
      <c r="AB50" s="2435"/>
      <c r="AC50" s="2435"/>
      <c r="AD50" s="2436"/>
    </row>
    <row r="51" spans="3:30" ht="16.5" customHeight="1">
      <c r="C51" s="2434"/>
      <c r="D51" s="2435"/>
      <c r="E51" s="2435"/>
      <c r="F51" s="2435"/>
      <c r="G51" s="2435"/>
      <c r="H51" s="2435"/>
      <c r="I51" s="2435"/>
      <c r="J51" s="2435"/>
      <c r="K51" s="2435"/>
      <c r="L51" s="2435"/>
      <c r="M51" s="2435"/>
      <c r="N51" s="2435"/>
      <c r="O51" s="2435"/>
      <c r="P51" s="2435"/>
      <c r="Q51" s="2435"/>
      <c r="R51" s="2435"/>
      <c r="S51" s="2435"/>
      <c r="T51" s="2435"/>
      <c r="U51" s="2435"/>
      <c r="V51" s="2435"/>
      <c r="W51" s="2435"/>
      <c r="X51" s="2435"/>
      <c r="Y51" s="2435"/>
      <c r="Z51" s="2435"/>
      <c r="AA51" s="2435"/>
      <c r="AB51" s="2435"/>
      <c r="AC51" s="2435"/>
      <c r="AD51" s="2436"/>
    </row>
    <row r="52" spans="3:30" ht="16.5" customHeight="1">
      <c r="C52" s="2434"/>
      <c r="D52" s="2435"/>
      <c r="E52" s="2435"/>
      <c r="F52" s="2435"/>
      <c r="G52" s="2435"/>
      <c r="H52" s="2435"/>
      <c r="I52" s="2435"/>
      <c r="J52" s="2435"/>
      <c r="K52" s="2435"/>
      <c r="L52" s="2435"/>
      <c r="M52" s="2435"/>
      <c r="N52" s="2435"/>
      <c r="O52" s="2435"/>
      <c r="P52" s="2435"/>
      <c r="Q52" s="2435"/>
      <c r="R52" s="2435"/>
      <c r="S52" s="2435"/>
      <c r="T52" s="2435"/>
      <c r="U52" s="2435"/>
      <c r="V52" s="2435"/>
      <c r="W52" s="2435"/>
      <c r="X52" s="2435"/>
      <c r="Y52" s="2435"/>
      <c r="Z52" s="2435"/>
      <c r="AA52" s="2435"/>
      <c r="AB52" s="2435"/>
      <c r="AC52" s="2435"/>
      <c r="AD52" s="2436"/>
    </row>
    <row r="53" spans="3:30" ht="16.5" customHeight="1">
      <c r="C53" s="2437"/>
      <c r="D53" s="2438"/>
      <c r="E53" s="2438"/>
      <c r="F53" s="2438"/>
      <c r="G53" s="2438"/>
      <c r="H53" s="2438"/>
      <c r="I53" s="2438"/>
      <c r="J53" s="2438"/>
      <c r="K53" s="2438"/>
      <c r="L53" s="2438"/>
      <c r="M53" s="2438"/>
      <c r="N53" s="2438"/>
      <c r="O53" s="2438"/>
      <c r="P53" s="2438"/>
      <c r="Q53" s="2438"/>
      <c r="R53" s="2438"/>
      <c r="S53" s="2438"/>
      <c r="T53" s="2438"/>
      <c r="U53" s="2438"/>
      <c r="V53" s="2438"/>
      <c r="W53" s="2438"/>
      <c r="X53" s="2438"/>
      <c r="Y53" s="2438"/>
      <c r="Z53" s="2438"/>
      <c r="AA53" s="2438"/>
      <c r="AB53" s="2438"/>
      <c r="AC53" s="2438"/>
      <c r="AD53" s="2439"/>
    </row>
    <row r="54" spans="3:30" ht="6.75" customHeight="1">
      <c r="E54" s="332"/>
      <c r="F54" s="332"/>
      <c r="G54" s="332"/>
      <c r="H54" s="332"/>
      <c r="I54" s="332"/>
      <c r="J54" s="332"/>
      <c r="K54" s="332"/>
      <c r="L54" s="332"/>
      <c r="M54" s="332"/>
    </row>
    <row r="56" spans="3:30" ht="16.5" customHeight="1">
      <c r="E56" s="332"/>
      <c r="F56" s="332"/>
      <c r="G56" s="332"/>
      <c r="H56" s="332"/>
      <c r="I56" s="332"/>
      <c r="J56" s="332"/>
      <c r="K56" s="332"/>
      <c r="L56" s="332"/>
      <c r="M56" s="332"/>
    </row>
    <row r="57" spans="3:30" ht="16.5" customHeight="1">
      <c r="E57" s="332"/>
      <c r="F57" s="332"/>
      <c r="G57" s="332"/>
      <c r="H57" s="332"/>
      <c r="I57" s="332"/>
      <c r="J57" s="332"/>
      <c r="K57" s="332"/>
      <c r="L57" s="332"/>
      <c r="M57" s="332"/>
    </row>
    <row r="58" spans="3:30" ht="16.5" customHeight="1">
      <c r="E58" s="332"/>
      <c r="F58" s="332"/>
      <c r="G58" s="332"/>
      <c r="H58" s="332"/>
      <c r="I58" s="332"/>
      <c r="J58" s="332"/>
      <c r="K58" s="332"/>
      <c r="L58" s="332"/>
      <c r="M58" s="332"/>
    </row>
    <row r="59" spans="3:30" ht="16.5" customHeight="1">
      <c r="E59" s="332"/>
      <c r="F59" s="332"/>
      <c r="G59" s="332"/>
      <c r="H59" s="332"/>
      <c r="I59" s="332"/>
      <c r="J59" s="332"/>
      <c r="K59" s="332"/>
      <c r="L59" s="332"/>
      <c r="M59" s="332"/>
    </row>
    <row r="60" spans="3:30" ht="16.5" customHeight="1">
      <c r="E60" s="332"/>
      <c r="F60" s="332"/>
      <c r="G60" s="332"/>
      <c r="H60" s="332"/>
      <c r="I60" s="332"/>
      <c r="J60" s="332"/>
      <c r="K60" s="332"/>
      <c r="L60" s="332"/>
      <c r="M60" s="332"/>
    </row>
    <row r="61" spans="3:30" ht="16.5" customHeight="1">
      <c r="E61" s="332"/>
      <c r="F61" s="332"/>
      <c r="G61" s="332"/>
      <c r="H61" s="332"/>
      <c r="I61" s="332"/>
      <c r="J61" s="332"/>
      <c r="K61" s="332"/>
      <c r="L61" s="332"/>
      <c r="M61" s="332"/>
    </row>
    <row r="62" spans="3:30" ht="16.5" customHeight="1">
      <c r="E62" s="332"/>
      <c r="F62" s="332"/>
      <c r="G62" s="332"/>
      <c r="H62" s="332"/>
      <c r="I62" s="332"/>
      <c r="J62" s="332"/>
      <c r="K62" s="332"/>
      <c r="L62" s="332"/>
      <c r="M62" s="332"/>
    </row>
  </sheetData>
  <sheetProtection algorithmName="SHA-512" hashValue="3mNdUP4lnSVtMWlHWWWQQq3zR5unpIJnb2uknf8NHJz6/prL51/A1D0dSNW2GstINcGfGA3YyhUGKEtW4xyhDg==" saltValue="Ps/xceszTkeI6X5TZC5IHw==" spinCount="100000" sheet="1" formatCells="0" formatRows="0" insertRows="0" selectLockedCells="1" autoFilter="0" pivotTables="0"/>
  <mergeCells count="9">
    <mergeCell ref="C10:AD53"/>
    <mergeCell ref="C8:Q8"/>
    <mergeCell ref="R8:T8"/>
    <mergeCell ref="V8:AA8"/>
    <mergeCell ref="B3:AE3"/>
    <mergeCell ref="B4:AE4"/>
    <mergeCell ref="C7:Q7"/>
    <mergeCell ref="R7:T7"/>
    <mergeCell ref="V7:AA7"/>
  </mergeCells>
  <phoneticPr fontId="21"/>
  <conditionalFormatting sqref="R7:T8">
    <cfRule type="containsBlanks" dxfId="126" priority="1">
      <formula>LEN(TRIM(R7))=0</formula>
    </cfRule>
  </conditionalFormatting>
  <printOptions horizontalCentered="1"/>
  <pageMargins left="0.51181102362204722" right="0.11811023622047245" top="0.35433070866141736" bottom="0.35433070866141736" header="0.31496062992125984" footer="0.11811023622047245"/>
  <pageSetup paperSize="9" scale="95" orientation="portrait" r:id="rId1"/>
  <headerFooter scaleWithDoc="0">
    <oddFooter>&amp;R&amp;K01+049R7高層ZEH-M_ver.1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EAAAD-DDCA-494B-A22D-A43D9BA4F94C}">
  <sheetPr>
    <pageSetUpPr fitToPage="1"/>
  </sheetPr>
  <dimension ref="A1:AS205"/>
  <sheetViews>
    <sheetView showGridLines="0" view="pageBreakPreview" topLeftCell="B2" zoomScaleNormal="100" zoomScaleSheetLayoutView="100" workbookViewId="0">
      <selection activeCell="J12" sqref="J12:K12"/>
    </sheetView>
  </sheetViews>
  <sheetFormatPr defaultRowHeight="20.149999999999999" customHeight="1"/>
  <cols>
    <col min="1" max="1" width="1.08203125" style="252" hidden="1" customWidth="1"/>
    <col min="2" max="2" width="1.5" style="252" customWidth="1"/>
    <col min="3" max="3" width="2.5" style="252" customWidth="1"/>
    <col min="4" max="9" width="3.83203125" style="252" customWidth="1"/>
    <col min="10" max="10" width="5.08203125" style="252" customWidth="1"/>
    <col min="11" max="14" width="3.83203125" style="252" customWidth="1"/>
    <col min="15" max="15" width="5.33203125" style="252" customWidth="1"/>
    <col min="16" max="16" width="3.83203125" style="252" customWidth="1"/>
    <col min="17" max="17" width="5.08203125" style="252" customWidth="1"/>
    <col min="18" max="23" width="3.83203125" style="252" customWidth="1"/>
    <col min="24" max="24" width="3.08203125" style="252" customWidth="1"/>
    <col min="25" max="25" width="3.83203125" style="252" customWidth="1"/>
    <col min="26" max="26" width="3.83203125" style="1023" hidden="1" customWidth="1"/>
    <col min="27" max="28" width="3.83203125" style="1024" hidden="1" customWidth="1"/>
    <col min="29" max="29" width="3.83203125" style="1025" customWidth="1"/>
    <col min="30" max="30" width="3.83203125" style="1026" customWidth="1"/>
    <col min="31" max="42" width="3.83203125" style="252" customWidth="1"/>
    <col min="43" max="43" width="8.58203125" style="252"/>
    <col min="44" max="44" width="16.83203125" style="252" bestFit="1" customWidth="1"/>
    <col min="45" max="45" width="13.33203125" style="252" customWidth="1"/>
    <col min="46" max="217" width="8.58203125" style="252"/>
    <col min="218" max="241" width="3.58203125" style="252" customWidth="1"/>
    <col min="242" max="250" width="9" style="252" customWidth="1"/>
    <col min="251" max="251" width="2" style="252" customWidth="1"/>
    <col min="252" max="473" width="8.58203125" style="252"/>
    <col min="474" max="497" width="3.58203125" style="252" customWidth="1"/>
    <col min="498" max="506" width="9" style="252" customWidth="1"/>
    <col min="507" max="507" width="2" style="252" customWidth="1"/>
    <col min="508" max="729" width="8.58203125" style="252"/>
    <col min="730" max="753" width="3.58203125" style="252" customWidth="1"/>
    <col min="754" max="762" width="9" style="252" customWidth="1"/>
    <col min="763" max="763" width="2" style="252" customWidth="1"/>
    <col min="764" max="985" width="8.58203125" style="252"/>
    <col min="986" max="1009" width="3.58203125" style="252" customWidth="1"/>
    <col min="1010" max="1018" width="9" style="252" customWidth="1"/>
    <col min="1019" max="1019" width="2" style="252" customWidth="1"/>
    <col min="1020" max="1241" width="8.58203125" style="252"/>
    <col min="1242" max="1265" width="3.58203125" style="252" customWidth="1"/>
    <col min="1266" max="1274" width="9" style="252" customWidth="1"/>
    <col min="1275" max="1275" width="2" style="252" customWidth="1"/>
    <col min="1276" max="1497" width="8.58203125" style="252"/>
    <col min="1498" max="1521" width="3.58203125" style="252" customWidth="1"/>
    <col min="1522" max="1530" width="9" style="252" customWidth="1"/>
    <col min="1531" max="1531" width="2" style="252" customWidth="1"/>
    <col min="1532" max="1753" width="8.58203125" style="252"/>
    <col min="1754" max="1777" width="3.58203125" style="252" customWidth="1"/>
    <col min="1778" max="1786" width="9" style="252" customWidth="1"/>
    <col min="1787" max="1787" width="2" style="252" customWidth="1"/>
    <col min="1788" max="2009" width="8.58203125" style="252"/>
    <col min="2010" max="2033" width="3.58203125" style="252" customWidth="1"/>
    <col min="2034" max="2042" width="9" style="252" customWidth="1"/>
    <col min="2043" max="2043" width="2" style="252" customWidth="1"/>
    <col min="2044" max="2265" width="8.58203125" style="252"/>
    <col min="2266" max="2289" width="3.58203125" style="252" customWidth="1"/>
    <col min="2290" max="2298" width="9" style="252" customWidth="1"/>
    <col min="2299" max="2299" width="2" style="252" customWidth="1"/>
    <col min="2300" max="2521" width="8.58203125" style="252"/>
    <col min="2522" max="2545" width="3.58203125" style="252" customWidth="1"/>
    <col min="2546" max="2554" width="9" style="252" customWidth="1"/>
    <col min="2555" max="2555" width="2" style="252" customWidth="1"/>
    <col min="2556" max="2777" width="8.58203125" style="252"/>
    <col min="2778" max="2801" width="3.58203125" style="252" customWidth="1"/>
    <col min="2802" max="2810" width="9" style="252" customWidth="1"/>
    <col min="2811" max="2811" width="2" style="252" customWidth="1"/>
    <col min="2812" max="3033" width="8.58203125" style="252"/>
    <col min="3034" max="3057" width="3.58203125" style="252" customWidth="1"/>
    <col min="3058" max="3066" width="9" style="252" customWidth="1"/>
    <col min="3067" max="3067" width="2" style="252" customWidth="1"/>
    <col min="3068" max="3289" width="8.58203125" style="252"/>
    <col min="3290" max="3313" width="3.58203125" style="252" customWidth="1"/>
    <col min="3314" max="3322" width="9" style="252" customWidth="1"/>
    <col min="3323" max="3323" width="2" style="252" customWidth="1"/>
    <col min="3324" max="3545" width="8.58203125" style="252"/>
    <col min="3546" max="3569" width="3.58203125" style="252" customWidth="1"/>
    <col min="3570" max="3578" width="9" style="252" customWidth="1"/>
    <col min="3579" max="3579" width="2" style="252" customWidth="1"/>
    <col min="3580" max="3801" width="8.58203125" style="252"/>
    <col min="3802" max="3825" width="3.58203125" style="252" customWidth="1"/>
    <col min="3826" max="3834" width="9" style="252" customWidth="1"/>
    <col min="3835" max="3835" width="2" style="252" customWidth="1"/>
    <col min="3836" max="4057" width="8.58203125" style="252"/>
    <col min="4058" max="4081" width="3.58203125" style="252" customWidth="1"/>
    <col min="4082" max="4090" width="9" style="252" customWidth="1"/>
    <col min="4091" max="4091" width="2" style="252" customWidth="1"/>
    <col min="4092" max="4313" width="8.58203125" style="252"/>
    <col min="4314" max="4337" width="3.58203125" style="252" customWidth="1"/>
    <col min="4338" max="4346" width="9" style="252" customWidth="1"/>
    <col min="4347" max="4347" width="2" style="252" customWidth="1"/>
    <col min="4348" max="4569" width="8.58203125" style="252"/>
    <col min="4570" max="4593" width="3.58203125" style="252" customWidth="1"/>
    <col min="4594" max="4602" width="9" style="252" customWidth="1"/>
    <col min="4603" max="4603" width="2" style="252" customWidth="1"/>
    <col min="4604" max="4825" width="8.58203125" style="252"/>
    <col min="4826" max="4849" width="3.58203125" style="252" customWidth="1"/>
    <col min="4850" max="4858" width="9" style="252" customWidth="1"/>
    <col min="4859" max="4859" width="2" style="252" customWidth="1"/>
    <col min="4860" max="5081" width="8.58203125" style="252"/>
    <col min="5082" max="5105" width="3.58203125" style="252" customWidth="1"/>
    <col min="5106" max="5114" width="9" style="252" customWidth="1"/>
    <col min="5115" max="5115" width="2" style="252" customWidth="1"/>
    <col min="5116" max="5337" width="8.58203125" style="252"/>
    <col min="5338" max="5361" width="3.58203125" style="252" customWidth="1"/>
    <col min="5362" max="5370" width="9" style="252" customWidth="1"/>
    <col min="5371" max="5371" width="2" style="252" customWidth="1"/>
    <col min="5372" max="5593" width="8.58203125" style="252"/>
    <col min="5594" max="5617" width="3.58203125" style="252" customWidth="1"/>
    <col min="5618" max="5626" width="9" style="252" customWidth="1"/>
    <col min="5627" max="5627" width="2" style="252" customWidth="1"/>
    <col min="5628" max="5849" width="8.58203125" style="252"/>
    <col min="5850" max="5873" width="3.58203125" style="252" customWidth="1"/>
    <col min="5874" max="5882" width="9" style="252" customWidth="1"/>
    <col min="5883" max="5883" width="2" style="252" customWidth="1"/>
    <col min="5884" max="6105" width="8.58203125" style="252"/>
    <col min="6106" max="6129" width="3.58203125" style="252" customWidth="1"/>
    <col min="6130" max="6138" width="9" style="252" customWidth="1"/>
    <col min="6139" max="6139" width="2" style="252" customWidth="1"/>
    <col min="6140" max="6361" width="8.58203125" style="252"/>
    <col min="6362" max="6385" width="3.58203125" style="252" customWidth="1"/>
    <col min="6386" max="6394" width="9" style="252" customWidth="1"/>
    <col min="6395" max="6395" width="2" style="252" customWidth="1"/>
    <col min="6396" max="6617" width="8.58203125" style="252"/>
    <col min="6618" max="6641" width="3.58203125" style="252" customWidth="1"/>
    <col min="6642" max="6650" width="9" style="252" customWidth="1"/>
    <col min="6651" max="6651" width="2" style="252" customWidth="1"/>
    <col min="6652" max="6873" width="8.58203125" style="252"/>
    <col min="6874" max="6897" width="3.58203125" style="252" customWidth="1"/>
    <col min="6898" max="6906" width="9" style="252" customWidth="1"/>
    <col min="6907" max="6907" width="2" style="252" customWidth="1"/>
    <col min="6908" max="7129" width="8.58203125" style="252"/>
    <col min="7130" max="7153" width="3.58203125" style="252" customWidth="1"/>
    <col min="7154" max="7162" width="9" style="252" customWidth="1"/>
    <col min="7163" max="7163" width="2" style="252" customWidth="1"/>
    <col min="7164" max="7385" width="8.58203125" style="252"/>
    <col min="7386" max="7409" width="3.58203125" style="252" customWidth="1"/>
    <col min="7410" max="7418" width="9" style="252" customWidth="1"/>
    <col min="7419" max="7419" width="2" style="252" customWidth="1"/>
    <col min="7420" max="7641" width="8.58203125" style="252"/>
    <col min="7642" max="7665" width="3.58203125" style="252" customWidth="1"/>
    <col min="7666" max="7674" width="9" style="252" customWidth="1"/>
    <col min="7675" max="7675" width="2" style="252" customWidth="1"/>
    <col min="7676" max="7897" width="8.58203125" style="252"/>
    <col min="7898" max="7921" width="3.58203125" style="252" customWidth="1"/>
    <col min="7922" max="7930" width="9" style="252" customWidth="1"/>
    <col min="7931" max="7931" width="2" style="252" customWidth="1"/>
    <col min="7932" max="8153" width="8.58203125" style="252"/>
    <col min="8154" max="8177" width="3.58203125" style="252" customWidth="1"/>
    <col min="8178" max="8186" width="9" style="252" customWidth="1"/>
    <col min="8187" max="8187" width="2" style="252" customWidth="1"/>
    <col min="8188" max="8409" width="8.58203125" style="252"/>
    <col min="8410" max="8433" width="3.58203125" style="252" customWidth="1"/>
    <col min="8434" max="8442" width="9" style="252" customWidth="1"/>
    <col min="8443" max="8443" width="2" style="252" customWidth="1"/>
    <col min="8444" max="8665" width="8.58203125" style="252"/>
    <col min="8666" max="8689" width="3.58203125" style="252" customWidth="1"/>
    <col min="8690" max="8698" width="9" style="252" customWidth="1"/>
    <col min="8699" max="8699" width="2" style="252" customWidth="1"/>
    <col min="8700" max="8921" width="8.58203125" style="252"/>
    <col min="8922" max="8945" width="3.58203125" style="252" customWidth="1"/>
    <col min="8946" max="8954" width="9" style="252" customWidth="1"/>
    <col min="8955" max="8955" width="2" style="252" customWidth="1"/>
    <col min="8956" max="9177" width="8.58203125" style="252"/>
    <col min="9178" max="9201" width="3.58203125" style="252" customWidth="1"/>
    <col min="9202" max="9210" width="9" style="252" customWidth="1"/>
    <col min="9211" max="9211" width="2" style="252" customWidth="1"/>
    <col min="9212" max="9433" width="8.58203125" style="252"/>
    <col min="9434" max="9457" width="3.58203125" style="252" customWidth="1"/>
    <col min="9458" max="9466" width="9" style="252" customWidth="1"/>
    <col min="9467" max="9467" width="2" style="252" customWidth="1"/>
    <col min="9468" max="9689" width="8.58203125" style="252"/>
    <col min="9690" max="9713" width="3.58203125" style="252" customWidth="1"/>
    <col min="9714" max="9722" width="9" style="252" customWidth="1"/>
    <col min="9723" max="9723" width="2" style="252" customWidth="1"/>
    <col min="9724" max="9945" width="8.58203125" style="252"/>
    <col min="9946" max="9969" width="3.58203125" style="252" customWidth="1"/>
    <col min="9970" max="9978" width="9" style="252" customWidth="1"/>
    <col min="9979" max="9979" width="2" style="252" customWidth="1"/>
    <col min="9980" max="10201" width="8.58203125" style="252"/>
    <col min="10202" max="10225" width="3.58203125" style="252" customWidth="1"/>
    <col min="10226" max="10234" width="9" style="252" customWidth="1"/>
    <col min="10235" max="10235" width="2" style="252" customWidth="1"/>
    <col min="10236" max="10457" width="8.58203125" style="252"/>
    <col min="10458" max="10481" width="3.58203125" style="252" customWidth="1"/>
    <col min="10482" max="10490" width="9" style="252" customWidth="1"/>
    <col min="10491" max="10491" width="2" style="252" customWidth="1"/>
    <col min="10492" max="10713" width="8.58203125" style="252"/>
    <col min="10714" max="10737" width="3.58203125" style="252" customWidth="1"/>
    <col min="10738" max="10746" width="9" style="252" customWidth="1"/>
    <col min="10747" max="10747" width="2" style="252" customWidth="1"/>
    <col min="10748" max="10969" width="8.58203125" style="252"/>
    <col min="10970" max="10993" width="3.58203125" style="252" customWidth="1"/>
    <col min="10994" max="11002" width="9" style="252" customWidth="1"/>
    <col min="11003" max="11003" width="2" style="252" customWidth="1"/>
    <col min="11004" max="11225" width="8.58203125" style="252"/>
    <col min="11226" max="11249" width="3.58203125" style="252" customWidth="1"/>
    <col min="11250" max="11258" width="9" style="252" customWidth="1"/>
    <col min="11259" max="11259" width="2" style="252" customWidth="1"/>
    <col min="11260" max="11481" width="8.58203125" style="252"/>
    <col min="11482" max="11505" width="3.58203125" style="252" customWidth="1"/>
    <col min="11506" max="11514" width="9" style="252" customWidth="1"/>
    <col min="11515" max="11515" width="2" style="252" customWidth="1"/>
    <col min="11516" max="11737" width="8.58203125" style="252"/>
    <col min="11738" max="11761" width="3.58203125" style="252" customWidth="1"/>
    <col min="11762" max="11770" width="9" style="252" customWidth="1"/>
    <col min="11771" max="11771" width="2" style="252" customWidth="1"/>
    <col min="11772" max="11993" width="8.58203125" style="252"/>
    <col min="11994" max="12017" width="3.58203125" style="252" customWidth="1"/>
    <col min="12018" max="12026" width="9" style="252" customWidth="1"/>
    <col min="12027" max="12027" width="2" style="252" customWidth="1"/>
    <col min="12028" max="12249" width="8.58203125" style="252"/>
    <col min="12250" max="12273" width="3.58203125" style="252" customWidth="1"/>
    <col min="12274" max="12282" width="9" style="252" customWidth="1"/>
    <col min="12283" max="12283" width="2" style="252" customWidth="1"/>
    <col min="12284" max="12505" width="8.58203125" style="252"/>
    <col min="12506" max="12529" width="3.58203125" style="252" customWidth="1"/>
    <col min="12530" max="12538" width="9" style="252" customWidth="1"/>
    <col min="12539" max="12539" width="2" style="252" customWidth="1"/>
    <col min="12540" max="12761" width="8.58203125" style="252"/>
    <col min="12762" max="12785" width="3.58203125" style="252" customWidth="1"/>
    <col min="12786" max="12794" width="9" style="252" customWidth="1"/>
    <col min="12795" max="12795" width="2" style="252" customWidth="1"/>
    <col min="12796" max="13017" width="8.58203125" style="252"/>
    <col min="13018" max="13041" width="3.58203125" style="252" customWidth="1"/>
    <col min="13042" max="13050" width="9" style="252" customWidth="1"/>
    <col min="13051" max="13051" width="2" style="252" customWidth="1"/>
    <col min="13052" max="13273" width="8.58203125" style="252"/>
    <col min="13274" max="13297" width="3.58203125" style="252" customWidth="1"/>
    <col min="13298" max="13306" width="9" style="252" customWidth="1"/>
    <col min="13307" max="13307" width="2" style="252" customWidth="1"/>
    <col min="13308" max="13529" width="8.58203125" style="252"/>
    <col min="13530" max="13553" width="3.58203125" style="252" customWidth="1"/>
    <col min="13554" max="13562" width="9" style="252" customWidth="1"/>
    <col min="13563" max="13563" width="2" style="252" customWidth="1"/>
    <col min="13564" max="13785" width="8.58203125" style="252"/>
    <col min="13786" max="13809" width="3.58203125" style="252" customWidth="1"/>
    <col min="13810" max="13818" width="9" style="252" customWidth="1"/>
    <col min="13819" max="13819" width="2" style="252" customWidth="1"/>
    <col min="13820" max="14041" width="8.58203125" style="252"/>
    <col min="14042" max="14065" width="3.58203125" style="252" customWidth="1"/>
    <col min="14066" max="14074" width="9" style="252" customWidth="1"/>
    <col min="14075" max="14075" width="2" style="252" customWidth="1"/>
    <col min="14076" max="14297" width="8.58203125" style="252"/>
    <col min="14298" max="14321" width="3.58203125" style="252" customWidth="1"/>
    <col min="14322" max="14330" width="9" style="252" customWidth="1"/>
    <col min="14331" max="14331" width="2" style="252" customWidth="1"/>
    <col min="14332" max="14553" width="8.58203125" style="252"/>
    <col min="14554" max="14577" width="3.58203125" style="252" customWidth="1"/>
    <col min="14578" max="14586" width="9" style="252" customWidth="1"/>
    <col min="14587" max="14587" width="2" style="252" customWidth="1"/>
    <col min="14588" max="14809" width="8.58203125" style="252"/>
    <col min="14810" max="14833" width="3.58203125" style="252" customWidth="1"/>
    <col min="14834" max="14842" width="9" style="252" customWidth="1"/>
    <col min="14843" max="14843" width="2" style="252" customWidth="1"/>
    <col min="14844" max="15065" width="8.58203125" style="252"/>
    <col min="15066" max="15089" width="3.58203125" style="252" customWidth="1"/>
    <col min="15090" max="15098" width="9" style="252" customWidth="1"/>
    <col min="15099" max="15099" width="2" style="252" customWidth="1"/>
    <col min="15100" max="15321" width="8.58203125" style="252"/>
    <col min="15322" max="15345" width="3.58203125" style="252" customWidth="1"/>
    <col min="15346" max="15354" width="9" style="252" customWidth="1"/>
    <col min="15355" max="15355" width="2" style="252" customWidth="1"/>
    <col min="15356" max="15577" width="8.58203125" style="252"/>
    <col min="15578" max="15601" width="3.58203125" style="252" customWidth="1"/>
    <col min="15602" max="15610" width="9" style="252" customWidth="1"/>
    <col min="15611" max="15611" width="2" style="252" customWidth="1"/>
    <col min="15612" max="15833" width="8.58203125" style="252"/>
    <col min="15834" max="15857" width="3.58203125" style="252" customWidth="1"/>
    <col min="15858" max="15866" width="9" style="252" customWidth="1"/>
    <col min="15867" max="15867" width="2" style="252" customWidth="1"/>
    <col min="15868" max="16089" width="8.58203125" style="252"/>
    <col min="16090" max="16113" width="3.58203125" style="252" customWidth="1"/>
    <col min="16114" max="16122" width="9" style="252" customWidth="1"/>
    <col min="16123" max="16123" width="2" style="252" customWidth="1"/>
    <col min="16124" max="16383" width="8.58203125" style="252"/>
    <col min="16384" max="16384" width="9" style="252" customWidth="1"/>
  </cols>
  <sheetData>
    <row r="1" spans="2:45" ht="20.149999999999999" hidden="1" customHeight="1">
      <c r="B1" s="651"/>
    </row>
    <row r="2" spans="2:45" ht="20.149999999999999" customHeight="1">
      <c r="B2" s="651" t="s">
        <v>491</v>
      </c>
    </row>
    <row r="3" spans="2:45" ht="20.149999999999999" customHeight="1">
      <c r="B3" s="651" t="s">
        <v>493</v>
      </c>
    </row>
    <row r="4" spans="2:45" ht="7.5" customHeight="1">
      <c r="B4" s="254"/>
      <c r="C4" s="254"/>
      <c r="D4" s="254"/>
      <c r="E4" s="254"/>
      <c r="F4" s="254"/>
      <c r="G4" s="254"/>
      <c r="H4" s="254"/>
      <c r="I4" s="254"/>
      <c r="J4" s="254"/>
      <c r="K4" s="254"/>
      <c r="L4" s="254"/>
      <c r="M4" s="254"/>
      <c r="N4" s="254"/>
      <c r="O4" s="254"/>
      <c r="P4" s="254"/>
      <c r="Q4" s="255"/>
      <c r="R4" s="254"/>
      <c r="S4" s="254"/>
      <c r="T4" s="254"/>
      <c r="U4" s="254"/>
      <c r="V4" s="254"/>
      <c r="W4" s="254"/>
      <c r="X4" s="254"/>
      <c r="Y4" s="255"/>
      <c r="Z4" s="1027"/>
    </row>
    <row r="5" spans="2:45" ht="19.5" customHeight="1">
      <c r="B5" s="257" t="s">
        <v>1143</v>
      </c>
      <c r="C5" s="254"/>
      <c r="D5" s="258"/>
      <c r="E5" s="258"/>
      <c r="F5" s="258"/>
      <c r="G5" s="258"/>
      <c r="H5" s="258"/>
      <c r="I5" s="258"/>
      <c r="J5" s="258"/>
      <c r="K5" s="258"/>
      <c r="L5" s="258"/>
      <c r="M5" s="258"/>
      <c r="N5" s="258"/>
      <c r="O5" s="258"/>
      <c r="P5" s="258"/>
      <c r="Q5" s="258"/>
      <c r="R5" s="258"/>
      <c r="S5" s="258"/>
      <c r="T5" s="258"/>
      <c r="U5" s="258"/>
      <c r="V5" s="258"/>
      <c r="W5" s="258"/>
      <c r="X5" s="258"/>
      <c r="Y5" s="258"/>
      <c r="Z5" s="1028"/>
    </row>
    <row r="6" spans="2:45" ht="15.65" customHeight="1">
      <c r="B6" s="254"/>
      <c r="C6" s="260"/>
      <c r="D6" s="261"/>
      <c r="E6" s="261"/>
      <c r="F6" s="261"/>
      <c r="G6" s="261"/>
      <c r="H6" s="261"/>
      <c r="I6" s="258"/>
      <c r="J6" s="258"/>
      <c r="K6" s="258"/>
      <c r="L6" s="258"/>
      <c r="M6" s="258"/>
      <c r="N6" s="258"/>
      <c r="O6" s="258"/>
      <c r="P6" s="258"/>
      <c r="Q6" s="258"/>
      <c r="R6" s="258"/>
      <c r="S6" s="258"/>
      <c r="T6" s="258"/>
      <c r="U6" s="258"/>
      <c r="V6" s="258"/>
      <c r="W6" s="258"/>
      <c r="X6" s="258"/>
      <c r="Y6" s="258"/>
      <c r="Z6" s="1029"/>
    </row>
    <row r="7" spans="2:45" s="267" customFormat="1" ht="15" customHeight="1">
      <c r="B7" s="262"/>
      <c r="C7" s="263" t="s">
        <v>356</v>
      </c>
      <c r="D7" s="264"/>
      <c r="E7" s="265"/>
      <c r="F7" s="265"/>
      <c r="G7" s="265"/>
      <c r="H7" s="265"/>
      <c r="I7" s="265"/>
      <c r="J7" s="265"/>
      <c r="K7" s="265"/>
      <c r="L7" s="265"/>
      <c r="M7" s="265"/>
      <c r="N7" s="265"/>
      <c r="O7" s="265"/>
      <c r="P7" s="265"/>
      <c r="Q7" s="265"/>
      <c r="R7" s="265"/>
      <c r="S7" s="265"/>
      <c r="T7" s="265"/>
      <c r="U7" s="266"/>
      <c r="V7" s="265"/>
      <c r="W7" s="265"/>
      <c r="X7" s="265"/>
      <c r="Y7" s="265"/>
      <c r="Z7" s="1030"/>
      <c r="AA7" s="1030"/>
      <c r="AB7" s="1031"/>
      <c r="AC7" s="1025"/>
      <c r="AD7" s="1026"/>
      <c r="AR7" s="321"/>
      <c r="AS7" s="268"/>
    </row>
    <row r="8" spans="2:45" s="318" customFormat="1" ht="30" customHeight="1">
      <c r="B8" s="269"/>
      <c r="C8" s="260"/>
      <c r="D8" s="2291" t="s">
        <v>357</v>
      </c>
      <c r="E8" s="2292"/>
      <c r="F8" s="2292"/>
      <c r="G8" s="2292"/>
      <c r="H8" s="2292"/>
      <c r="I8" s="2293"/>
      <c r="J8" s="2360" t="str">
        <f>IF(入力シート!F11="","",入力シート!F11)&amp;"高層ＺＥＨ-Ｍ支援事業"</f>
        <v>高層ＺＥＨ-Ｍ支援事業</v>
      </c>
      <c r="K8" s="2361"/>
      <c r="L8" s="2361"/>
      <c r="M8" s="2361"/>
      <c r="N8" s="2361"/>
      <c r="O8" s="2361"/>
      <c r="P8" s="2361"/>
      <c r="Q8" s="2361"/>
      <c r="R8" s="2361"/>
      <c r="S8" s="2361"/>
      <c r="T8" s="2361"/>
      <c r="U8" s="2361"/>
      <c r="V8" s="2362"/>
      <c r="W8" s="253"/>
      <c r="X8" s="253"/>
      <c r="Y8" s="253"/>
      <c r="Z8" s="1032"/>
      <c r="AA8" s="1032"/>
      <c r="AB8" s="1033"/>
      <c r="AC8" s="1025"/>
      <c r="AD8" s="1026"/>
    </row>
    <row r="9" spans="2:45" s="318" customFormat="1" ht="15" customHeight="1">
      <c r="B9" s="269"/>
      <c r="C9" s="260"/>
      <c r="D9" s="270"/>
      <c r="E9" s="270"/>
      <c r="F9" s="270"/>
      <c r="G9" s="270"/>
      <c r="H9" s="270"/>
      <c r="I9" s="270"/>
      <c r="J9" s="270"/>
      <c r="K9" s="270"/>
      <c r="L9" s="270"/>
      <c r="M9" s="270"/>
      <c r="N9" s="270"/>
      <c r="O9" s="270"/>
      <c r="P9" s="270"/>
      <c r="Q9" s="270"/>
      <c r="R9" s="270"/>
      <c r="S9" s="270"/>
      <c r="T9" s="270"/>
      <c r="U9" s="270"/>
      <c r="V9" s="270"/>
      <c r="W9" s="253"/>
      <c r="X9" s="253"/>
      <c r="Y9" s="253"/>
      <c r="Z9" s="1032"/>
      <c r="AA9" s="1033"/>
      <c r="AB9" s="1033"/>
      <c r="AC9" s="1025"/>
      <c r="AD9" s="1026"/>
    </row>
    <row r="10" spans="2:45" s="267" customFormat="1" ht="15.5">
      <c r="B10" s="262"/>
      <c r="C10" s="263" t="s">
        <v>596</v>
      </c>
      <c r="D10" s="264"/>
      <c r="E10" s="265"/>
      <c r="F10" s="265"/>
      <c r="G10" s="265"/>
      <c r="H10" s="265"/>
      <c r="I10" s="265"/>
      <c r="J10" s="265"/>
      <c r="K10" s="265"/>
      <c r="L10" s="265"/>
      <c r="M10" s="265"/>
      <c r="N10" s="265"/>
      <c r="O10" s="265"/>
      <c r="P10" s="265"/>
      <c r="Q10" s="265"/>
      <c r="R10" s="265"/>
      <c r="S10" s="265"/>
      <c r="T10" s="265"/>
      <c r="U10" s="266"/>
      <c r="V10" s="265"/>
      <c r="W10" s="265"/>
      <c r="X10" s="265"/>
      <c r="Y10" s="265"/>
      <c r="Z10" s="1030"/>
      <c r="AA10" s="1031"/>
      <c r="AB10" s="1031"/>
      <c r="AC10" s="1025"/>
      <c r="AD10" s="1026"/>
    </row>
    <row r="11" spans="2:45" s="318" customFormat="1" ht="30" customHeight="1">
      <c r="B11" s="269"/>
      <c r="C11" s="260"/>
      <c r="D11" s="2291" t="s">
        <v>597</v>
      </c>
      <c r="E11" s="2292"/>
      <c r="F11" s="2292"/>
      <c r="G11" s="2292"/>
      <c r="H11" s="2292"/>
      <c r="I11" s="2293"/>
      <c r="J11" s="2448" t="s">
        <v>521</v>
      </c>
      <c r="K11" s="2449"/>
      <c r="L11" s="2450"/>
      <c r="M11" s="316"/>
      <c r="N11" s="316"/>
      <c r="O11" s="316"/>
      <c r="P11" s="316"/>
      <c r="Q11" s="952"/>
      <c r="R11" s="282"/>
      <c r="S11" s="282"/>
      <c r="T11" s="316"/>
      <c r="U11" s="316"/>
      <c r="V11" s="316"/>
      <c r="W11" s="253"/>
      <c r="X11" s="253"/>
      <c r="Y11" s="253"/>
      <c r="Z11" s="1032"/>
      <c r="AA11" s="1033"/>
      <c r="AB11" s="1034"/>
      <c r="AC11" s="1034"/>
      <c r="AD11" s="1034"/>
    </row>
    <row r="12" spans="2:45" s="318" customFormat="1" ht="30" customHeight="1">
      <c r="B12" s="269"/>
      <c r="C12" s="260"/>
      <c r="D12" s="2291" t="s">
        <v>603</v>
      </c>
      <c r="E12" s="2292"/>
      <c r="F12" s="2292"/>
      <c r="G12" s="2292"/>
      <c r="H12" s="2292"/>
      <c r="I12" s="2293"/>
      <c r="J12" s="2446"/>
      <c r="K12" s="2447"/>
      <c r="L12" s="948" t="s">
        <v>520</v>
      </c>
      <c r="M12" s="282" t="s">
        <v>906</v>
      </c>
      <c r="P12" s="2463"/>
      <c r="Q12" s="2463"/>
      <c r="R12" s="2463"/>
      <c r="S12" s="728"/>
      <c r="T12" s="253"/>
      <c r="U12" s="265"/>
      <c r="V12" s="265"/>
      <c r="Y12" s="253"/>
      <c r="Z12" s="1032"/>
      <c r="AA12" s="1033"/>
      <c r="AB12" s="1034"/>
      <c r="AC12" s="1034"/>
      <c r="AD12" s="1034"/>
    </row>
    <row r="13" spans="2:45" s="318" customFormat="1" ht="15" customHeight="1">
      <c r="B13" s="269"/>
      <c r="C13" s="260"/>
      <c r="D13" s="270"/>
      <c r="E13" s="270"/>
      <c r="F13" s="270"/>
      <c r="G13" s="270"/>
      <c r="H13" s="270"/>
      <c r="I13" s="270"/>
      <c r="J13" s="270"/>
      <c r="K13" s="270"/>
      <c r="L13" s="270"/>
      <c r="M13" s="270"/>
      <c r="N13" s="270"/>
      <c r="O13" s="270"/>
      <c r="P13" s="270"/>
      <c r="Q13" s="270"/>
      <c r="R13" s="270"/>
      <c r="S13" s="270"/>
      <c r="T13" s="270"/>
      <c r="U13" s="270"/>
      <c r="V13" s="270"/>
      <c r="W13" s="253"/>
      <c r="X13" s="253"/>
      <c r="Y13" s="253"/>
      <c r="Z13" s="1032"/>
      <c r="AA13" s="1033"/>
      <c r="AB13" s="1033"/>
      <c r="AC13" s="1025"/>
      <c r="AD13" s="1026"/>
    </row>
    <row r="14" spans="2:45" s="267" customFormat="1" ht="15.5">
      <c r="B14" s="262"/>
      <c r="C14" s="263" t="s">
        <v>433</v>
      </c>
      <c r="D14" s="264"/>
      <c r="E14" s="265"/>
      <c r="F14" s="265"/>
      <c r="G14" s="265"/>
      <c r="H14" s="265"/>
      <c r="I14" s="265"/>
      <c r="J14" s="265"/>
      <c r="K14" s="265"/>
      <c r="L14" s="265"/>
      <c r="M14" s="265"/>
      <c r="N14" s="265"/>
      <c r="O14" s="265"/>
      <c r="P14" s="265"/>
      <c r="Q14" s="265"/>
      <c r="R14" s="265"/>
      <c r="S14" s="265"/>
      <c r="T14" s="265"/>
      <c r="U14" s="266"/>
      <c r="V14" s="265"/>
      <c r="W14" s="265"/>
      <c r="X14" s="265"/>
      <c r="Y14" s="265"/>
      <c r="Z14" s="1030"/>
      <c r="AA14" s="1031"/>
      <c r="AB14" s="1031"/>
      <c r="AC14" s="1025"/>
      <c r="AD14" s="1026"/>
    </row>
    <row r="15" spans="2:45" s="318" customFormat="1" ht="30" customHeight="1">
      <c r="B15" s="269"/>
      <c r="C15" s="260"/>
      <c r="D15" s="2291" t="s">
        <v>232</v>
      </c>
      <c r="E15" s="2292"/>
      <c r="F15" s="2292"/>
      <c r="G15" s="2292"/>
      <c r="H15" s="2292"/>
      <c r="I15" s="2293"/>
      <c r="J15" s="2460"/>
      <c r="K15" s="2461"/>
      <c r="L15" s="2461"/>
      <c r="M15" s="2461"/>
      <c r="N15" s="2461"/>
      <c r="O15" s="2461"/>
      <c r="P15" s="2461"/>
      <c r="Q15" s="2462"/>
      <c r="R15" s="2453" t="s">
        <v>1045</v>
      </c>
      <c r="S15" s="2297"/>
      <c r="T15" s="2297"/>
      <c r="U15" s="2297"/>
      <c r="V15" s="2297"/>
      <c r="W15" s="2297"/>
      <c r="X15" s="2297"/>
      <c r="Y15" s="253"/>
      <c r="Z15" s="1035"/>
      <c r="AA15" s="1035"/>
      <c r="AB15" s="1035"/>
      <c r="AC15" s="1035"/>
      <c r="AD15" s="1035"/>
    </row>
    <row r="16" spans="2:45" s="318" customFormat="1" ht="30" customHeight="1">
      <c r="B16" s="269"/>
      <c r="C16" s="260"/>
      <c r="D16" s="2291" t="s">
        <v>266</v>
      </c>
      <c r="E16" s="2292"/>
      <c r="F16" s="2292"/>
      <c r="G16" s="2292"/>
      <c r="H16" s="2292"/>
      <c r="I16" s="2293"/>
      <c r="J16" s="2460"/>
      <c r="K16" s="2461"/>
      <c r="L16" s="2461"/>
      <c r="M16" s="2461"/>
      <c r="N16" s="2461"/>
      <c r="O16" s="2461"/>
      <c r="P16" s="2461"/>
      <c r="Q16" s="2462"/>
      <c r="R16" s="2453"/>
      <c r="S16" s="2297"/>
      <c r="T16" s="2297"/>
      <c r="U16" s="2297"/>
      <c r="V16" s="2297"/>
      <c r="W16" s="2297"/>
      <c r="X16" s="2297"/>
      <c r="Y16" s="253"/>
      <c r="Z16" s="1035"/>
      <c r="AA16" s="1035"/>
      <c r="AB16" s="1035"/>
      <c r="AC16" s="1035"/>
      <c r="AD16" s="1035"/>
    </row>
    <row r="17" spans="2:32" s="318" customFormat="1" ht="15" customHeight="1">
      <c r="B17" s="269"/>
      <c r="C17" s="260"/>
      <c r="D17" s="270"/>
      <c r="E17" s="270"/>
      <c r="F17" s="270"/>
      <c r="G17" s="270"/>
      <c r="H17" s="270"/>
      <c r="I17" s="270"/>
      <c r="J17" s="270"/>
      <c r="K17" s="270"/>
      <c r="L17" s="270"/>
      <c r="M17" s="270"/>
      <c r="N17" s="270"/>
      <c r="O17" s="270"/>
      <c r="P17" s="270"/>
      <c r="Q17" s="270"/>
      <c r="R17" s="266"/>
      <c r="S17" s="266"/>
      <c r="T17" s="266"/>
      <c r="U17" s="266"/>
      <c r="V17" s="266"/>
      <c r="W17" s="266"/>
      <c r="X17" s="253"/>
      <c r="Y17" s="253"/>
      <c r="Z17" s="1032"/>
      <c r="AA17" s="1033"/>
      <c r="AB17" s="1033"/>
      <c r="AC17" s="1025"/>
      <c r="AD17" s="1026"/>
    </row>
    <row r="18" spans="2:32" s="267" customFormat="1" ht="15.5">
      <c r="B18" s="262"/>
      <c r="C18" s="263" t="s">
        <v>506</v>
      </c>
      <c r="D18" s="264"/>
      <c r="E18" s="265"/>
      <c r="F18" s="265"/>
      <c r="G18" s="265"/>
      <c r="H18" s="265"/>
      <c r="I18" s="265"/>
      <c r="J18" s="265"/>
      <c r="K18" s="265"/>
      <c r="L18" s="265"/>
      <c r="M18" s="265"/>
      <c r="N18" s="265"/>
      <c r="O18" s="265"/>
      <c r="P18" s="265"/>
      <c r="Q18" s="265"/>
      <c r="R18" s="266"/>
      <c r="S18" s="266"/>
      <c r="T18" s="266"/>
      <c r="U18" s="266"/>
      <c r="V18" s="266"/>
      <c r="W18" s="266"/>
      <c r="X18" s="265"/>
      <c r="Y18" s="265"/>
      <c r="Z18" s="1030"/>
      <c r="AA18" s="1031"/>
      <c r="AB18" s="1031"/>
      <c r="AC18" s="1025"/>
      <c r="AD18" s="1026"/>
    </row>
    <row r="19" spans="2:32" s="267" customFormat="1" ht="15.5">
      <c r="B19" s="262"/>
      <c r="C19" s="263"/>
      <c r="D19" s="263" t="s">
        <v>857</v>
      </c>
      <c r="E19" s="265"/>
      <c r="F19" s="265"/>
      <c r="G19" s="265"/>
      <c r="H19" s="265"/>
      <c r="I19" s="265"/>
      <c r="J19" s="265"/>
      <c r="K19" s="265"/>
      <c r="L19" s="265"/>
      <c r="M19" s="265"/>
      <c r="N19" s="265"/>
      <c r="O19" s="265"/>
      <c r="P19" s="265"/>
      <c r="Q19" s="265"/>
      <c r="R19" s="266"/>
      <c r="S19" s="266"/>
      <c r="T19" s="266"/>
      <c r="U19" s="266"/>
      <c r="V19" s="266"/>
      <c r="W19" s="266"/>
      <c r="X19" s="265"/>
      <c r="Y19" s="265"/>
      <c r="Z19" s="1030"/>
      <c r="AA19" s="1031"/>
      <c r="AB19" s="1031"/>
      <c r="AC19" s="1025"/>
      <c r="AD19" s="1026"/>
    </row>
    <row r="20" spans="2:32" s="318" customFormat="1" ht="30" customHeight="1">
      <c r="B20" s="269"/>
      <c r="C20" s="260"/>
      <c r="D20" s="2298" t="s">
        <v>638</v>
      </c>
      <c r="E20" s="2299"/>
      <c r="F20" s="2299"/>
      <c r="G20" s="2299"/>
      <c r="H20" s="2299"/>
      <c r="I20" s="2300"/>
      <c r="J20" s="2464"/>
      <c r="K20" s="2464"/>
      <c r="L20" s="2464"/>
      <c r="M20" s="2464"/>
      <c r="N20" s="280" t="s">
        <v>231</v>
      </c>
      <c r="O20" s="933" t="s">
        <v>359</v>
      </c>
      <c r="P20" s="1018" t="s">
        <v>1024</v>
      </c>
      <c r="Q20" s="265"/>
      <c r="R20" s="265"/>
      <c r="S20" s="265"/>
      <c r="T20" s="265"/>
      <c r="U20" s="266"/>
      <c r="V20" s="265"/>
      <c r="W20" s="265"/>
      <c r="X20" s="263"/>
      <c r="Y20" s="263"/>
      <c r="Z20" s="1036"/>
      <c r="AA20" s="1034"/>
      <c r="AB20" s="1034"/>
      <c r="AC20" s="1034"/>
      <c r="AD20" s="1034"/>
      <c r="AE20" s="286"/>
      <c r="AF20" s="287"/>
    </row>
    <row r="21" spans="2:32" s="318" customFormat="1" ht="30" customHeight="1">
      <c r="B21" s="269"/>
      <c r="C21" s="260"/>
      <c r="D21" s="2298" t="s">
        <v>848</v>
      </c>
      <c r="E21" s="2299"/>
      <c r="F21" s="2299"/>
      <c r="G21" s="2299"/>
      <c r="H21" s="2299"/>
      <c r="I21" s="2300"/>
      <c r="J21" s="2464"/>
      <c r="K21" s="2464"/>
      <c r="L21" s="2464"/>
      <c r="M21" s="2464"/>
      <c r="N21" s="280" t="s">
        <v>231</v>
      </c>
      <c r="O21" s="933" t="s">
        <v>604</v>
      </c>
      <c r="P21" s="1018" t="s">
        <v>1024</v>
      </c>
      <c r="Q21" s="265"/>
      <c r="R21" s="265"/>
      <c r="S21" s="265"/>
      <c r="T21" s="265"/>
      <c r="U21" s="266"/>
      <c r="V21" s="265"/>
      <c r="W21" s="265"/>
      <c r="X21" s="263"/>
      <c r="Y21" s="263"/>
      <c r="Z21" s="1036"/>
      <c r="AA21" s="1034"/>
      <c r="AB21" s="1034"/>
      <c r="AC21" s="1034"/>
      <c r="AD21" s="1034"/>
      <c r="AE21" s="286"/>
      <c r="AF21" s="287"/>
    </row>
    <row r="22" spans="2:32" s="318" customFormat="1" ht="29.15" customHeight="1">
      <c r="B22" s="269"/>
      <c r="C22" s="260"/>
      <c r="D22" s="2298" t="s">
        <v>893</v>
      </c>
      <c r="E22" s="2299"/>
      <c r="F22" s="2299"/>
      <c r="G22" s="2299"/>
      <c r="H22" s="2299"/>
      <c r="I22" s="2300"/>
      <c r="J22" s="2454" t="str">
        <f>IF(OR(J20="",J21=""),"",J20+J21)</f>
        <v/>
      </c>
      <c r="K22" s="2454"/>
      <c r="L22" s="2454"/>
      <c r="M22" s="2454"/>
      <c r="N22" s="280" t="s">
        <v>231</v>
      </c>
      <c r="O22" s="263" t="s">
        <v>492</v>
      </c>
      <c r="P22" s="263" t="s">
        <v>1001</v>
      </c>
      <c r="Q22" s="265"/>
      <c r="R22" s="265"/>
      <c r="S22" s="265"/>
      <c r="T22" s="265"/>
      <c r="U22" s="266"/>
      <c r="V22" s="265"/>
      <c r="W22" s="265"/>
      <c r="X22" s="263"/>
      <c r="Y22" s="269"/>
      <c r="Z22" s="1032"/>
      <c r="AA22" s="1032"/>
      <c r="AB22" s="1033"/>
      <c r="AC22" s="1025"/>
      <c r="AD22" s="1026"/>
    </row>
    <row r="23" spans="2:32" s="318" customFormat="1" ht="29.15" customHeight="1">
      <c r="B23" s="269"/>
      <c r="C23" s="260"/>
      <c r="D23" s="2298" t="s">
        <v>894</v>
      </c>
      <c r="E23" s="2299"/>
      <c r="F23" s="2299"/>
      <c r="G23" s="2299"/>
      <c r="H23" s="2299"/>
      <c r="I23" s="2300"/>
      <c r="J23" s="2454" t="str">
        <f>IF(OR(J20="",J21=""),"",ROUNDDOWN(J22/3,-3))</f>
        <v/>
      </c>
      <c r="K23" s="2454"/>
      <c r="L23" s="2454"/>
      <c r="M23" s="2454"/>
      <c r="N23" s="280" t="s">
        <v>231</v>
      </c>
      <c r="O23" s="263" t="s">
        <v>606</v>
      </c>
      <c r="P23" s="263" t="s">
        <v>895</v>
      </c>
      <c r="Q23" s="265"/>
      <c r="R23" s="265"/>
      <c r="S23" s="265"/>
      <c r="T23" s="265"/>
      <c r="U23" s="266"/>
      <c r="V23" s="265"/>
      <c r="W23" s="265"/>
      <c r="X23" s="263"/>
      <c r="Y23" s="269"/>
      <c r="Z23" s="1032"/>
      <c r="AA23" s="1032"/>
      <c r="AB23" s="1033"/>
      <c r="AC23" s="1025"/>
      <c r="AD23" s="1026"/>
    </row>
    <row r="24" spans="2:32" s="318" customFormat="1" ht="15" customHeight="1">
      <c r="B24" s="269"/>
      <c r="C24" s="260"/>
      <c r="D24" s="641"/>
      <c r="E24" s="277"/>
      <c r="F24" s="278"/>
      <c r="G24" s="278"/>
      <c r="H24" s="279"/>
      <c r="I24" s="279"/>
      <c r="J24" s="279"/>
      <c r="K24" s="279"/>
      <c r="L24" s="213"/>
      <c r="M24" s="213"/>
      <c r="N24" s="213"/>
      <c r="O24" s="265"/>
      <c r="P24" s="265"/>
      <c r="Q24" s="265"/>
      <c r="R24" s="265"/>
      <c r="S24" s="265"/>
      <c r="T24" s="265"/>
      <c r="U24" s="266"/>
      <c r="V24" s="265"/>
      <c r="W24" s="265"/>
      <c r="X24" s="213"/>
      <c r="Y24" s="213"/>
      <c r="Z24" s="1032"/>
      <c r="AA24" s="1033"/>
      <c r="AB24" s="1033"/>
      <c r="AC24" s="1025"/>
      <c r="AD24" s="1026"/>
    </row>
    <row r="25" spans="2:32" s="318" customFormat="1" ht="39" customHeight="1">
      <c r="B25" s="269"/>
      <c r="C25" s="260"/>
      <c r="D25" s="2297" t="s">
        <v>1052</v>
      </c>
      <c r="E25" s="2297"/>
      <c r="F25" s="2297"/>
      <c r="G25" s="2297"/>
      <c r="H25" s="2297"/>
      <c r="I25" s="2297"/>
      <c r="J25" s="2297"/>
      <c r="K25" s="2297"/>
      <c r="L25" s="2297"/>
      <c r="M25" s="2297"/>
      <c r="N25" s="2297"/>
      <c r="O25" s="2297"/>
      <c r="P25" s="1008"/>
      <c r="Q25" s="1008"/>
      <c r="R25" s="1008"/>
      <c r="S25" s="1008"/>
      <c r="T25" s="1008"/>
      <c r="U25" s="1008"/>
      <c r="V25" s="1008"/>
      <c r="W25" s="1008"/>
      <c r="X25" s="1008"/>
      <c r="Y25" s="1008"/>
      <c r="Z25" s="1037"/>
      <c r="AA25" s="1037"/>
      <c r="AB25" s="1033"/>
      <c r="AC25" s="1025"/>
      <c r="AD25" s="1034"/>
    </row>
    <row r="26" spans="2:32" s="318" customFormat="1" ht="30" customHeight="1">
      <c r="B26" s="269"/>
      <c r="C26" s="260"/>
      <c r="D26" s="2298" t="s">
        <v>849</v>
      </c>
      <c r="E26" s="2299"/>
      <c r="F26" s="2299"/>
      <c r="G26" s="2299"/>
      <c r="H26" s="2299"/>
      <c r="I26" s="2300"/>
      <c r="J26" s="2455"/>
      <c r="K26" s="2455"/>
      <c r="L26" s="2455"/>
      <c r="M26" s="2455"/>
      <c r="N26" s="280" t="s">
        <v>231</v>
      </c>
      <c r="O26" s="263" t="s">
        <v>896</v>
      </c>
      <c r="P26" s="2459" t="s">
        <v>1003</v>
      </c>
      <c r="Q26" s="2459"/>
      <c r="R26" s="2459"/>
      <c r="S26" s="2459"/>
      <c r="T26" s="2459"/>
      <c r="U26" s="2459"/>
      <c r="V26" s="2459"/>
      <c r="W26" s="2459"/>
      <c r="X26" s="2459"/>
      <c r="Y26" s="2459"/>
      <c r="Z26" s="1032"/>
      <c r="AA26" s="1047" t="s">
        <v>1025</v>
      </c>
      <c r="AB26" s="1047"/>
      <c r="AC26" s="1038"/>
      <c r="AD26" s="1026"/>
    </row>
    <row r="27" spans="2:32" s="318" customFormat="1" ht="30" customHeight="1">
      <c r="B27" s="269"/>
      <c r="C27" s="260"/>
      <c r="D27" s="2298" t="s">
        <v>1013</v>
      </c>
      <c r="E27" s="2299"/>
      <c r="F27" s="2299"/>
      <c r="G27" s="2299"/>
      <c r="H27" s="2299"/>
      <c r="I27" s="2300"/>
      <c r="J27" s="2457"/>
      <c r="K27" s="2458"/>
      <c r="L27" s="2458"/>
      <c r="M27" s="2458"/>
      <c r="N27" s="280"/>
      <c r="O27" s="263" t="s">
        <v>607</v>
      </c>
      <c r="P27" s="2459" t="s">
        <v>1014</v>
      </c>
      <c r="Q27" s="2459"/>
      <c r="R27" s="2459"/>
      <c r="S27" s="2459"/>
      <c r="T27" s="2459"/>
      <c r="U27" s="2459"/>
      <c r="V27" s="2459"/>
      <c r="W27" s="2459"/>
      <c r="X27" s="2459"/>
      <c r="Y27" s="2459"/>
      <c r="Z27" s="1032"/>
      <c r="AA27" s="1047" t="s">
        <v>1026</v>
      </c>
      <c r="AB27" s="1047"/>
      <c r="AC27" s="1038"/>
      <c r="AD27" s="1026"/>
    </row>
    <row r="28" spans="2:32" s="318" customFormat="1" ht="30" customHeight="1">
      <c r="B28" s="269"/>
      <c r="C28" s="260"/>
      <c r="D28" s="2298" t="s">
        <v>850</v>
      </c>
      <c r="E28" s="2299"/>
      <c r="F28" s="2299"/>
      <c r="G28" s="2299"/>
      <c r="H28" s="2299"/>
      <c r="I28" s="2300"/>
      <c r="J28" s="2452">
        <v>60000</v>
      </c>
      <c r="K28" s="2452"/>
      <c r="L28" s="2452"/>
      <c r="M28" s="2452"/>
      <c r="N28" s="280" t="s">
        <v>231</v>
      </c>
      <c r="O28" s="263" t="s">
        <v>643</v>
      </c>
      <c r="P28" s="263" t="s">
        <v>851</v>
      </c>
      <c r="Q28" s="263"/>
      <c r="R28" s="263"/>
      <c r="S28" s="263"/>
      <c r="T28" s="263"/>
      <c r="U28" s="263"/>
      <c r="V28" s="263"/>
      <c r="W28" s="263"/>
      <c r="X28" s="263"/>
      <c r="Y28" s="263"/>
      <c r="Z28" s="1032"/>
      <c r="AA28" s="1034"/>
      <c r="AB28" s="1034"/>
      <c r="AC28" s="1038"/>
      <c r="AD28" s="1026"/>
    </row>
    <row r="29" spans="2:32" s="318" customFormat="1" ht="30" customHeight="1">
      <c r="B29" s="269"/>
      <c r="C29" s="260"/>
      <c r="D29" s="2298" t="s">
        <v>1000</v>
      </c>
      <c r="E29" s="2299"/>
      <c r="F29" s="2299"/>
      <c r="G29" s="2299"/>
      <c r="H29" s="2299"/>
      <c r="I29" s="2300"/>
      <c r="J29" s="2456">
        <f>IF(J27="１／２",J26*2,J26*3)+(J28*3)</f>
        <v>180000</v>
      </c>
      <c r="K29" s="2456"/>
      <c r="L29" s="2456"/>
      <c r="M29" s="2456"/>
      <c r="N29" s="1067" t="s">
        <v>231</v>
      </c>
      <c r="O29" s="1066" t="s">
        <v>609</v>
      </c>
      <c r="P29" s="269" t="s">
        <v>1169</v>
      </c>
      <c r="Q29" s="263"/>
      <c r="R29" s="263"/>
      <c r="S29" s="263"/>
      <c r="T29" s="263"/>
      <c r="U29" s="263"/>
      <c r="V29" s="263"/>
      <c r="W29" s="263"/>
      <c r="X29" s="263"/>
      <c r="Y29" s="263"/>
      <c r="Z29" s="1032"/>
      <c r="AA29" s="1034"/>
      <c r="AB29" s="1034"/>
      <c r="AC29" s="1038"/>
      <c r="AD29" s="1026"/>
    </row>
    <row r="30" spans="2:32" s="318" customFormat="1" ht="30" customHeight="1">
      <c r="B30" s="269"/>
      <c r="C30" s="260"/>
      <c r="D30" s="2298" t="s">
        <v>1021</v>
      </c>
      <c r="E30" s="2299"/>
      <c r="F30" s="2299"/>
      <c r="G30" s="2299"/>
      <c r="H30" s="2299"/>
      <c r="I30" s="2300"/>
      <c r="J30" s="2454" t="str">
        <f>IF(J26="","",ROUNDDOWN(J29/3,-3))</f>
        <v/>
      </c>
      <c r="K30" s="2454"/>
      <c r="L30" s="2454"/>
      <c r="M30" s="2454"/>
      <c r="N30" s="280" t="s">
        <v>231</v>
      </c>
      <c r="O30" s="263" t="s">
        <v>746</v>
      </c>
      <c r="P30" s="263" t="s">
        <v>1020</v>
      </c>
      <c r="Q30" s="263"/>
      <c r="R30" s="263"/>
      <c r="S30" s="263"/>
      <c r="T30" s="263"/>
      <c r="U30" s="263"/>
      <c r="V30" s="263"/>
      <c r="W30" s="263"/>
      <c r="X30" s="263"/>
      <c r="Y30" s="263"/>
      <c r="Z30" s="1032"/>
      <c r="AA30" s="1034"/>
      <c r="AB30" s="1034"/>
      <c r="AC30" s="1038"/>
      <c r="AD30" s="1026"/>
    </row>
    <row r="31" spans="2:32" s="318" customFormat="1" ht="15" customHeight="1">
      <c r="B31" s="269"/>
      <c r="C31" s="260"/>
      <c r="D31" s="1051"/>
      <c r="E31" s="1051"/>
      <c r="F31" s="278"/>
      <c r="G31" s="278"/>
      <c r="H31" s="279"/>
      <c r="I31" s="279"/>
      <c r="J31" s="279"/>
      <c r="K31" s="279"/>
      <c r="L31" s="213"/>
      <c r="M31" s="213"/>
      <c r="N31" s="213"/>
      <c r="O31" s="213"/>
      <c r="P31" s="213"/>
      <c r="Q31" s="652"/>
      <c r="R31" s="652"/>
      <c r="S31" s="652"/>
      <c r="T31" s="652"/>
      <c r="U31" s="652"/>
      <c r="V31" s="652"/>
      <c r="W31" s="652"/>
      <c r="X31" s="652"/>
      <c r="Y31" s="652"/>
      <c r="Z31" s="1032"/>
      <c r="AA31" s="1033"/>
      <c r="AB31" s="1033"/>
      <c r="AC31" s="1038"/>
      <c r="AD31" s="1026"/>
    </row>
    <row r="32" spans="2:32" s="267" customFormat="1" ht="16.5">
      <c r="B32" s="262"/>
      <c r="C32" s="263"/>
      <c r="D32" s="263" t="s">
        <v>852</v>
      </c>
      <c r="E32" s="265"/>
      <c r="F32" s="265"/>
      <c r="G32" s="265"/>
      <c r="H32" s="265"/>
      <c r="I32" s="265"/>
      <c r="J32" s="265"/>
      <c r="K32" s="265"/>
      <c r="L32" s="265"/>
      <c r="M32" s="265"/>
      <c r="N32" s="265"/>
      <c r="O32" s="265"/>
      <c r="P32" s="265"/>
      <c r="Q32" s="265"/>
      <c r="R32" s="265"/>
      <c r="S32" s="265"/>
      <c r="T32" s="265"/>
      <c r="U32" s="934"/>
      <c r="V32" s="265"/>
      <c r="W32" s="265"/>
      <c r="X32" s="265"/>
      <c r="Y32" s="265"/>
      <c r="Z32" s="1030"/>
      <c r="AA32" s="1031"/>
      <c r="AB32" s="1031"/>
      <c r="AC32" s="1025"/>
      <c r="AD32" s="1039"/>
    </row>
    <row r="33" spans="2:30" s="318" customFormat="1" ht="30" customHeight="1">
      <c r="B33" s="269"/>
      <c r="C33" s="260"/>
      <c r="D33" s="2291" t="s">
        <v>623</v>
      </c>
      <c r="E33" s="2292"/>
      <c r="F33" s="2292"/>
      <c r="G33" s="2292"/>
      <c r="H33" s="2292"/>
      <c r="I33" s="2293"/>
      <c r="J33" s="2445">
        <v>800000</v>
      </c>
      <c r="K33" s="2445"/>
      <c r="L33" s="2445"/>
      <c r="M33" s="2445"/>
      <c r="N33" s="280" t="s">
        <v>231</v>
      </c>
      <c r="O33" s="263" t="s">
        <v>1015</v>
      </c>
      <c r="P33" s="263" t="s">
        <v>853</v>
      </c>
      <c r="Q33" s="263"/>
      <c r="R33" s="263"/>
      <c r="S33" s="263"/>
      <c r="T33" s="263"/>
      <c r="U33" s="263"/>
      <c r="V33" s="263"/>
      <c r="W33" s="263"/>
      <c r="X33" s="263"/>
      <c r="Y33" s="263"/>
      <c r="Z33" s="1032"/>
      <c r="AA33" s="1033"/>
      <c r="AB33" s="1033"/>
      <c r="AC33" s="1025"/>
      <c r="AD33" s="1026"/>
    </row>
    <row r="34" spans="2:30" s="318" customFormat="1" ht="15" customHeight="1">
      <c r="B34" s="269"/>
      <c r="C34" s="260"/>
      <c r="D34" s="277"/>
      <c r="E34" s="277"/>
      <c r="F34" s="278"/>
      <c r="G34" s="278"/>
      <c r="H34" s="279"/>
      <c r="I34" s="639"/>
      <c r="J34" s="639"/>
      <c r="K34" s="639"/>
      <c r="L34" s="639"/>
      <c r="M34" s="639"/>
      <c r="N34" s="639"/>
      <c r="O34" s="639"/>
      <c r="P34" s="281"/>
      <c r="Q34" s="639"/>
      <c r="R34" s="639"/>
      <c r="S34" s="639"/>
      <c r="T34" s="639"/>
      <c r="U34" s="639"/>
      <c r="V34" s="639"/>
      <c r="W34" s="639"/>
      <c r="X34" s="639"/>
      <c r="Y34" s="639"/>
      <c r="Z34" s="1032"/>
      <c r="AA34" s="1033"/>
      <c r="AB34" s="1033"/>
      <c r="AC34" s="1025"/>
      <c r="AD34" s="1026"/>
    </row>
    <row r="35" spans="2:30" s="267" customFormat="1" ht="15.5">
      <c r="B35" s="262"/>
      <c r="C35" s="263" t="s">
        <v>624</v>
      </c>
      <c r="D35" s="264"/>
      <c r="E35" s="265"/>
      <c r="F35" s="265"/>
      <c r="G35" s="265"/>
      <c r="H35" s="265"/>
      <c r="I35" s="265"/>
      <c r="J35" s="265"/>
      <c r="K35" s="265"/>
      <c r="L35" s="265"/>
      <c r="M35" s="265"/>
      <c r="N35" s="265"/>
      <c r="O35" s="265"/>
      <c r="P35" s="265"/>
      <c r="Q35" s="265"/>
      <c r="R35" s="265"/>
      <c r="S35" s="265"/>
      <c r="T35" s="265"/>
      <c r="U35" s="266"/>
      <c r="V35" s="265"/>
      <c r="W35" s="265"/>
      <c r="X35" s="265"/>
      <c r="Y35" s="265"/>
      <c r="Z35" s="1030"/>
      <c r="AA35" s="1031"/>
      <c r="AB35" s="1031"/>
      <c r="AC35" s="1025"/>
      <c r="AD35" s="1026"/>
    </row>
    <row r="36" spans="2:30" s="318" customFormat="1" ht="30" customHeight="1">
      <c r="B36" s="269"/>
      <c r="C36" s="260"/>
      <c r="D36" s="2291" t="s">
        <v>625</v>
      </c>
      <c r="E36" s="2292"/>
      <c r="F36" s="2292"/>
      <c r="G36" s="2292"/>
      <c r="H36" s="2292"/>
      <c r="I36" s="2293"/>
      <c r="J36" s="2445" t="str">
        <f>IF(OR(J20="",J21="",J26=""),"",MIN(J23,J30,J33))</f>
        <v/>
      </c>
      <c r="K36" s="2445"/>
      <c r="L36" s="2445"/>
      <c r="M36" s="2445"/>
      <c r="N36" s="280" t="s">
        <v>231</v>
      </c>
      <c r="O36" s="263" t="s">
        <v>1004</v>
      </c>
      <c r="P36" s="263" t="s">
        <v>1050</v>
      </c>
      <c r="Q36" s="263"/>
      <c r="R36" s="263"/>
      <c r="S36" s="263"/>
      <c r="T36" s="263"/>
      <c r="U36" s="263"/>
      <c r="V36" s="263"/>
      <c r="W36" s="263"/>
      <c r="X36" s="263"/>
      <c r="Y36" s="263"/>
      <c r="Z36" s="1032"/>
      <c r="AA36" s="1033"/>
      <c r="AB36" s="1033"/>
      <c r="AC36" s="1025"/>
      <c r="AD36" s="1026"/>
    </row>
    <row r="37" spans="2:30" s="318" customFormat="1" ht="15" hidden="1" customHeight="1">
      <c r="B37" s="269"/>
      <c r="C37" s="260"/>
      <c r="D37" s="729" t="s">
        <v>898</v>
      </c>
      <c r="E37" s="640"/>
      <c r="F37" s="282"/>
      <c r="G37" s="282"/>
      <c r="H37" s="281"/>
      <c r="I37" s="639"/>
      <c r="J37" s="639"/>
      <c r="K37" s="639"/>
      <c r="L37" s="639"/>
      <c r="M37" s="639"/>
      <c r="N37" s="639"/>
      <c r="O37" s="639"/>
      <c r="P37" s="281"/>
      <c r="Q37" s="639"/>
      <c r="R37" s="639"/>
      <c r="S37" s="639"/>
      <c r="T37" s="639"/>
      <c r="U37" s="639"/>
      <c r="V37" s="639"/>
      <c r="W37" s="639"/>
      <c r="X37" s="639"/>
      <c r="Y37" s="639"/>
      <c r="Z37" s="1032"/>
      <c r="AA37" s="1033"/>
      <c r="AB37" s="1033"/>
      <c r="AC37" s="1025"/>
      <c r="AD37" s="1026"/>
    </row>
    <row r="38" spans="2:30" s="318" customFormat="1" ht="30" hidden="1" customHeight="1">
      <c r="B38" s="269"/>
      <c r="C38" s="260"/>
      <c r="D38" s="2363" t="s">
        <v>899</v>
      </c>
      <c r="E38" s="2292"/>
      <c r="F38" s="2292"/>
      <c r="G38" s="2292"/>
      <c r="H38" s="2292"/>
      <c r="I38" s="2293"/>
      <c r="J38" s="2451" t="e">
        <f>IF(#REF!="□",0,J36*K12)</f>
        <v>#REF!</v>
      </c>
      <c r="K38" s="2451"/>
      <c r="L38" s="2451"/>
      <c r="M38" s="2451"/>
      <c r="N38" s="726" t="s">
        <v>231</v>
      </c>
      <c r="O38" s="1053" t="s">
        <v>900</v>
      </c>
      <c r="P38" s="640" t="s">
        <v>901</v>
      </c>
      <c r="Q38" s="640"/>
      <c r="R38" s="640"/>
      <c r="S38" s="640"/>
      <c r="T38" s="640"/>
      <c r="U38" s="640"/>
      <c r="V38" s="640"/>
      <c r="W38" s="640"/>
      <c r="X38" s="640"/>
      <c r="Y38" s="640"/>
      <c r="Z38" s="1032"/>
      <c r="AA38" s="1033"/>
      <c r="AB38" s="1033"/>
      <c r="AC38" s="1025"/>
      <c r="AD38" s="1026"/>
    </row>
    <row r="39" spans="2:30" s="318" customFormat="1" ht="18" hidden="1" customHeight="1">
      <c r="B39" s="269"/>
      <c r="C39" s="260"/>
      <c r="D39" s="729"/>
      <c r="E39" s="731"/>
      <c r="F39" s="731"/>
      <c r="G39" s="731"/>
      <c r="H39" s="731"/>
      <c r="I39" s="731"/>
      <c r="J39" s="720"/>
      <c r="K39" s="720"/>
      <c r="L39" s="720"/>
      <c r="M39" s="720"/>
      <c r="N39" s="733"/>
      <c r="O39" s="733"/>
      <c r="P39" s="935"/>
      <c r="Q39" s="935"/>
      <c r="R39" s="935"/>
      <c r="S39" s="281"/>
      <c r="T39" s="281"/>
      <c r="U39" s="281"/>
      <c r="V39" s="281"/>
      <c r="W39" s="281"/>
      <c r="X39" s="281"/>
      <c r="Y39" s="281"/>
      <c r="Z39" s="1032"/>
      <c r="AA39" s="1033"/>
      <c r="AB39" s="1033"/>
      <c r="AC39" s="1025"/>
      <c r="AD39" s="1026"/>
    </row>
    <row r="40" spans="2:30" s="318" customFormat="1" ht="18" customHeight="1">
      <c r="B40" s="269"/>
      <c r="C40" s="260"/>
      <c r="D40" s="729"/>
      <c r="E40" s="731"/>
      <c r="F40" s="731"/>
      <c r="G40" s="731"/>
      <c r="H40" s="731"/>
      <c r="I40" s="731"/>
      <c r="J40" s="720"/>
      <c r="K40" s="720"/>
      <c r="L40" s="720"/>
      <c r="M40" s="720"/>
      <c r="N40" s="733"/>
      <c r="O40" s="733"/>
      <c r="P40" s="935"/>
      <c r="Q40" s="935"/>
      <c r="R40" s="935"/>
      <c r="S40" s="281"/>
      <c r="T40" s="281"/>
      <c r="U40" s="281"/>
      <c r="V40" s="281"/>
      <c r="W40" s="281"/>
      <c r="X40" s="281"/>
      <c r="Y40" s="281"/>
      <c r="Z40" s="1032"/>
      <c r="AA40" s="1033"/>
      <c r="AB40" s="1033"/>
      <c r="AC40" s="1025"/>
      <c r="AD40" s="1026"/>
    </row>
    <row r="41" spans="2:30" s="318" customFormat="1" ht="30" customHeight="1">
      <c r="B41" s="269"/>
      <c r="C41" s="260"/>
      <c r="D41" s="2291" t="s">
        <v>641</v>
      </c>
      <c r="E41" s="2292"/>
      <c r="F41" s="2292"/>
      <c r="G41" s="2292"/>
      <c r="H41" s="2292"/>
      <c r="I41" s="2293"/>
      <c r="J41" s="2451">
        <f>IF(J12="",0,J36*J12)</f>
        <v>0</v>
      </c>
      <c r="K41" s="2451"/>
      <c r="L41" s="2451"/>
      <c r="M41" s="2451"/>
      <c r="N41" s="280" t="s">
        <v>231</v>
      </c>
      <c r="O41" s="1053" t="s">
        <v>903</v>
      </c>
      <c r="P41" s="640" t="s">
        <v>1022</v>
      </c>
      <c r="Q41" s="640"/>
      <c r="R41" s="640"/>
      <c r="S41" s="640"/>
      <c r="T41" s="640"/>
      <c r="U41" s="640"/>
      <c r="V41" s="640"/>
      <c r="W41" s="640"/>
      <c r="X41" s="640"/>
      <c r="Y41" s="640"/>
      <c r="Z41" s="1032"/>
      <c r="AA41" s="1033"/>
      <c r="AB41" s="1033"/>
      <c r="AC41" s="1025"/>
      <c r="AD41" s="1026"/>
    </row>
    <row r="42" spans="2:30" s="318" customFormat="1" ht="18" customHeight="1">
      <c r="B42" s="269"/>
      <c r="C42" s="260"/>
      <c r="D42" s="729" t="s">
        <v>1204</v>
      </c>
      <c r="E42" s="317"/>
      <c r="F42" s="317"/>
      <c r="G42" s="317"/>
      <c r="H42" s="317"/>
      <c r="I42" s="317"/>
      <c r="J42" s="733"/>
      <c r="K42" s="733"/>
      <c r="L42" s="733"/>
      <c r="M42" s="733"/>
      <c r="N42" s="733"/>
      <c r="O42" s="733"/>
      <c r="P42" s="935"/>
      <c r="Q42" s="733"/>
      <c r="R42" s="733"/>
      <c r="S42" s="639"/>
      <c r="T42" s="639"/>
      <c r="U42" s="281"/>
      <c r="V42" s="639"/>
      <c r="W42" s="639"/>
      <c r="X42" s="639"/>
      <c r="Y42" s="639"/>
      <c r="Z42" s="1032"/>
      <c r="AA42" s="1033"/>
      <c r="AB42" s="1033"/>
      <c r="AC42" s="1025"/>
      <c r="AD42" s="1026"/>
    </row>
    <row r="43" spans="2:30" s="318" customFormat="1" ht="50.15" hidden="1" customHeight="1">
      <c r="B43" s="269"/>
      <c r="C43" s="260"/>
      <c r="D43" s="2298" t="s">
        <v>902</v>
      </c>
      <c r="E43" s="2299"/>
      <c r="F43" s="2299"/>
      <c r="G43" s="2299"/>
      <c r="H43" s="2299"/>
      <c r="I43" s="2300"/>
      <c r="J43" s="2445" t="str">
        <f>IFERROR(J38+J41,"")</f>
        <v/>
      </c>
      <c r="K43" s="2445"/>
      <c r="L43" s="2445"/>
      <c r="M43" s="2445"/>
      <c r="N43" s="280" t="s">
        <v>231</v>
      </c>
      <c r="O43" s="263" t="s">
        <v>903</v>
      </c>
      <c r="P43" s="263" t="s">
        <v>904</v>
      </c>
      <c r="Q43" s="263"/>
      <c r="R43" s="263"/>
      <c r="S43" s="263"/>
      <c r="T43" s="263"/>
      <c r="U43" s="263"/>
      <c r="V43" s="263"/>
      <c r="W43" s="263"/>
      <c r="X43" s="263"/>
      <c r="Y43" s="263"/>
      <c r="Z43" s="1032"/>
      <c r="AA43" s="1033"/>
      <c r="AB43" s="1033"/>
      <c r="AC43" s="1025"/>
      <c r="AD43" s="1026"/>
    </row>
    <row r="44" spans="2:30" s="318" customFormat="1" ht="15" customHeight="1">
      <c r="B44" s="269"/>
      <c r="C44" s="260"/>
      <c r="D44" s="729"/>
      <c r="E44" s="639"/>
      <c r="F44" s="639"/>
      <c r="G44" s="639"/>
      <c r="H44" s="639"/>
      <c r="I44" s="639"/>
      <c r="J44" s="639"/>
      <c r="K44" s="639"/>
      <c r="L44" s="639"/>
      <c r="M44" s="639"/>
      <c r="N44" s="639"/>
      <c r="O44" s="639"/>
      <c r="P44" s="639"/>
      <c r="Q44" s="639"/>
      <c r="R44" s="639"/>
      <c r="S44" s="639"/>
      <c r="T44" s="639"/>
      <c r="U44" s="639"/>
      <c r="V44" s="639"/>
      <c r="W44" s="639"/>
      <c r="X44" s="639"/>
      <c r="Y44" s="639"/>
      <c r="Z44" s="1032"/>
      <c r="AA44" s="1033"/>
      <c r="AB44" s="1033"/>
      <c r="AC44" s="1025"/>
      <c r="AD44" s="1026"/>
    </row>
    <row r="45" spans="2:30" s="318" customFormat="1" ht="15" customHeight="1">
      <c r="B45" s="262"/>
      <c r="C45" s="263"/>
      <c r="D45" s="264"/>
      <c r="E45" s="265"/>
      <c r="F45" s="265"/>
      <c r="G45" s="265"/>
      <c r="H45" s="265"/>
      <c r="I45" s="265"/>
      <c r="J45" s="265"/>
      <c r="K45" s="265"/>
      <c r="L45" s="265"/>
      <c r="M45" s="265"/>
      <c r="N45" s="265"/>
      <c r="O45" s="265"/>
      <c r="P45" s="265"/>
      <c r="Q45" s="265"/>
      <c r="R45" s="265"/>
      <c r="S45" s="265"/>
      <c r="T45" s="265"/>
      <c r="U45" s="266"/>
      <c r="V45" s="265"/>
      <c r="W45" s="265"/>
      <c r="X45" s="265"/>
      <c r="Y45" s="265"/>
      <c r="Z45" s="1032"/>
      <c r="AA45" s="1033"/>
      <c r="AB45" s="1033"/>
      <c r="AC45" s="1025"/>
      <c r="AD45" s="1026"/>
    </row>
    <row r="46" spans="2:30" s="267" customFormat="1" ht="15.5">
      <c r="B46" s="262"/>
      <c r="C46" s="263"/>
      <c r="D46" s="264"/>
      <c r="E46" s="265"/>
      <c r="F46" s="265"/>
      <c r="G46" s="265"/>
      <c r="H46" s="265"/>
      <c r="I46" s="265"/>
      <c r="J46" s="265"/>
      <c r="K46" s="265"/>
      <c r="L46" s="265"/>
      <c r="M46" s="265"/>
      <c r="N46" s="265"/>
      <c r="O46" s="265"/>
      <c r="P46" s="265"/>
      <c r="Q46" s="265"/>
      <c r="R46" s="265"/>
      <c r="S46" s="265"/>
      <c r="T46" s="265"/>
      <c r="U46" s="266"/>
      <c r="V46" s="265"/>
      <c r="W46" s="265"/>
      <c r="X46" s="265"/>
      <c r="Y46" s="265"/>
      <c r="Z46" s="1030"/>
      <c r="AA46" s="1031"/>
      <c r="AB46" s="1031"/>
      <c r="AC46" s="1025"/>
      <c r="AD46" s="1026"/>
    </row>
    <row r="47" spans="2:30" s="267" customFormat="1" ht="15.5">
      <c r="B47" s="262"/>
      <c r="C47" s="263"/>
      <c r="D47" s="264"/>
      <c r="E47" s="265"/>
      <c r="F47" s="265"/>
      <c r="G47" s="265"/>
      <c r="H47" s="265"/>
      <c r="I47" s="265"/>
      <c r="J47" s="265"/>
      <c r="K47" s="265"/>
      <c r="L47" s="265"/>
      <c r="M47" s="265"/>
      <c r="N47" s="265"/>
      <c r="O47" s="265"/>
      <c r="P47" s="265"/>
      <c r="Q47" s="265"/>
      <c r="R47" s="265"/>
      <c r="S47" s="265"/>
      <c r="T47" s="265"/>
      <c r="U47" s="266"/>
      <c r="V47" s="265"/>
      <c r="W47" s="265"/>
      <c r="X47" s="265"/>
      <c r="Y47" s="265"/>
      <c r="Z47" s="1030"/>
      <c r="AA47" s="1031"/>
      <c r="AB47" s="1031"/>
      <c r="AC47" s="1025"/>
      <c r="AD47" s="1026"/>
    </row>
    <row r="48" spans="2:30" s="267" customFormat="1" ht="15.5">
      <c r="B48" s="262"/>
      <c r="C48" s="263"/>
      <c r="D48" s="264"/>
      <c r="E48" s="265"/>
      <c r="F48" s="265"/>
      <c r="G48" s="265"/>
      <c r="H48" s="265"/>
      <c r="I48" s="265"/>
      <c r="J48" s="265"/>
      <c r="K48" s="265"/>
      <c r="L48" s="265"/>
      <c r="M48" s="265"/>
      <c r="N48" s="265"/>
      <c r="O48" s="265"/>
      <c r="P48" s="265"/>
      <c r="Q48" s="265"/>
      <c r="R48" s="265"/>
      <c r="S48" s="265"/>
      <c r="T48" s="265"/>
      <c r="U48" s="266"/>
      <c r="V48" s="265"/>
      <c r="W48" s="265"/>
      <c r="X48" s="265"/>
      <c r="Y48" s="265"/>
      <c r="Z48" s="1030"/>
      <c r="AA48" s="1031"/>
      <c r="AB48" s="1031"/>
      <c r="AC48" s="1025"/>
      <c r="AD48" s="1026"/>
    </row>
    <row r="49" spans="2:30" s="267" customFormat="1" ht="15.5">
      <c r="B49" s="262"/>
      <c r="C49" s="263"/>
      <c r="D49" s="264"/>
      <c r="E49" s="265"/>
      <c r="F49" s="265"/>
      <c r="G49" s="265"/>
      <c r="H49" s="265"/>
      <c r="I49" s="265"/>
      <c r="J49" s="265"/>
      <c r="K49" s="265"/>
      <c r="L49" s="265"/>
      <c r="M49" s="265"/>
      <c r="N49" s="265"/>
      <c r="O49" s="265"/>
      <c r="P49" s="265"/>
      <c r="Q49" s="265"/>
      <c r="R49" s="265"/>
      <c r="S49" s="265"/>
      <c r="T49" s="265"/>
      <c r="U49" s="266"/>
      <c r="V49" s="265"/>
      <c r="W49" s="265"/>
      <c r="X49" s="265"/>
      <c r="Y49" s="265"/>
      <c r="Z49" s="1030"/>
      <c r="AA49" s="1031"/>
      <c r="AB49" s="1031"/>
      <c r="AC49" s="1025"/>
      <c r="AD49" s="1026"/>
    </row>
    <row r="50" spans="2:30" s="267" customFormat="1" ht="15.5">
      <c r="B50" s="262"/>
      <c r="C50" s="263"/>
      <c r="D50" s="264"/>
      <c r="E50" s="265"/>
      <c r="F50" s="265"/>
      <c r="G50" s="265"/>
      <c r="H50" s="265"/>
      <c r="I50" s="265"/>
      <c r="J50" s="265"/>
      <c r="K50" s="265"/>
      <c r="L50" s="265"/>
      <c r="M50" s="265"/>
      <c r="N50" s="265"/>
      <c r="O50" s="265"/>
      <c r="P50" s="265"/>
      <c r="Q50" s="265"/>
      <c r="R50" s="265"/>
      <c r="S50" s="265"/>
      <c r="T50" s="265"/>
      <c r="U50" s="266"/>
      <c r="V50" s="265"/>
      <c r="W50" s="265"/>
      <c r="X50" s="265"/>
      <c r="Y50" s="265"/>
      <c r="Z50" s="1030"/>
      <c r="AA50" s="1031"/>
      <c r="AB50" s="1031"/>
      <c r="AC50" s="1025"/>
      <c r="AD50" s="1026"/>
    </row>
    <row r="51" spans="2:30" s="267" customFormat="1" ht="15.5">
      <c r="B51" s="262"/>
      <c r="C51" s="263"/>
      <c r="D51" s="264"/>
      <c r="E51" s="265"/>
      <c r="F51" s="265"/>
      <c r="G51" s="265"/>
      <c r="H51" s="265"/>
      <c r="I51" s="265"/>
      <c r="J51" s="265"/>
      <c r="K51" s="265"/>
      <c r="L51" s="265"/>
      <c r="M51" s="265"/>
      <c r="N51" s="265"/>
      <c r="O51" s="265"/>
      <c r="P51" s="265"/>
      <c r="Q51" s="265"/>
      <c r="R51" s="265"/>
      <c r="S51" s="265"/>
      <c r="T51" s="265"/>
      <c r="U51" s="266"/>
      <c r="V51" s="265"/>
      <c r="W51" s="265"/>
      <c r="X51" s="265"/>
      <c r="Y51" s="265"/>
      <c r="Z51" s="1030"/>
      <c r="AA51" s="1031"/>
      <c r="AB51" s="1031"/>
      <c r="AC51" s="1025"/>
      <c r="AD51" s="1026"/>
    </row>
    <row r="52" spans="2:30" s="267" customFormat="1" ht="15.5">
      <c r="B52" s="262"/>
      <c r="C52" s="263"/>
      <c r="D52" s="264"/>
      <c r="E52" s="265"/>
      <c r="F52" s="265"/>
      <c r="G52" s="265"/>
      <c r="H52" s="265"/>
      <c r="I52" s="265"/>
      <c r="J52" s="265"/>
      <c r="K52" s="265"/>
      <c r="L52" s="265"/>
      <c r="M52" s="265"/>
      <c r="N52" s="265"/>
      <c r="O52" s="265"/>
      <c r="P52" s="265"/>
      <c r="Q52" s="265"/>
      <c r="R52" s="265"/>
      <c r="S52" s="265"/>
      <c r="T52" s="265"/>
      <c r="U52" s="266"/>
      <c r="V52" s="265"/>
      <c r="W52" s="265"/>
      <c r="X52" s="265"/>
      <c r="Y52" s="265"/>
      <c r="Z52" s="1030"/>
      <c r="AA52" s="1031"/>
      <c r="AB52" s="1031"/>
      <c r="AC52" s="1025"/>
      <c r="AD52" s="1026"/>
    </row>
    <row r="53" spans="2:30" s="267" customFormat="1" ht="15.5">
      <c r="B53" s="262"/>
      <c r="C53" s="263"/>
      <c r="D53" s="264"/>
      <c r="E53" s="265"/>
      <c r="F53" s="265"/>
      <c r="G53" s="265"/>
      <c r="H53" s="265"/>
      <c r="I53" s="265"/>
      <c r="J53" s="265"/>
      <c r="K53" s="265"/>
      <c r="L53" s="265"/>
      <c r="M53" s="265"/>
      <c r="N53" s="265"/>
      <c r="O53" s="265"/>
      <c r="P53" s="265"/>
      <c r="Q53" s="265"/>
      <c r="R53" s="265"/>
      <c r="S53" s="265"/>
      <c r="T53" s="265"/>
      <c r="U53" s="266"/>
      <c r="V53" s="265"/>
      <c r="W53" s="265"/>
      <c r="X53" s="265"/>
      <c r="Y53" s="265"/>
      <c r="Z53" s="1030"/>
      <c r="AA53" s="1031"/>
      <c r="AB53" s="1031"/>
      <c r="AC53" s="1025"/>
      <c r="AD53" s="1026"/>
    </row>
    <row r="54" spans="2:30" s="267" customFormat="1" ht="15.5">
      <c r="B54" s="262"/>
      <c r="C54" s="263"/>
      <c r="D54" s="264"/>
      <c r="E54" s="265"/>
      <c r="F54" s="265"/>
      <c r="G54" s="265"/>
      <c r="H54" s="265"/>
      <c r="I54" s="265"/>
      <c r="J54" s="265"/>
      <c r="K54" s="265"/>
      <c r="L54" s="265"/>
      <c r="M54" s="265"/>
      <c r="N54" s="265"/>
      <c r="O54" s="265"/>
      <c r="P54" s="265"/>
      <c r="Q54" s="265"/>
      <c r="R54" s="265"/>
      <c r="S54" s="265"/>
      <c r="T54" s="265"/>
      <c r="U54" s="266"/>
      <c r="V54" s="265"/>
      <c r="W54" s="265"/>
      <c r="X54" s="265"/>
      <c r="Y54" s="265"/>
      <c r="Z54" s="1030"/>
      <c r="AA54" s="1031"/>
      <c r="AB54" s="1031"/>
      <c r="AC54" s="1025"/>
      <c r="AD54" s="1026"/>
    </row>
    <row r="55" spans="2:30" s="267" customFormat="1" ht="15.5">
      <c r="B55" s="262"/>
      <c r="C55" s="263"/>
      <c r="D55" s="264"/>
      <c r="E55" s="265"/>
      <c r="F55" s="265"/>
      <c r="G55" s="265"/>
      <c r="H55" s="265"/>
      <c r="I55" s="265"/>
      <c r="J55" s="265"/>
      <c r="K55" s="265"/>
      <c r="L55" s="265"/>
      <c r="M55" s="265"/>
      <c r="N55" s="265"/>
      <c r="O55" s="265"/>
      <c r="P55" s="265"/>
      <c r="Q55" s="265"/>
      <c r="R55" s="265"/>
      <c r="S55" s="265"/>
      <c r="T55" s="265"/>
      <c r="U55" s="266"/>
      <c r="V55" s="265"/>
      <c r="W55" s="265"/>
      <c r="X55" s="265"/>
      <c r="Y55" s="265"/>
      <c r="Z55" s="1030"/>
      <c r="AA55" s="1031"/>
      <c r="AB55" s="1031"/>
      <c r="AC55" s="1025"/>
      <c r="AD55" s="1026"/>
    </row>
    <row r="56" spans="2:30" s="267" customFormat="1" ht="15.5">
      <c r="B56" s="262"/>
      <c r="C56" s="263"/>
      <c r="D56" s="264"/>
      <c r="E56" s="265"/>
      <c r="F56" s="265"/>
      <c r="G56" s="265"/>
      <c r="H56" s="265"/>
      <c r="I56" s="265"/>
      <c r="J56" s="265"/>
      <c r="K56" s="265"/>
      <c r="L56" s="265"/>
      <c r="M56" s="265"/>
      <c r="N56" s="265"/>
      <c r="O56" s="265"/>
      <c r="P56" s="265"/>
      <c r="Q56" s="265"/>
      <c r="R56" s="265"/>
      <c r="S56" s="265"/>
      <c r="T56" s="265"/>
      <c r="U56" s="266"/>
      <c r="V56" s="265"/>
      <c r="W56" s="265"/>
      <c r="X56" s="265"/>
      <c r="Y56" s="265"/>
      <c r="Z56" s="1030"/>
      <c r="AA56" s="1031"/>
      <c r="AB56" s="1031"/>
      <c r="AC56" s="1025"/>
      <c r="AD56" s="1026"/>
    </row>
    <row r="57" spans="2:30" s="267" customFormat="1" ht="15.5">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1030"/>
      <c r="AA57" s="1031"/>
      <c r="AB57" s="1031"/>
      <c r="AC57" s="1025"/>
      <c r="AD57" s="1026"/>
    </row>
    <row r="58" spans="2:30" s="267" customFormat="1" ht="15.5">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1030"/>
      <c r="AA58" s="1031"/>
      <c r="AB58" s="1031"/>
      <c r="AC58" s="1025"/>
      <c r="AD58" s="1026"/>
    </row>
    <row r="59" spans="2:30" s="267" customFormat="1" ht="15.5">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1030"/>
      <c r="AA59" s="1031"/>
      <c r="AB59" s="1031"/>
      <c r="AC59" s="1025"/>
      <c r="AD59" s="1026"/>
    </row>
    <row r="60" spans="2:30" ht="12.75" customHeight="1">
      <c r="Z60" s="1029"/>
    </row>
    <row r="65" spans="31:31" ht="20.149999999999999" customHeight="1">
      <c r="AE65" s="1022"/>
    </row>
    <row r="94" spans="30:30" ht="20.149999999999999" customHeight="1">
      <c r="AD94" s="1040"/>
    </row>
    <row r="95" spans="30:30" ht="20.149999999999999" customHeight="1">
      <c r="AD95" s="1041"/>
    </row>
    <row r="159" spans="30:30" ht="20.149999999999999" customHeight="1">
      <c r="AD159" s="1042"/>
    </row>
    <row r="160" spans="30:30" ht="20.149999999999999" customHeight="1">
      <c r="AD160" s="1042"/>
    </row>
    <row r="161" spans="30:30" ht="20.149999999999999" customHeight="1">
      <c r="AD161" s="1042"/>
    </row>
    <row r="162" spans="30:30" ht="20.149999999999999" customHeight="1">
      <c r="AD162" s="1042"/>
    </row>
    <row r="163" spans="30:30" ht="20.149999999999999" customHeight="1">
      <c r="AD163" s="1042"/>
    </row>
    <row r="164" spans="30:30" ht="20.149999999999999" customHeight="1">
      <c r="AD164" s="1042"/>
    </row>
    <row r="165" spans="30:30" ht="20.149999999999999" customHeight="1">
      <c r="AD165" s="1042"/>
    </row>
    <row r="166" spans="30:30" ht="20.149999999999999" customHeight="1">
      <c r="AD166" s="1042"/>
    </row>
    <row r="167" spans="30:30" ht="20.149999999999999" customHeight="1">
      <c r="AD167" s="1042"/>
    </row>
    <row r="168" spans="30:30" ht="20.149999999999999" customHeight="1">
      <c r="AD168" s="1042"/>
    </row>
    <row r="169" spans="30:30" ht="20.149999999999999" customHeight="1">
      <c r="AD169" s="1042"/>
    </row>
    <row r="170" spans="30:30" ht="20.149999999999999" customHeight="1">
      <c r="AD170" s="1042"/>
    </row>
    <row r="171" spans="30:30" ht="20.149999999999999" customHeight="1">
      <c r="AD171" s="1042"/>
    </row>
    <row r="172" spans="30:30" ht="20.149999999999999" customHeight="1">
      <c r="AD172" s="1042"/>
    </row>
    <row r="173" spans="30:30" ht="20.149999999999999" customHeight="1">
      <c r="AD173" s="1042"/>
    </row>
    <row r="174" spans="30:30" ht="20.149999999999999" customHeight="1">
      <c r="AD174" s="1042"/>
    </row>
    <row r="175" spans="30:30" ht="20.149999999999999" customHeight="1">
      <c r="AD175" s="1042"/>
    </row>
    <row r="176" spans="30:30" ht="20.149999999999999" customHeight="1">
      <c r="AD176" s="1042"/>
    </row>
    <row r="177" spans="30:30" ht="20.149999999999999" customHeight="1">
      <c r="AD177" s="1042"/>
    </row>
    <row r="178" spans="30:30" ht="20.149999999999999" customHeight="1">
      <c r="AD178" s="1042"/>
    </row>
    <row r="179" spans="30:30" ht="20.149999999999999" customHeight="1">
      <c r="AD179" s="1042"/>
    </row>
    <row r="180" spans="30:30" ht="20.149999999999999" customHeight="1">
      <c r="AD180" s="1042"/>
    </row>
    <row r="181" spans="30:30" ht="20.149999999999999" customHeight="1">
      <c r="AD181" s="1042"/>
    </row>
    <row r="182" spans="30:30" ht="20.149999999999999" customHeight="1">
      <c r="AD182" s="1042"/>
    </row>
    <row r="183" spans="30:30" ht="20.149999999999999" customHeight="1">
      <c r="AD183" s="1042"/>
    </row>
    <row r="184" spans="30:30" ht="20.149999999999999" customHeight="1">
      <c r="AD184" s="1042"/>
    </row>
    <row r="185" spans="30:30" ht="20.149999999999999" customHeight="1">
      <c r="AD185" s="1042"/>
    </row>
    <row r="186" spans="30:30" ht="20.149999999999999" customHeight="1">
      <c r="AD186" s="1042"/>
    </row>
    <row r="187" spans="30:30" ht="20.149999999999999" customHeight="1">
      <c r="AD187" s="1042"/>
    </row>
    <row r="188" spans="30:30" ht="20.149999999999999" customHeight="1">
      <c r="AD188" s="1042"/>
    </row>
    <row r="189" spans="30:30" ht="20.149999999999999" customHeight="1">
      <c r="AD189" s="1042"/>
    </row>
    <row r="190" spans="30:30" ht="20.149999999999999" customHeight="1">
      <c r="AD190" s="1042"/>
    </row>
    <row r="191" spans="30:30" ht="20.149999999999999" customHeight="1">
      <c r="AD191" s="1042"/>
    </row>
    <row r="192" spans="30:30" ht="20.149999999999999" customHeight="1">
      <c r="AD192" s="1042"/>
    </row>
    <row r="193" spans="29:30" ht="20.149999999999999" customHeight="1">
      <c r="AD193" s="1042"/>
    </row>
    <row r="194" spans="29:30" ht="20.149999999999999" customHeight="1">
      <c r="AD194" s="1042"/>
    </row>
    <row r="195" spans="29:30" ht="20.149999999999999" customHeight="1">
      <c r="AD195" s="1042"/>
    </row>
    <row r="196" spans="29:30" ht="20.149999999999999" customHeight="1">
      <c r="AD196" s="1042"/>
    </row>
    <row r="197" spans="29:30" ht="20.149999999999999" customHeight="1">
      <c r="AD197" s="1042"/>
    </row>
    <row r="198" spans="29:30" ht="20.149999999999999" customHeight="1">
      <c r="AD198" s="1042"/>
    </row>
    <row r="199" spans="29:30" ht="20.149999999999999" customHeight="1">
      <c r="AD199" s="1042"/>
    </row>
    <row r="200" spans="29:30" ht="20.149999999999999" customHeight="1">
      <c r="AC200" s="1043"/>
      <c r="AD200" s="1044"/>
    </row>
    <row r="201" spans="29:30" ht="20.149999999999999" customHeight="1">
      <c r="AC201" s="1043"/>
      <c r="AD201" s="1044"/>
    </row>
    <row r="202" spans="29:30" ht="20.149999999999999" customHeight="1">
      <c r="AC202" s="1045"/>
      <c r="AD202" s="1046"/>
    </row>
    <row r="203" spans="29:30" ht="20.149999999999999" customHeight="1">
      <c r="AC203" s="1045"/>
      <c r="AD203" s="1046"/>
    </row>
    <row r="204" spans="29:30" ht="20.149999999999999" customHeight="1">
      <c r="AC204" s="1045"/>
      <c r="AD204" s="1046"/>
    </row>
    <row r="205" spans="29:30" ht="20.149999999999999" customHeight="1">
      <c r="AC205" s="1045"/>
      <c r="AD205" s="1046"/>
    </row>
  </sheetData>
  <sheetProtection algorithmName="SHA-512" hashValue="K9Tw0ueq0cRSyOg0IeswZV5uTvSEdkUumaILyslnWwTNeVyegbz8K1hulhdK5oTf/EF17R7vFwW8jiUUntO/JQ==" saltValue="w2x5Xr+O3/2q64vd4GogLg==" spinCount="100000" sheet="1" formatCells="0" formatRows="0" insertRows="0" deleteRows="0" selectLockedCells="1" autoFilter="0" pivotTables="0"/>
  <mergeCells count="43">
    <mergeCell ref="P27:Y27"/>
    <mergeCell ref="J15:Q15"/>
    <mergeCell ref="J16:Q16"/>
    <mergeCell ref="D11:I11"/>
    <mergeCell ref="D12:I12"/>
    <mergeCell ref="P12:R12"/>
    <mergeCell ref="D15:I15"/>
    <mergeCell ref="P26:Y26"/>
    <mergeCell ref="D25:O25"/>
    <mergeCell ref="D16:I16"/>
    <mergeCell ref="D20:I20"/>
    <mergeCell ref="J20:M20"/>
    <mergeCell ref="D21:I21"/>
    <mergeCell ref="J21:M21"/>
    <mergeCell ref="J30:M30"/>
    <mergeCell ref="D33:I33"/>
    <mergeCell ref="J33:M33"/>
    <mergeCell ref="D22:I22"/>
    <mergeCell ref="J22:M22"/>
    <mergeCell ref="D23:I23"/>
    <mergeCell ref="J23:M23"/>
    <mergeCell ref="D26:I26"/>
    <mergeCell ref="J26:M26"/>
    <mergeCell ref="D29:I29"/>
    <mergeCell ref="J29:M29"/>
    <mergeCell ref="D27:I27"/>
    <mergeCell ref="J27:M27"/>
    <mergeCell ref="D43:I43"/>
    <mergeCell ref="J43:M43"/>
    <mergeCell ref="D8:I8"/>
    <mergeCell ref="J8:V8"/>
    <mergeCell ref="J12:K12"/>
    <mergeCell ref="J11:L11"/>
    <mergeCell ref="D36:I36"/>
    <mergeCell ref="J36:M36"/>
    <mergeCell ref="D38:I38"/>
    <mergeCell ref="J38:M38"/>
    <mergeCell ref="D41:I41"/>
    <mergeCell ref="J41:M41"/>
    <mergeCell ref="D28:I28"/>
    <mergeCell ref="J28:M28"/>
    <mergeCell ref="D30:I30"/>
    <mergeCell ref="R15:X16"/>
  </mergeCells>
  <phoneticPr fontId="21"/>
  <conditionalFormatting sqref="B1:B3">
    <cfRule type="expression" dxfId="125" priority="25">
      <formula>_xlfn.ISFORMULA(B1)=TRUE</formula>
    </cfRule>
  </conditionalFormatting>
  <conditionalFormatting sqref="J12">
    <cfRule type="containsBlanks" dxfId="124" priority="9">
      <formula>LEN(TRIM(J12))=0</formula>
    </cfRule>
  </conditionalFormatting>
  <conditionalFormatting sqref="J15:J16">
    <cfRule type="containsBlanks" dxfId="123" priority="24">
      <formula>LEN(TRIM(J15))=0</formula>
    </cfRule>
  </conditionalFormatting>
  <conditionalFormatting sqref="J20:J21">
    <cfRule type="containsBlanks" dxfId="122" priority="19">
      <formula>LEN(TRIM(J20))=0</formula>
    </cfRule>
  </conditionalFormatting>
  <conditionalFormatting sqref="J22:J23">
    <cfRule type="notContainsBlanks" dxfId="121" priority="10">
      <formula>LEN(TRIM(J22))&gt;0</formula>
    </cfRule>
    <cfRule type="expression" dxfId="120" priority="11">
      <formula>#REF!="■"</formula>
    </cfRule>
  </conditionalFormatting>
  <conditionalFormatting sqref="J26:J28">
    <cfRule type="expression" dxfId="119" priority="17">
      <formula>#REF!&lt;&gt;""</formula>
    </cfRule>
    <cfRule type="containsBlanks" dxfId="118" priority="18">
      <formula>LEN(TRIM(J26))=0</formula>
    </cfRule>
  </conditionalFormatting>
  <conditionalFormatting sqref="J29">
    <cfRule type="expression" dxfId="117" priority="4">
      <formula>#REF!&lt;&gt;""</formula>
    </cfRule>
    <cfRule type="containsBlanks" dxfId="116" priority="5">
      <formula>LEN(TRIM(J29))=0</formula>
    </cfRule>
  </conditionalFormatting>
  <conditionalFormatting sqref="J30">
    <cfRule type="notContainsBlanks" dxfId="115" priority="1">
      <formula>LEN(TRIM(J30))&gt;0</formula>
    </cfRule>
    <cfRule type="expression" dxfId="114" priority="2">
      <formula>#REF!="■"</formula>
    </cfRule>
  </conditionalFormatting>
  <conditionalFormatting sqref="J26:M26">
    <cfRule type="expression" dxfId="113" priority="15">
      <formula>#REF!&lt;&gt;""</formula>
    </cfRule>
  </conditionalFormatting>
  <conditionalFormatting sqref="J27:M29">
    <cfRule type="expression" dxfId="112" priority="3">
      <formula>#REF!&lt;&gt;""</formula>
    </cfRule>
  </conditionalFormatting>
  <conditionalFormatting sqref="Q11">
    <cfRule type="expression" dxfId="111" priority="22">
      <formula>$Q$11="■"</formula>
    </cfRule>
  </conditionalFormatting>
  <conditionalFormatting sqref="AC28:AC31">
    <cfRule type="expression" dxfId="110" priority="12">
      <formula>_xlfn.ISFORMULA(AC28)=TRUE</formula>
    </cfRule>
  </conditionalFormatting>
  <conditionalFormatting sqref="AD94:AD95 AC159:AD205">
    <cfRule type="expression" priority="26">
      <formula>CELL("protect",AC94)=0</formula>
    </cfRule>
  </conditionalFormatting>
  <dataValidations count="6">
    <dataValidation type="custom" imeMode="disabled" allowBlank="1" showInputMessage="1" showErrorMessage="1" error="整数で入力してください。" sqref="WVH983078:WVK983078 L65506:R65506 HS65507:HY65507 RO65507:RU65507 ABK65507:ABQ65507 ALG65507:ALM65507 AVC65507:AVI65507 BEY65507:BFE65507 BOU65507:BPA65507 BYQ65507:BYW65507 CIM65507:CIS65507 CSI65507:CSO65507 DCE65507:DCK65507 DMA65507:DMG65507 DVW65507:DWC65507 EFS65507:EFY65507 EPO65507:EPU65507 EZK65507:EZQ65507 FJG65507:FJM65507 FTC65507:FTI65507 GCY65507:GDE65507 GMU65507:GNA65507 GWQ65507:GWW65507 HGM65507:HGS65507 HQI65507:HQO65507 IAE65507:IAK65507 IKA65507:IKG65507 ITW65507:IUC65507 JDS65507:JDY65507 JNO65507:JNU65507 JXK65507:JXQ65507 KHG65507:KHM65507 KRC65507:KRI65507 LAY65507:LBE65507 LKU65507:LLA65507 LUQ65507:LUW65507 MEM65507:MES65507 MOI65507:MOO65507 MYE65507:MYK65507 NIA65507:NIG65507 NRW65507:NSC65507 OBS65507:OBY65507 OLO65507:OLU65507 OVK65507:OVQ65507 PFG65507:PFM65507 PPC65507:PPI65507 PYY65507:PZE65507 QIU65507:QJA65507 QSQ65507:QSW65507 RCM65507:RCS65507 RMI65507:RMO65507 RWE65507:RWK65507 SGA65507:SGG65507 SPW65507:SQC65507 SZS65507:SZY65507 TJO65507:TJU65507 TTK65507:TTQ65507 UDG65507:UDM65507 UNC65507:UNI65507 UWY65507:UXE65507 VGU65507:VHA65507 VQQ65507:VQW65507 WAM65507:WAS65507 WKI65507:WKO65507 WUE65507:WUK65507 L131042:R131042 HS131043:HY131043 RO131043:RU131043 ABK131043:ABQ131043 ALG131043:ALM131043 AVC131043:AVI131043 BEY131043:BFE131043 BOU131043:BPA131043 BYQ131043:BYW131043 CIM131043:CIS131043 CSI131043:CSO131043 DCE131043:DCK131043 DMA131043:DMG131043 DVW131043:DWC131043 EFS131043:EFY131043 EPO131043:EPU131043 EZK131043:EZQ131043 FJG131043:FJM131043 FTC131043:FTI131043 GCY131043:GDE131043 GMU131043:GNA131043 GWQ131043:GWW131043 HGM131043:HGS131043 HQI131043:HQO131043 IAE131043:IAK131043 IKA131043:IKG131043 ITW131043:IUC131043 JDS131043:JDY131043 JNO131043:JNU131043 JXK131043:JXQ131043 KHG131043:KHM131043 KRC131043:KRI131043 LAY131043:LBE131043 LKU131043:LLA131043 LUQ131043:LUW131043 MEM131043:MES131043 MOI131043:MOO131043 MYE131043:MYK131043 NIA131043:NIG131043 NRW131043:NSC131043 OBS131043:OBY131043 OLO131043:OLU131043 OVK131043:OVQ131043 PFG131043:PFM131043 PPC131043:PPI131043 PYY131043:PZE131043 QIU131043:QJA131043 QSQ131043:QSW131043 RCM131043:RCS131043 RMI131043:RMO131043 RWE131043:RWK131043 SGA131043:SGG131043 SPW131043:SQC131043 SZS131043:SZY131043 TJO131043:TJU131043 TTK131043:TTQ131043 UDG131043:UDM131043 UNC131043:UNI131043 UWY131043:UXE131043 VGU131043:VHA131043 VQQ131043:VQW131043 WAM131043:WAS131043 WKI131043:WKO131043 WUE131043:WUK131043 L196578:R196578 HS196579:HY196579 RO196579:RU196579 ABK196579:ABQ196579 ALG196579:ALM196579 AVC196579:AVI196579 BEY196579:BFE196579 BOU196579:BPA196579 BYQ196579:BYW196579 CIM196579:CIS196579 CSI196579:CSO196579 DCE196579:DCK196579 DMA196579:DMG196579 DVW196579:DWC196579 EFS196579:EFY196579 EPO196579:EPU196579 EZK196579:EZQ196579 FJG196579:FJM196579 FTC196579:FTI196579 GCY196579:GDE196579 GMU196579:GNA196579 GWQ196579:GWW196579 HGM196579:HGS196579 HQI196579:HQO196579 IAE196579:IAK196579 IKA196579:IKG196579 ITW196579:IUC196579 JDS196579:JDY196579 JNO196579:JNU196579 JXK196579:JXQ196579 KHG196579:KHM196579 KRC196579:KRI196579 LAY196579:LBE196579 LKU196579:LLA196579 LUQ196579:LUW196579 MEM196579:MES196579 MOI196579:MOO196579 MYE196579:MYK196579 NIA196579:NIG196579 NRW196579:NSC196579 OBS196579:OBY196579 OLO196579:OLU196579 OVK196579:OVQ196579 PFG196579:PFM196579 PPC196579:PPI196579 PYY196579:PZE196579 QIU196579:QJA196579 QSQ196579:QSW196579 RCM196579:RCS196579 RMI196579:RMO196579 RWE196579:RWK196579 SGA196579:SGG196579 SPW196579:SQC196579 SZS196579:SZY196579 TJO196579:TJU196579 TTK196579:TTQ196579 UDG196579:UDM196579 UNC196579:UNI196579 UWY196579:UXE196579 VGU196579:VHA196579 VQQ196579:VQW196579 WAM196579:WAS196579 WKI196579:WKO196579 WUE196579:WUK196579 L262114:R262114 HS262115:HY262115 RO262115:RU262115 ABK262115:ABQ262115 ALG262115:ALM262115 AVC262115:AVI262115 BEY262115:BFE262115 BOU262115:BPA262115 BYQ262115:BYW262115 CIM262115:CIS262115 CSI262115:CSO262115 DCE262115:DCK262115 DMA262115:DMG262115 DVW262115:DWC262115 EFS262115:EFY262115 EPO262115:EPU262115 EZK262115:EZQ262115 FJG262115:FJM262115 FTC262115:FTI262115 GCY262115:GDE262115 GMU262115:GNA262115 GWQ262115:GWW262115 HGM262115:HGS262115 HQI262115:HQO262115 IAE262115:IAK262115 IKA262115:IKG262115 ITW262115:IUC262115 JDS262115:JDY262115 JNO262115:JNU262115 JXK262115:JXQ262115 KHG262115:KHM262115 KRC262115:KRI262115 LAY262115:LBE262115 LKU262115:LLA262115 LUQ262115:LUW262115 MEM262115:MES262115 MOI262115:MOO262115 MYE262115:MYK262115 NIA262115:NIG262115 NRW262115:NSC262115 OBS262115:OBY262115 OLO262115:OLU262115 OVK262115:OVQ262115 PFG262115:PFM262115 PPC262115:PPI262115 PYY262115:PZE262115 QIU262115:QJA262115 QSQ262115:QSW262115 RCM262115:RCS262115 RMI262115:RMO262115 RWE262115:RWK262115 SGA262115:SGG262115 SPW262115:SQC262115 SZS262115:SZY262115 TJO262115:TJU262115 TTK262115:TTQ262115 UDG262115:UDM262115 UNC262115:UNI262115 UWY262115:UXE262115 VGU262115:VHA262115 VQQ262115:VQW262115 WAM262115:WAS262115 WKI262115:WKO262115 WUE262115:WUK262115 L327650:R327650 HS327651:HY327651 RO327651:RU327651 ABK327651:ABQ327651 ALG327651:ALM327651 AVC327651:AVI327651 BEY327651:BFE327651 BOU327651:BPA327651 BYQ327651:BYW327651 CIM327651:CIS327651 CSI327651:CSO327651 DCE327651:DCK327651 DMA327651:DMG327651 DVW327651:DWC327651 EFS327651:EFY327651 EPO327651:EPU327651 EZK327651:EZQ327651 FJG327651:FJM327651 FTC327651:FTI327651 GCY327651:GDE327651 GMU327651:GNA327651 GWQ327651:GWW327651 HGM327651:HGS327651 HQI327651:HQO327651 IAE327651:IAK327651 IKA327651:IKG327651 ITW327651:IUC327651 JDS327651:JDY327651 JNO327651:JNU327651 JXK327651:JXQ327651 KHG327651:KHM327651 KRC327651:KRI327651 LAY327651:LBE327651 LKU327651:LLA327651 LUQ327651:LUW327651 MEM327651:MES327651 MOI327651:MOO327651 MYE327651:MYK327651 NIA327651:NIG327651 NRW327651:NSC327651 OBS327651:OBY327651 OLO327651:OLU327651 OVK327651:OVQ327651 PFG327651:PFM327651 PPC327651:PPI327651 PYY327651:PZE327651 QIU327651:QJA327651 QSQ327651:QSW327651 RCM327651:RCS327651 RMI327651:RMO327651 RWE327651:RWK327651 SGA327651:SGG327651 SPW327651:SQC327651 SZS327651:SZY327651 TJO327651:TJU327651 TTK327651:TTQ327651 UDG327651:UDM327651 UNC327651:UNI327651 UWY327651:UXE327651 VGU327651:VHA327651 VQQ327651:VQW327651 WAM327651:WAS327651 WKI327651:WKO327651 WUE327651:WUK327651 L393186:R393186 HS393187:HY393187 RO393187:RU393187 ABK393187:ABQ393187 ALG393187:ALM393187 AVC393187:AVI393187 BEY393187:BFE393187 BOU393187:BPA393187 BYQ393187:BYW393187 CIM393187:CIS393187 CSI393187:CSO393187 DCE393187:DCK393187 DMA393187:DMG393187 DVW393187:DWC393187 EFS393187:EFY393187 EPO393187:EPU393187 EZK393187:EZQ393187 FJG393187:FJM393187 FTC393187:FTI393187 GCY393187:GDE393187 GMU393187:GNA393187 GWQ393187:GWW393187 HGM393187:HGS393187 HQI393187:HQO393187 IAE393187:IAK393187 IKA393187:IKG393187 ITW393187:IUC393187 JDS393187:JDY393187 JNO393187:JNU393187 JXK393187:JXQ393187 KHG393187:KHM393187 KRC393187:KRI393187 LAY393187:LBE393187 LKU393187:LLA393187 LUQ393187:LUW393187 MEM393187:MES393187 MOI393187:MOO393187 MYE393187:MYK393187 NIA393187:NIG393187 NRW393187:NSC393187 OBS393187:OBY393187 OLO393187:OLU393187 OVK393187:OVQ393187 PFG393187:PFM393187 PPC393187:PPI393187 PYY393187:PZE393187 QIU393187:QJA393187 QSQ393187:QSW393187 RCM393187:RCS393187 RMI393187:RMO393187 RWE393187:RWK393187 SGA393187:SGG393187 SPW393187:SQC393187 SZS393187:SZY393187 TJO393187:TJU393187 TTK393187:TTQ393187 UDG393187:UDM393187 UNC393187:UNI393187 UWY393187:UXE393187 VGU393187:VHA393187 VQQ393187:VQW393187 WAM393187:WAS393187 WKI393187:WKO393187 WUE393187:WUK393187 L458722:R458722 HS458723:HY458723 RO458723:RU458723 ABK458723:ABQ458723 ALG458723:ALM458723 AVC458723:AVI458723 BEY458723:BFE458723 BOU458723:BPA458723 BYQ458723:BYW458723 CIM458723:CIS458723 CSI458723:CSO458723 DCE458723:DCK458723 DMA458723:DMG458723 DVW458723:DWC458723 EFS458723:EFY458723 EPO458723:EPU458723 EZK458723:EZQ458723 FJG458723:FJM458723 FTC458723:FTI458723 GCY458723:GDE458723 GMU458723:GNA458723 GWQ458723:GWW458723 HGM458723:HGS458723 HQI458723:HQO458723 IAE458723:IAK458723 IKA458723:IKG458723 ITW458723:IUC458723 JDS458723:JDY458723 JNO458723:JNU458723 JXK458723:JXQ458723 KHG458723:KHM458723 KRC458723:KRI458723 LAY458723:LBE458723 LKU458723:LLA458723 LUQ458723:LUW458723 MEM458723:MES458723 MOI458723:MOO458723 MYE458723:MYK458723 NIA458723:NIG458723 NRW458723:NSC458723 OBS458723:OBY458723 OLO458723:OLU458723 OVK458723:OVQ458723 PFG458723:PFM458723 PPC458723:PPI458723 PYY458723:PZE458723 QIU458723:QJA458723 QSQ458723:QSW458723 RCM458723:RCS458723 RMI458723:RMO458723 RWE458723:RWK458723 SGA458723:SGG458723 SPW458723:SQC458723 SZS458723:SZY458723 TJO458723:TJU458723 TTK458723:TTQ458723 UDG458723:UDM458723 UNC458723:UNI458723 UWY458723:UXE458723 VGU458723:VHA458723 VQQ458723:VQW458723 WAM458723:WAS458723 WKI458723:WKO458723 WUE458723:WUK458723 L524258:R524258 HS524259:HY524259 RO524259:RU524259 ABK524259:ABQ524259 ALG524259:ALM524259 AVC524259:AVI524259 BEY524259:BFE524259 BOU524259:BPA524259 BYQ524259:BYW524259 CIM524259:CIS524259 CSI524259:CSO524259 DCE524259:DCK524259 DMA524259:DMG524259 DVW524259:DWC524259 EFS524259:EFY524259 EPO524259:EPU524259 EZK524259:EZQ524259 FJG524259:FJM524259 FTC524259:FTI524259 GCY524259:GDE524259 GMU524259:GNA524259 GWQ524259:GWW524259 HGM524259:HGS524259 HQI524259:HQO524259 IAE524259:IAK524259 IKA524259:IKG524259 ITW524259:IUC524259 JDS524259:JDY524259 JNO524259:JNU524259 JXK524259:JXQ524259 KHG524259:KHM524259 KRC524259:KRI524259 LAY524259:LBE524259 LKU524259:LLA524259 LUQ524259:LUW524259 MEM524259:MES524259 MOI524259:MOO524259 MYE524259:MYK524259 NIA524259:NIG524259 NRW524259:NSC524259 OBS524259:OBY524259 OLO524259:OLU524259 OVK524259:OVQ524259 PFG524259:PFM524259 PPC524259:PPI524259 PYY524259:PZE524259 QIU524259:QJA524259 QSQ524259:QSW524259 RCM524259:RCS524259 RMI524259:RMO524259 RWE524259:RWK524259 SGA524259:SGG524259 SPW524259:SQC524259 SZS524259:SZY524259 TJO524259:TJU524259 TTK524259:TTQ524259 UDG524259:UDM524259 UNC524259:UNI524259 UWY524259:UXE524259 VGU524259:VHA524259 VQQ524259:VQW524259 WAM524259:WAS524259 WKI524259:WKO524259 WUE524259:WUK524259 L589794:R589794 HS589795:HY589795 RO589795:RU589795 ABK589795:ABQ589795 ALG589795:ALM589795 AVC589795:AVI589795 BEY589795:BFE589795 BOU589795:BPA589795 BYQ589795:BYW589795 CIM589795:CIS589795 CSI589795:CSO589795 DCE589795:DCK589795 DMA589795:DMG589795 DVW589795:DWC589795 EFS589795:EFY589795 EPO589795:EPU589795 EZK589795:EZQ589795 FJG589795:FJM589795 FTC589795:FTI589795 GCY589795:GDE589795 GMU589795:GNA589795 GWQ589795:GWW589795 HGM589795:HGS589795 HQI589795:HQO589795 IAE589795:IAK589795 IKA589795:IKG589795 ITW589795:IUC589795 JDS589795:JDY589795 JNO589795:JNU589795 JXK589795:JXQ589795 KHG589795:KHM589795 KRC589795:KRI589795 LAY589795:LBE589795 LKU589795:LLA589795 LUQ589795:LUW589795 MEM589795:MES589795 MOI589795:MOO589795 MYE589795:MYK589795 NIA589795:NIG589795 NRW589795:NSC589795 OBS589795:OBY589795 OLO589795:OLU589795 OVK589795:OVQ589795 PFG589795:PFM589795 PPC589795:PPI589795 PYY589795:PZE589795 QIU589795:QJA589795 QSQ589795:QSW589795 RCM589795:RCS589795 RMI589795:RMO589795 RWE589795:RWK589795 SGA589795:SGG589795 SPW589795:SQC589795 SZS589795:SZY589795 TJO589795:TJU589795 TTK589795:TTQ589795 UDG589795:UDM589795 UNC589795:UNI589795 UWY589795:UXE589795 VGU589795:VHA589795 VQQ589795:VQW589795 WAM589795:WAS589795 WKI589795:WKO589795 WUE589795:WUK589795 L655330:R655330 HS655331:HY655331 RO655331:RU655331 ABK655331:ABQ655331 ALG655331:ALM655331 AVC655331:AVI655331 BEY655331:BFE655331 BOU655331:BPA655331 BYQ655331:BYW655331 CIM655331:CIS655331 CSI655331:CSO655331 DCE655331:DCK655331 DMA655331:DMG655331 DVW655331:DWC655331 EFS655331:EFY655331 EPO655331:EPU655331 EZK655331:EZQ655331 FJG655331:FJM655331 FTC655331:FTI655331 GCY655331:GDE655331 GMU655331:GNA655331 GWQ655331:GWW655331 HGM655331:HGS655331 HQI655331:HQO655331 IAE655331:IAK655331 IKA655331:IKG655331 ITW655331:IUC655331 JDS655331:JDY655331 JNO655331:JNU655331 JXK655331:JXQ655331 KHG655331:KHM655331 KRC655331:KRI655331 LAY655331:LBE655331 LKU655331:LLA655331 LUQ655331:LUW655331 MEM655331:MES655331 MOI655331:MOO655331 MYE655331:MYK655331 NIA655331:NIG655331 NRW655331:NSC655331 OBS655331:OBY655331 OLO655331:OLU655331 OVK655331:OVQ655331 PFG655331:PFM655331 PPC655331:PPI655331 PYY655331:PZE655331 QIU655331:QJA655331 QSQ655331:QSW655331 RCM655331:RCS655331 RMI655331:RMO655331 RWE655331:RWK655331 SGA655331:SGG655331 SPW655331:SQC655331 SZS655331:SZY655331 TJO655331:TJU655331 TTK655331:TTQ655331 UDG655331:UDM655331 UNC655331:UNI655331 UWY655331:UXE655331 VGU655331:VHA655331 VQQ655331:VQW655331 WAM655331:WAS655331 WKI655331:WKO655331 WUE655331:WUK655331 L720866:R720866 HS720867:HY720867 RO720867:RU720867 ABK720867:ABQ720867 ALG720867:ALM720867 AVC720867:AVI720867 BEY720867:BFE720867 BOU720867:BPA720867 BYQ720867:BYW720867 CIM720867:CIS720867 CSI720867:CSO720867 DCE720867:DCK720867 DMA720867:DMG720867 DVW720867:DWC720867 EFS720867:EFY720867 EPO720867:EPU720867 EZK720867:EZQ720867 FJG720867:FJM720867 FTC720867:FTI720867 GCY720867:GDE720867 GMU720867:GNA720867 GWQ720867:GWW720867 HGM720867:HGS720867 HQI720867:HQO720867 IAE720867:IAK720867 IKA720867:IKG720867 ITW720867:IUC720867 JDS720867:JDY720867 JNO720867:JNU720867 JXK720867:JXQ720867 KHG720867:KHM720867 KRC720867:KRI720867 LAY720867:LBE720867 LKU720867:LLA720867 LUQ720867:LUW720867 MEM720867:MES720867 MOI720867:MOO720867 MYE720867:MYK720867 NIA720867:NIG720867 NRW720867:NSC720867 OBS720867:OBY720867 OLO720867:OLU720867 OVK720867:OVQ720867 PFG720867:PFM720867 PPC720867:PPI720867 PYY720867:PZE720867 QIU720867:QJA720867 QSQ720867:QSW720867 RCM720867:RCS720867 RMI720867:RMO720867 RWE720867:RWK720867 SGA720867:SGG720867 SPW720867:SQC720867 SZS720867:SZY720867 TJO720867:TJU720867 TTK720867:TTQ720867 UDG720867:UDM720867 UNC720867:UNI720867 UWY720867:UXE720867 VGU720867:VHA720867 VQQ720867:VQW720867 WAM720867:WAS720867 WKI720867:WKO720867 WUE720867:WUK720867 L786402:R786402 HS786403:HY786403 RO786403:RU786403 ABK786403:ABQ786403 ALG786403:ALM786403 AVC786403:AVI786403 BEY786403:BFE786403 BOU786403:BPA786403 BYQ786403:BYW786403 CIM786403:CIS786403 CSI786403:CSO786403 DCE786403:DCK786403 DMA786403:DMG786403 DVW786403:DWC786403 EFS786403:EFY786403 EPO786403:EPU786403 EZK786403:EZQ786403 FJG786403:FJM786403 FTC786403:FTI786403 GCY786403:GDE786403 GMU786403:GNA786403 GWQ786403:GWW786403 HGM786403:HGS786403 HQI786403:HQO786403 IAE786403:IAK786403 IKA786403:IKG786403 ITW786403:IUC786403 JDS786403:JDY786403 JNO786403:JNU786403 JXK786403:JXQ786403 KHG786403:KHM786403 KRC786403:KRI786403 LAY786403:LBE786403 LKU786403:LLA786403 LUQ786403:LUW786403 MEM786403:MES786403 MOI786403:MOO786403 MYE786403:MYK786403 NIA786403:NIG786403 NRW786403:NSC786403 OBS786403:OBY786403 OLO786403:OLU786403 OVK786403:OVQ786403 PFG786403:PFM786403 PPC786403:PPI786403 PYY786403:PZE786403 QIU786403:QJA786403 QSQ786403:QSW786403 RCM786403:RCS786403 RMI786403:RMO786403 RWE786403:RWK786403 SGA786403:SGG786403 SPW786403:SQC786403 SZS786403:SZY786403 TJO786403:TJU786403 TTK786403:TTQ786403 UDG786403:UDM786403 UNC786403:UNI786403 UWY786403:UXE786403 VGU786403:VHA786403 VQQ786403:VQW786403 WAM786403:WAS786403 WKI786403:WKO786403 WUE786403:WUK786403 L851938:R851938 HS851939:HY851939 RO851939:RU851939 ABK851939:ABQ851939 ALG851939:ALM851939 AVC851939:AVI851939 BEY851939:BFE851939 BOU851939:BPA851939 BYQ851939:BYW851939 CIM851939:CIS851939 CSI851939:CSO851939 DCE851939:DCK851939 DMA851939:DMG851939 DVW851939:DWC851939 EFS851939:EFY851939 EPO851939:EPU851939 EZK851939:EZQ851939 FJG851939:FJM851939 FTC851939:FTI851939 GCY851939:GDE851939 GMU851939:GNA851939 GWQ851939:GWW851939 HGM851939:HGS851939 HQI851939:HQO851939 IAE851939:IAK851939 IKA851939:IKG851939 ITW851939:IUC851939 JDS851939:JDY851939 JNO851939:JNU851939 JXK851939:JXQ851939 KHG851939:KHM851939 KRC851939:KRI851939 LAY851939:LBE851939 LKU851939:LLA851939 LUQ851939:LUW851939 MEM851939:MES851939 MOI851939:MOO851939 MYE851939:MYK851939 NIA851939:NIG851939 NRW851939:NSC851939 OBS851939:OBY851939 OLO851939:OLU851939 OVK851939:OVQ851939 PFG851939:PFM851939 PPC851939:PPI851939 PYY851939:PZE851939 QIU851939:QJA851939 QSQ851939:QSW851939 RCM851939:RCS851939 RMI851939:RMO851939 RWE851939:RWK851939 SGA851939:SGG851939 SPW851939:SQC851939 SZS851939:SZY851939 TJO851939:TJU851939 TTK851939:TTQ851939 UDG851939:UDM851939 UNC851939:UNI851939 UWY851939:UXE851939 VGU851939:VHA851939 VQQ851939:VQW851939 WAM851939:WAS851939 WKI851939:WKO851939 WUE851939:WUK851939 L917474:R917474 HS917475:HY917475 RO917475:RU917475 ABK917475:ABQ917475 ALG917475:ALM917475 AVC917475:AVI917475 BEY917475:BFE917475 BOU917475:BPA917475 BYQ917475:BYW917475 CIM917475:CIS917475 CSI917475:CSO917475 DCE917475:DCK917475 DMA917475:DMG917475 DVW917475:DWC917475 EFS917475:EFY917475 EPO917475:EPU917475 EZK917475:EZQ917475 FJG917475:FJM917475 FTC917475:FTI917475 GCY917475:GDE917475 GMU917475:GNA917475 GWQ917475:GWW917475 HGM917475:HGS917475 HQI917475:HQO917475 IAE917475:IAK917475 IKA917475:IKG917475 ITW917475:IUC917475 JDS917475:JDY917475 JNO917475:JNU917475 JXK917475:JXQ917475 KHG917475:KHM917475 KRC917475:KRI917475 LAY917475:LBE917475 LKU917475:LLA917475 LUQ917475:LUW917475 MEM917475:MES917475 MOI917475:MOO917475 MYE917475:MYK917475 NIA917475:NIG917475 NRW917475:NSC917475 OBS917475:OBY917475 OLO917475:OLU917475 OVK917475:OVQ917475 PFG917475:PFM917475 PPC917475:PPI917475 PYY917475:PZE917475 QIU917475:QJA917475 QSQ917475:QSW917475 RCM917475:RCS917475 RMI917475:RMO917475 RWE917475:RWK917475 SGA917475:SGG917475 SPW917475:SQC917475 SZS917475:SZY917475 TJO917475:TJU917475 TTK917475:TTQ917475 UDG917475:UDM917475 UNC917475:UNI917475 UWY917475:UXE917475 VGU917475:VHA917475 VQQ917475:VQW917475 WAM917475:WAS917475 WKI917475:WKO917475 WUE917475:WUK917475 L983010:R983010 HS983011:HY983011 RO983011:RU983011 ABK983011:ABQ983011 ALG983011:ALM983011 AVC983011:AVI983011 BEY983011:BFE983011 BOU983011:BPA983011 BYQ983011:BYW983011 CIM983011:CIS983011 CSI983011:CSO983011 DCE983011:DCK983011 DMA983011:DMG983011 DVW983011:DWC983011 EFS983011:EFY983011 EPO983011:EPU983011 EZK983011:EZQ983011 FJG983011:FJM983011 FTC983011:FTI983011 GCY983011:GDE983011 GMU983011:GNA983011 GWQ983011:GWW983011 HGM983011:HGS983011 HQI983011:HQO983011 IAE983011:IAK983011 IKA983011:IKG983011 ITW983011:IUC983011 JDS983011:JDY983011 JNO983011:JNU983011 JXK983011:JXQ983011 KHG983011:KHM983011 KRC983011:KRI983011 LAY983011:LBE983011 LKU983011:LLA983011 LUQ983011:LUW983011 MEM983011:MES983011 MOI983011:MOO983011 MYE983011:MYK983011 NIA983011:NIG983011 NRW983011:NSC983011 OBS983011:OBY983011 OLO983011:OLU983011 OVK983011:OVQ983011 PFG983011:PFM983011 PPC983011:PPI983011 PYY983011:PZE983011 QIU983011:QJA983011 QSQ983011:QSW983011 RCM983011:RCS983011 RMI983011:RMO983011 RWE983011:RWK983011 SGA983011:SGG983011 SPW983011:SQC983011 SZS983011:SZY983011 TJO983011:TJU983011 TTK983011:TTQ983011 UDG983011:UDM983011 UNC983011:UNI983011 UWY983011:UXE983011 VGU983011:VHA983011 VQQ983011:VQW983011 WAM983011:WAS983011 WKI983011:WKO983011 WUE983011:WUK983011 IV65566:IY65568 SR65566:SU65568 ACN65566:ACQ65568 AMJ65566:AMM65568 AWF65566:AWI65568 BGB65566:BGE65568 BPX65566:BQA65568 BZT65566:BZW65568 CJP65566:CJS65568 CTL65566:CTO65568 DDH65566:DDK65568 DND65566:DNG65568 DWZ65566:DXC65568 EGV65566:EGY65568 EQR65566:EQU65568 FAN65566:FAQ65568 FKJ65566:FKM65568 FUF65566:FUI65568 GEB65566:GEE65568 GNX65566:GOA65568 GXT65566:GXW65568 HHP65566:HHS65568 HRL65566:HRO65568 IBH65566:IBK65568 ILD65566:ILG65568 IUZ65566:IVC65568 JEV65566:JEY65568 JOR65566:JOU65568 JYN65566:JYQ65568 KIJ65566:KIM65568 KSF65566:KSI65568 LCB65566:LCE65568 LLX65566:LMA65568 LVT65566:LVW65568 MFP65566:MFS65568 MPL65566:MPO65568 MZH65566:MZK65568 NJD65566:NJG65568 NSZ65566:NTC65568 OCV65566:OCY65568 OMR65566:OMU65568 OWN65566:OWQ65568 PGJ65566:PGM65568 PQF65566:PQI65568 QAB65566:QAE65568 QJX65566:QKA65568 QTT65566:QTW65568 RDP65566:RDS65568 RNL65566:RNO65568 RXH65566:RXK65568 SHD65566:SHG65568 SQZ65566:SRC65568 TAV65566:TAY65568 TKR65566:TKU65568 TUN65566:TUQ65568 UEJ65566:UEM65568 UOF65566:UOI65568 UYB65566:UYE65568 VHX65566:VIA65568 VRT65566:VRW65568 WBP65566:WBS65568 WLL65566:WLO65568 WVH65566:WVK65568 IV131102:IY131104 SR131102:SU131104 ACN131102:ACQ131104 AMJ131102:AMM131104 AWF131102:AWI131104 BGB131102:BGE131104 BPX131102:BQA131104 BZT131102:BZW131104 CJP131102:CJS131104 CTL131102:CTO131104 DDH131102:DDK131104 DND131102:DNG131104 DWZ131102:DXC131104 EGV131102:EGY131104 EQR131102:EQU131104 FAN131102:FAQ131104 FKJ131102:FKM131104 FUF131102:FUI131104 GEB131102:GEE131104 GNX131102:GOA131104 GXT131102:GXW131104 HHP131102:HHS131104 HRL131102:HRO131104 IBH131102:IBK131104 ILD131102:ILG131104 IUZ131102:IVC131104 JEV131102:JEY131104 JOR131102:JOU131104 JYN131102:JYQ131104 KIJ131102:KIM131104 KSF131102:KSI131104 LCB131102:LCE131104 LLX131102:LMA131104 LVT131102:LVW131104 MFP131102:MFS131104 MPL131102:MPO131104 MZH131102:MZK131104 NJD131102:NJG131104 NSZ131102:NTC131104 OCV131102:OCY131104 OMR131102:OMU131104 OWN131102:OWQ131104 PGJ131102:PGM131104 PQF131102:PQI131104 QAB131102:QAE131104 QJX131102:QKA131104 QTT131102:QTW131104 RDP131102:RDS131104 RNL131102:RNO131104 RXH131102:RXK131104 SHD131102:SHG131104 SQZ131102:SRC131104 TAV131102:TAY131104 TKR131102:TKU131104 TUN131102:TUQ131104 UEJ131102:UEM131104 UOF131102:UOI131104 UYB131102:UYE131104 VHX131102:VIA131104 VRT131102:VRW131104 WBP131102:WBS131104 WLL131102:WLO131104 WVH131102:WVK131104 IV196638:IY196640 SR196638:SU196640 ACN196638:ACQ196640 AMJ196638:AMM196640 AWF196638:AWI196640 BGB196638:BGE196640 BPX196638:BQA196640 BZT196638:BZW196640 CJP196638:CJS196640 CTL196638:CTO196640 DDH196638:DDK196640 DND196638:DNG196640 DWZ196638:DXC196640 EGV196638:EGY196640 EQR196638:EQU196640 FAN196638:FAQ196640 FKJ196638:FKM196640 FUF196638:FUI196640 GEB196638:GEE196640 GNX196638:GOA196640 GXT196638:GXW196640 HHP196638:HHS196640 HRL196638:HRO196640 IBH196638:IBK196640 ILD196638:ILG196640 IUZ196638:IVC196640 JEV196638:JEY196640 JOR196638:JOU196640 JYN196638:JYQ196640 KIJ196638:KIM196640 KSF196638:KSI196640 LCB196638:LCE196640 LLX196638:LMA196640 LVT196638:LVW196640 MFP196638:MFS196640 MPL196638:MPO196640 MZH196638:MZK196640 NJD196638:NJG196640 NSZ196638:NTC196640 OCV196638:OCY196640 OMR196638:OMU196640 OWN196638:OWQ196640 PGJ196638:PGM196640 PQF196638:PQI196640 QAB196638:QAE196640 QJX196638:QKA196640 QTT196638:QTW196640 RDP196638:RDS196640 RNL196638:RNO196640 RXH196638:RXK196640 SHD196638:SHG196640 SQZ196638:SRC196640 TAV196638:TAY196640 TKR196638:TKU196640 TUN196638:TUQ196640 UEJ196638:UEM196640 UOF196638:UOI196640 UYB196638:UYE196640 VHX196638:VIA196640 VRT196638:VRW196640 WBP196638:WBS196640 WLL196638:WLO196640 WVH196638:WVK196640 IV262174:IY262176 SR262174:SU262176 ACN262174:ACQ262176 AMJ262174:AMM262176 AWF262174:AWI262176 BGB262174:BGE262176 BPX262174:BQA262176 BZT262174:BZW262176 CJP262174:CJS262176 CTL262174:CTO262176 DDH262174:DDK262176 DND262174:DNG262176 DWZ262174:DXC262176 EGV262174:EGY262176 EQR262174:EQU262176 FAN262174:FAQ262176 FKJ262174:FKM262176 FUF262174:FUI262176 GEB262174:GEE262176 GNX262174:GOA262176 GXT262174:GXW262176 HHP262174:HHS262176 HRL262174:HRO262176 IBH262174:IBK262176 ILD262174:ILG262176 IUZ262174:IVC262176 JEV262174:JEY262176 JOR262174:JOU262176 JYN262174:JYQ262176 KIJ262174:KIM262176 KSF262174:KSI262176 LCB262174:LCE262176 LLX262174:LMA262176 LVT262174:LVW262176 MFP262174:MFS262176 MPL262174:MPO262176 MZH262174:MZK262176 NJD262174:NJG262176 NSZ262174:NTC262176 OCV262174:OCY262176 OMR262174:OMU262176 OWN262174:OWQ262176 PGJ262174:PGM262176 PQF262174:PQI262176 QAB262174:QAE262176 QJX262174:QKA262176 QTT262174:QTW262176 RDP262174:RDS262176 RNL262174:RNO262176 RXH262174:RXK262176 SHD262174:SHG262176 SQZ262174:SRC262176 TAV262174:TAY262176 TKR262174:TKU262176 TUN262174:TUQ262176 UEJ262174:UEM262176 UOF262174:UOI262176 UYB262174:UYE262176 VHX262174:VIA262176 VRT262174:VRW262176 WBP262174:WBS262176 WLL262174:WLO262176 WVH262174:WVK262176 IV327710:IY327712 SR327710:SU327712 ACN327710:ACQ327712 AMJ327710:AMM327712 AWF327710:AWI327712 BGB327710:BGE327712 BPX327710:BQA327712 BZT327710:BZW327712 CJP327710:CJS327712 CTL327710:CTO327712 DDH327710:DDK327712 DND327710:DNG327712 DWZ327710:DXC327712 EGV327710:EGY327712 EQR327710:EQU327712 FAN327710:FAQ327712 FKJ327710:FKM327712 FUF327710:FUI327712 GEB327710:GEE327712 GNX327710:GOA327712 GXT327710:GXW327712 HHP327710:HHS327712 HRL327710:HRO327712 IBH327710:IBK327712 ILD327710:ILG327712 IUZ327710:IVC327712 JEV327710:JEY327712 JOR327710:JOU327712 JYN327710:JYQ327712 KIJ327710:KIM327712 KSF327710:KSI327712 LCB327710:LCE327712 LLX327710:LMA327712 LVT327710:LVW327712 MFP327710:MFS327712 MPL327710:MPO327712 MZH327710:MZK327712 NJD327710:NJG327712 NSZ327710:NTC327712 OCV327710:OCY327712 OMR327710:OMU327712 OWN327710:OWQ327712 PGJ327710:PGM327712 PQF327710:PQI327712 QAB327710:QAE327712 QJX327710:QKA327712 QTT327710:QTW327712 RDP327710:RDS327712 RNL327710:RNO327712 RXH327710:RXK327712 SHD327710:SHG327712 SQZ327710:SRC327712 TAV327710:TAY327712 TKR327710:TKU327712 TUN327710:TUQ327712 UEJ327710:UEM327712 UOF327710:UOI327712 UYB327710:UYE327712 VHX327710:VIA327712 VRT327710:VRW327712 WBP327710:WBS327712 WLL327710:WLO327712 WVH327710:WVK327712 IV393246:IY393248 SR393246:SU393248 ACN393246:ACQ393248 AMJ393246:AMM393248 AWF393246:AWI393248 BGB393246:BGE393248 BPX393246:BQA393248 BZT393246:BZW393248 CJP393246:CJS393248 CTL393246:CTO393248 DDH393246:DDK393248 DND393246:DNG393248 DWZ393246:DXC393248 EGV393246:EGY393248 EQR393246:EQU393248 FAN393246:FAQ393248 FKJ393246:FKM393248 FUF393246:FUI393248 GEB393246:GEE393248 GNX393246:GOA393248 GXT393246:GXW393248 HHP393246:HHS393248 HRL393246:HRO393248 IBH393246:IBK393248 ILD393246:ILG393248 IUZ393246:IVC393248 JEV393246:JEY393248 JOR393246:JOU393248 JYN393246:JYQ393248 KIJ393246:KIM393248 KSF393246:KSI393248 LCB393246:LCE393248 LLX393246:LMA393248 LVT393246:LVW393248 MFP393246:MFS393248 MPL393246:MPO393248 MZH393246:MZK393248 NJD393246:NJG393248 NSZ393246:NTC393248 OCV393246:OCY393248 OMR393246:OMU393248 OWN393246:OWQ393248 PGJ393246:PGM393248 PQF393246:PQI393248 QAB393246:QAE393248 QJX393246:QKA393248 QTT393246:QTW393248 RDP393246:RDS393248 RNL393246:RNO393248 RXH393246:RXK393248 SHD393246:SHG393248 SQZ393246:SRC393248 TAV393246:TAY393248 TKR393246:TKU393248 TUN393246:TUQ393248 UEJ393246:UEM393248 UOF393246:UOI393248 UYB393246:UYE393248 VHX393246:VIA393248 VRT393246:VRW393248 WBP393246:WBS393248 WLL393246:WLO393248 WVH393246:WVK393248 IV458782:IY458784 SR458782:SU458784 ACN458782:ACQ458784 AMJ458782:AMM458784 AWF458782:AWI458784 BGB458782:BGE458784 BPX458782:BQA458784 BZT458782:BZW458784 CJP458782:CJS458784 CTL458782:CTO458784 DDH458782:DDK458784 DND458782:DNG458784 DWZ458782:DXC458784 EGV458782:EGY458784 EQR458782:EQU458784 FAN458782:FAQ458784 FKJ458782:FKM458784 FUF458782:FUI458784 GEB458782:GEE458784 GNX458782:GOA458784 GXT458782:GXW458784 HHP458782:HHS458784 HRL458782:HRO458784 IBH458782:IBK458784 ILD458782:ILG458784 IUZ458782:IVC458784 JEV458782:JEY458784 JOR458782:JOU458784 JYN458782:JYQ458784 KIJ458782:KIM458784 KSF458782:KSI458784 LCB458782:LCE458784 LLX458782:LMA458784 LVT458782:LVW458784 MFP458782:MFS458784 MPL458782:MPO458784 MZH458782:MZK458784 NJD458782:NJG458784 NSZ458782:NTC458784 OCV458782:OCY458784 OMR458782:OMU458784 OWN458782:OWQ458784 PGJ458782:PGM458784 PQF458782:PQI458784 QAB458782:QAE458784 QJX458782:QKA458784 QTT458782:QTW458784 RDP458782:RDS458784 RNL458782:RNO458784 RXH458782:RXK458784 SHD458782:SHG458784 SQZ458782:SRC458784 TAV458782:TAY458784 TKR458782:TKU458784 TUN458782:TUQ458784 UEJ458782:UEM458784 UOF458782:UOI458784 UYB458782:UYE458784 VHX458782:VIA458784 VRT458782:VRW458784 WBP458782:WBS458784 WLL458782:WLO458784 WVH458782:WVK458784 IV524318:IY524320 SR524318:SU524320 ACN524318:ACQ524320 AMJ524318:AMM524320 AWF524318:AWI524320 BGB524318:BGE524320 BPX524318:BQA524320 BZT524318:BZW524320 CJP524318:CJS524320 CTL524318:CTO524320 DDH524318:DDK524320 DND524318:DNG524320 DWZ524318:DXC524320 EGV524318:EGY524320 EQR524318:EQU524320 FAN524318:FAQ524320 FKJ524318:FKM524320 FUF524318:FUI524320 GEB524318:GEE524320 GNX524318:GOA524320 GXT524318:GXW524320 HHP524318:HHS524320 HRL524318:HRO524320 IBH524318:IBK524320 ILD524318:ILG524320 IUZ524318:IVC524320 JEV524318:JEY524320 JOR524318:JOU524320 JYN524318:JYQ524320 KIJ524318:KIM524320 KSF524318:KSI524320 LCB524318:LCE524320 LLX524318:LMA524320 LVT524318:LVW524320 MFP524318:MFS524320 MPL524318:MPO524320 MZH524318:MZK524320 NJD524318:NJG524320 NSZ524318:NTC524320 OCV524318:OCY524320 OMR524318:OMU524320 OWN524318:OWQ524320 PGJ524318:PGM524320 PQF524318:PQI524320 QAB524318:QAE524320 QJX524318:QKA524320 QTT524318:QTW524320 RDP524318:RDS524320 RNL524318:RNO524320 RXH524318:RXK524320 SHD524318:SHG524320 SQZ524318:SRC524320 TAV524318:TAY524320 TKR524318:TKU524320 TUN524318:TUQ524320 UEJ524318:UEM524320 UOF524318:UOI524320 UYB524318:UYE524320 VHX524318:VIA524320 VRT524318:VRW524320 WBP524318:WBS524320 WLL524318:WLO524320 WVH524318:WVK524320 IV589854:IY589856 SR589854:SU589856 ACN589854:ACQ589856 AMJ589854:AMM589856 AWF589854:AWI589856 BGB589854:BGE589856 BPX589854:BQA589856 BZT589854:BZW589856 CJP589854:CJS589856 CTL589854:CTO589856 DDH589854:DDK589856 DND589854:DNG589856 DWZ589854:DXC589856 EGV589854:EGY589856 EQR589854:EQU589856 FAN589854:FAQ589856 FKJ589854:FKM589856 FUF589854:FUI589856 GEB589854:GEE589856 GNX589854:GOA589856 GXT589854:GXW589856 HHP589854:HHS589856 HRL589854:HRO589856 IBH589854:IBK589856 ILD589854:ILG589856 IUZ589854:IVC589856 JEV589854:JEY589856 JOR589854:JOU589856 JYN589854:JYQ589856 KIJ589854:KIM589856 KSF589854:KSI589856 LCB589854:LCE589856 LLX589854:LMA589856 LVT589854:LVW589856 MFP589854:MFS589856 MPL589854:MPO589856 MZH589854:MZK589856 NJD589854:NJG589856 NSZ589854:NTC589856 OCV589854:OCY589856 OMR589854:OMU589856 OWN589854:OWQ589856 PGJ589854:PGM589856 PQF589854:PQI589856 QAB589854:QAE589856 QJX589854:QKA589856 QTT589854:QTW589856 RDP589854:RDS589856 RNL589854:RNO589856 RXH589854:RXK589856 SHD589854:SHG589856 SQZ589854:SRC589856 TAV589854:TAY589856 TKR589854:TKU589856 TUN589854:TUQ589856 UEJ589854:UEM589856 UOF589854:UOI589856 UYB589854:UYE589856 VHX589854:VIA589856 VRT589854:VRW589856 WBP589854:WBS589856 WLL589854:WLO589856 WVH589854:WVK589856 IV655390:IY655392 SR655390:SU655392 ACN655390:ACQ655392 AMJ655390:AMM655392 AWF655390:AWI655392 BGB655390:BGE655392 BPX655390:BQA655392 BZT655390:BZW655392 CJP655390:CJS655392 CTL655390:CTO655392 DDH655390:DDK655392 DND655390:DNG655392 DWZ655390:DXC655392 EGV655390:EGY655392 EQR655390:EQU655392 FAN655390:FAQ655392 FKJ655390:FKM655392 FUF655390:FUI655392 GEB655390:GEE655392 GNX655390:GOA655392 GXT655390:GXW655392 HHP655390:HHS655392 HRL655390:HRO655392 IBH655390:IBK655392 ILD655390:ILG655392 IUZ655390:IVC655392 JEV655390:JEY655392 JOR655390:JOU655392 JYN655390:JYQ655392 KIJ655390:KIM655392 KSF655390:KSI655392 LCB655390:LCE655392 LLX655390:LMA655392 LVT655390:LVW655392 MFP655390:MFS655392 MPL655390:MPO655392 MZH655390:MZK655392 NJD655390:NJG655392 NSZ655390:NTC655392 OCV655390:OCY655392 OMR655390:OMU655392 OWN655390:OWQ655392 PGJ655390:PGM655392 PQF655390:PQI655392 QAB655390:QAE655392 QJX655390:QKA655392 QTT655390:QTW655392 RDP655390:RDS655392 RNL655390:RNO655392 RXH655390:RXK655392 SHD655390:SHG655392 SQZ655390:SRC655392 TAV655390:TAY655392 TKR655390:TKU655392 TUN655390:TUQ655392 UEJ655390:UEM655392 UOF655390:UOI655392 UYB655390:UYE655392 VHX655390:VIA655392 VRT655390:VRW655392 WBP655390:WBS655392 WLL655390:WLO655392 WVH655390:WVK655392 IV720926:IY720928 SR720926:SU720928 ACN720926:ACQ720928 AMJ720926:AMM720928 AWF720926:AWI720928 BGB720926:BGE720928 BPX720926:BQA720928 BZT720926:BZW720928 CJP720926:CJS720928 CTL720926:CTO720928 DDH720926:DDK720928 DND720926:DNG720928 DWZ720926:DXC720928 EGV720926:EGY720928 EQR720926:EQU720928 FAN720926:FAQ720928 FKJ720926:FKM720928 FUF720926:FUI720928 GEB720926:GEE720928 GNX720926:GOA720928 GXT720926:GXW720928 HHP720926:HHS720928 HRL720926:HRO720928 IBH720926:IBK720928 ILD720926:ILG720928 IUZ720926:IVC720928 JEV720926:JEY720928 JOR720926:JOU720928 JYN720926:JYQ720928 KIJ720926:KIM720928 KSF720926:KSI720928 LCB720926:LCE720928 LLX720926:LMA720928 LVT720926:LVW720928 MFP720926:MFS720928 MPL720926:MPO720928 MZH720926:MZK720928 NJD720926:NJG720928 NSZ720926:NTC720928 OCV720926:OCY720928 OMR720926:OMU720928 OWN720926:OWQ720928 PGJ720926:PGM720928 PQF720926:PQI720928 QAB720926:QAE720928 QJX720926:QKA720928 QTT720926:QTW720928 RDP720926:RDS720928 RNL720926:RNO720928 RXH720926:RXK720928 SHD720926:SHG720928 SQZ720926:SRC720928 TAV720926:TAY720928 TKR720926:TKU720928 TUN720926:TUQ720928 UEJ720926:UEM720928 UOF720926:UOI720928 UYB720926:UYE720928 VHX720926:VIA720928 VRT720926:VRW720928 WBP720926:WBS720928 WLL720926:WLO720928 WVH720926:WVK720928 IV786462:IY786464 SR786462:SU786464 ACN786462:ACQ786464 AMJ786462:AMM786464 AWF786462:AWI786464 BGB786462:BGE786464 BPX786462:BQA786464 BZT786462:BZW786464 CJP786462:CJS786464 CTL786462:CTO786464 DDH786462:DDK786464 DND786462:DNG786464 DWZ786462:DXC786464 EGV786462:EGY786464 EQR786462:EQU786464 FAN786462:FAQ786464 FKJ786462:FKM786464 FUF786462:FUI786464 GEB786462:GEE786464 GNX786462:GOA786464 GXT786462:GXW786464 HHP786462:HHS786464 HRL786462:HRO786464 IBH786462:IBK786464 ILD786462:ILG786464 IUZ786462:IVC786464 JEV786462:JEY786464 JOR786462:JOU786464 JYN786462:JYQ786464 KIJ786462:KIM786464 KSF786462:KSI786464 LCB786462:LCE786464 LLX786462:LMA786464 LVT786462:LVW786464 MFP786462:MFS786464 MPL786462:MPO786464 MZH786462:MZK786464 NJD786462:NJG786464 NSZ786462:NTC786464 OCV786462:OCY786464 OMR786462:OMU786464 OWN786462:OWQ786464 PGJ786462:PGM786464 PQF786462:PQI786464 QAB786462:QAE786464 QJX786462:QKA786464 QTT786462:QTW786464 RDP786462:RDS786464 RNL786462:RNO786464 RXH786462:RXK786464 SHD786462:SHG786464 SQZ786462:SRC786464 TAV786462:TAY786464 TKR786462:TKU786464 TUN786462:TUQ786464 UEJ786462:UEM786464 UOF786462:UOI786464 UYB786462:UYE786464 VHX786462:VIA786464 VRT786462:VRW786464 WBP786462:WBS786464 WLL786462:WLO786464 WVH786462:WVK786464 IV851998:IY852000 SR851998:SU852000 ACN851998:ACQ852000 AMJ851998:AMM852000 AWF851998:AWI852000 BGB851998:BGE852000 BPX851998:BQA852000 BZT851998:BZW852000 CJP851998:CJS852000 CTL851998:CTO852000 DDH851998:DDK852000 DND851998:DNG852000 DWZ851998:DXC852000 EGV851998:EGY852000 EQR851998:EQU852000 FAN851998:FAQ852000 FKJ851998:FKM852000 FUF851998:FUI852000 GEB851998:GEE852000 GNX851998:GOA852000 GXT851998:GXW852000 HHP851998:HHS852000 HRL851998:HRO852000 IBH851998:IBK852000 ILD851998:ILG852000 IUZ851998:IVC852000 JEV851998:JEY852000 JOR851998:JOU852000 JYN851998:JYQ852000 KIJ851998:KIM852000 KSF851998:KSI852000 LCB851998:LCE852000 LLX851998:LMA852000 LVT851998:LVW852000 MFP851998:MFS852000 MPL851998:MPO852000 MZH851998:MZK852000 NJD851998:NJG852000 NSZ851998:NTC852000 OCV851998:OCY852000 OMR851998:OMU852000 OWN851998:OWQ852000 PGJ851998:PGM852000 PQF851998:PQI852000 QAB851998:QAE852000 QJX851998:QKA852000 QTT851998:QTW852000 RDP851998:RDS852000 RNL851998:RNO852000 RXH851998:RXK852000 SHD851998:SHG852000 SQZ851998:SRC852000 TAV851998:TAY852000 TKR851998:TKU852000 TUN851998:TUQ852000 UEJ851998:UEM852000 UOF851998:UOI852000 UYB851998:UYE852000 VHX851998:VIA852000 VRT851998:VRW852000 WBP851998:WBS852000 WLL851998:WLO852000 WVH851998:WVK852000 IV917534:IY917536 SR917534:SU917536 ACN917534:ACQ917536 AMJ917534:AMM917536 AWF917534:AWI917536 BGB917534:BGE917536 BPX917534:BQA917536 BZT917534:BZW917536 CJP917534:CJS917536 CTL917534:CTO917536 DDH917534:DDK917536 DND917534:DNG917536 DWZ917534:DXC917536 EGV917534:EGY917536 EQR917534:EQU917536 FAN917534:FAQ917536 FKJ917534:FKM917536 FUF917534:FUI917536 GEB917534:GEE917536 GNX917534:GOA917536 GXT917534:GXW917536 HHP917534:HHS917536 HRL917534:HRO917536 IBH917534:IBK917536 ILD917534:ILG917536 IUZ917534:IVC917536 JEV917534:JEY917536 JOR917534:JOU917536 JYN917534:JYQ917536 KIJ917534:KIM917536 KSF917534:KSI917536 LCB917534:LCE917536 LLX917534:LMA917536 LVT917534:LVW917536 MFP917534:MFS917536 MPL917534:MPO917536 MZH917534:MZK917536 NJD917534:NJG917536 NSZ917534:NTC917536 OCV917534:OCY917536 OMR917534:OMU917536 OWN917534:OWQ917536 PGJ917534:PGM917536 PQF917534:PQI917536 QAB917534:QAE917536 QJX917534:QKA917536 QTT917534:QTW917536 RDP917534:RDS917536 RNL917534:RNO917536 RXH917534:RXK917536 SHD917534:SHG917536 SQZ917534:SRC917536 TAV917534:TAY917536 TKR917534:TKU917536 TUN917534:TUQ917536 UEJ917534:UEM917536 UOF917534:UOI917536 UYB917534:UYE917536 VHX917534:VIA917536 VRT917534:VRW917536 WBP917534:WBS917536 WLL917534:WLO917536 WVH917534:WVK917536 IV983070:IY983072 SR983070:SU983072 ACN983070:ACQ983072 AMJ983070:AMM983072 AWF983070:AWI983072 BGB983070:BGE983072 BPX983070:BQA983072 BZT983070:BZW983072 CJP983070:CJS983072 CTL983070:CTO983072 DDH983070:DDK983072 DND983070:DNG983072 DWZ983070:DXC983072 EGV983070:EGY983072 EQR983070:EQU983072 FAN983070:FAQ983072 FKJ983070:FKM983072 FUF983070:FUI983072 GEB983070:GEE983072 GNX983070:GOA983072 GXT983070:GXW983072 HHP983070:HHS983072 HRL983070:HRO983072 IBH983070:IBK983072 ILD983070:ILG983072 IUZ983070:IVC983072 JEV983070:JEY983072 JOR983070:JOU983072 JYN983070:JYQ983072 KIJ983070:KIM983072 KSF983070:KSI983072 LCB983070:LCE983072 LLX983070:LMA983072 LVT983070:LVW983072 MFP983070:MFS983072 MPL983070:MPO983072 MZH983070:MZK983072 NJD983070:NJG983072 NSZ983070:NTC983072 OCV983070:OCY983072 OMR983070:OMU983072 OWN983070:OWQ983072 PGJ983070:PGM983072 PQF983070:PQI983072 QAB983070:QAE983072 QJX983070:QKA983072 QTT983070:QTW983072 RDP983070:RDS983072 RNL983070:RNO983072 RXH983070:RXK983072 SHD983070:SHG983072 SQZ983070:SRC983072 TAV983070:TAY983072 TKR983070:TKU983072 TUN983070:TUQ983072 UEJ983070:UEM983072 UOF983070:UOI983072 UYB983070:UYE983072 VHX983070:VIA983072 VRT983070:VRW983072 WBP983070:WBS983072 WLL983070:WLO983072 WVH983070:WVK983072 IV65574:IY65574 SR65574:SU65574 ACN65574:ACQ65574 AMJ65574:AMM65574 AWF65574:AWI65574 BGB65574:BGE65574 BPX65574:BQA65574 BZT65574:BZW65574 CJP65574:CJS65574 CTL65574:CTO65574 DDH65574:DDK65574 DND65574:DNG65574 DWZ65574:DXC65574 EGV65574:EGY65574 EQR65574:EQU65574 FAN65574:FAQ65574 FKJ65574:FKM65574 FUF65574:FUI65574 GEB65574:GEE65574 GNX65574:GOA65574 GXT65574:GXW65574 HHP65574:HHS65574 HRL65574:HRO65574 IBH65574:IBK65574 ILD65574:ILG65574 IUZ65574:IVC65574 JEV65574:JEY65574 JOR65574:JOU65574 JYN65574:JYQ65574 KIJ65574:KIM65574 KSF65574:KSI65574 LCB65574:LCE65574 LLX65574:LMA65574 LVT65574:LVW65574 MFP65574:MFS65574 MPL65574:MPO65574 MZH65574:MZK65574 NJD65574:NJG65574 NSZ65574:NTC65574 OCV65574:OCY65574 OMR65574:OMU65574 OWN65574:OWQ65574 PGJ65574:PGM65574 PQF65574:PQI65574 QAB65574:QAE65574 QJX65574:QKA65574 QTT65574:QTW65574 RDP65574:RDS65574 RNL65574:RNO65574 RXH65574:RXK65574 SHD65574:SHG65574 SQZ65574:SRC65574 TAV65574:TAY65574 TKR65574:TKU65574 TUN65574:TUQ65574 UEJ65574:UEM65574 UOF65574:UOI65574 UYB65574:UYE65574 VHX65574:VIA65574 VRT65574:VRW65574 WBP65574:WBS65574 WLL65574:WLO65574 WVH65574:WVK65574 IV131110:IY131110 SR131110:SU131110 ACN131110:ACQ131110 AMJ131110:AMM131110 AWF131110:AWI131110 BGB131110:BGE131110 BPX131110:BQA131110 BZT131110:BZW131110 CJP131110:CJS131110 CTL131110:CTO131110 DDH131110:DDK131110 DND131110:DNG131110 DWZ131110:DXC131110 EGV131110:EGY131110 EQR131110:EQU131110 FAN131110:FAQ131110 FKJ131110:FKM131110 FUF131110:FUI131110 GEB131110:GEE131110 GNX131110:GOA131110 GXT131110:GXW131110 HHP131110:HHS131110 HRL131110:HRO131110 IBH131110:IBK131110 ILD131110:ILG131110 IUZ131110:IVC131110 JEV131110:JEY131110 JOR131110:JOU131110 JYN131110:JYQ131110 KIJ131110:KIM131110 KSF131110:KSI131110 LCB131110:LCE131110 LLX131110:LMA131110 LVT131110:LVW131110 MFP131110:MFS131110 MPL131110:MPO131110 MZH131110:MZK131110 NJD131110:NJG131110 NSZ131110:NTC131110 OCV131110:OCY131110 OMR131110:OMU131110 OWN131110:OWQ131110 PGJ131110:PGM131110 PQF131110:PQI131110 QAB131110:QAE131110 QJX131110:QKA131110 QTT131110:QTW131110 RDP131110:RDS131110 RNL131110:RNO131110 RXH131110:RXK131110 SHD131110:SHG131110 SQZ131110:SRC131110 TAV131110:TAY131110 TKR131110:TKU131110 TUN131110:TUQ131110 UEJ131110:UEM131110 UOF131110:UOI131110 UYB131110:UYE131110 VHX131110:VIA131110 VRT131110:VRW131110 WBP131110:WBS131110 WLL131110:WLO131110 WVH131110:WVK131110 IV196646:IY196646 SR196646:SU196646 ACN196646:ACQ196646 AMJ196646:AMM196646 AWF196646:AWI196646 BGB196646:BGE196646 BPX196646:BQA196646 BZT196646:BZW196646 CJP196646:CJS196646 CTL196646:CTO196646 DDH196646:DDK196646 DND196646:DNG196646 DWZ196646:DXC196646 EGV196646:EGY196646 EQR196646:EQU196646 FAN196646:FAQ196646 FKJ196646:FKM196646 FUF196646:FUI196646 GEB196646:GEE196646 GNX196646:GOA196646 GXT196646:GXW196646 HHP196646:HHS196646 HRL196646:HRO196646 IBH196646:IBK196646 ILD196646:ILG196646 IUZ196646:IVC196646 JEV196646:JEY196646 JOR196646:JOU196646 JYN196646:JYQ196646 KIJ196646:KIM196646 KSF196646:KSI196646 LCB196646:LCE196646 LLX196646:LMA196646 LVT196646:LVW196646 MFP196646:MFS196646 MPL196646:MPO196646 MZH196646:MZK196646 NJD196646:NJG196646 NSZ196646:NTC196646 OCV196646:OCY196646 OMR196646:OMU196646 OWN196646:OWQ196646 PGJ196646:PGM196646 PQF196646:PQI196646 QAB196646:QAE196646 QJX196646:QKA196646 QTT196646:QTW196646 RDP196646:RDS196646 RNL196646:RNO196646 RXH196646:RXK196646 SHD196646:SHG196646 SQZ196646:SRC196646 TAV196646:TAY196646 TKR196646:TKU196646 TUN196646:TUQ196646 UEJ196646:UEM196646 UOF196646:UOI196646 UYB196646:UYE196646 VHX196646:VIA196646 VRT196646:VRW196646 WBP196646:WBS196646 WLL196646:WLO196646 WVH196646:WVK196646 IV262182:IY262182 SR262182:SU262182 ACN262182:ACQ262182 AMJ262182:AMM262182 AWF262182:AWI262182 BGB262182:BGE262182 BPX262182:BQA262182 BZT262182:BZW262182 CJP262182:CJS262182 CTL262182:CTO262182 DDH262182:DDK262182 DND262182:DNG262182 DWZ262182:DXC262182 EGV262182:EGY262182 EQR262182:EQU262182 FAN262182:FAQ262182 FKJ262182:FKM262182 FUF262182:FUI262182 GEB262182:GEE262182 GNX262182:GOA262182 GXT262182:GXW262182 HHP262182:HHS262182 HRL262182:HRO262182 IBH262182:IBK262182 ILD262182:ILG262182 IUZ262182:IVC262182 JEV262182:JEY262182 JOR262182:JOU262182 JYN262182:JYQ262182 KIJ262182:KIM262182 KSF262182:KSI262182 LCB262182:LCE262182 LLX262182:LMA262182 LVT262182:LVW262182 MFP262182:MFS262182 MPL262182:MPO262182 MZH262182:MZK262182 NJD262182:NJG262182 NSZ262182:NTC262182 OCV262182:OCY262182 OMR262182:OMU262182 OWN262182:OWQ262182 PGJ262182:PGM262182 PQF262182:PQI262182 QAB262182:QAE262182 QJX262182:QKA262182 QTT262182:QTW262182 RDP262182:RDS262182 RNL262182:RNO262182 RXH262182:RXK262182 SHD262182:SHG262182 SQZ262182:SRC262182 TAV262182:TAY262182 TKR262182:TKU262182 TUN262182:TUQ262182 UEJ262182:UEM262182 UOF262182:UOI262182 UYB262182:UYE262182 VHX262182:VIA262182 VRT262182:VRW262182 WBP262182:WBS262182 WLL262182:WLO262182 WVH262182:WVK262182 IV327718:IY327718 SR327718:SU327718 ACN327718:ACQ327718 AMJ327718:AMM327718 AWF327718:AWI327718 BGB327718:BGE327718 BPX327718:BQA327718 BZT327718:BZW327718 CJP327718:CJS327718 CTL327718:CTO327718 DDH327718:DDK327718 DND327718:DNG327718 DWZ327718:DXC327718 EGV327718:EGY327718 EQR327718:EQU327718 FAN327718:FAQ327718 FKJ327718:FKM327718 FUF327718:FUI327718 GEB327718:GEE327718 GNX327718:GOA327718 GXT327718:GXW327718 HHP327718:HHS327718 HRL327718:HRO327718 IBH327718:IBK327718 ILD327718:ILG327718 IUZ327718:IVC327718 JEV327718:JEY327718 JOR327718:JOU327718 JYN327718:JYQ327718 KIJ327718:KIM327718 KSF327718:KSI327718 LCB327718:LCE327718 LLX327718:LMA327718 LVT327718:LVW327718 MFP327718:MFS327718 MPL327718:MPO327718 MZH327718:MZK327718 NJD327718:NJG327718 NSZ327718:NTC327718 OCV327718:OCY327718 OMR327718:OMU327718 OWN327718:OWQ327718 PGJ327718:PGM327718 PQF327718:PQI327718 QAB327718:QAE327718 QJX327718:QKA327718 QTT327718:QTW327718 RDP327718:RDS327718 RNL327718:RNO327718 RXH327718:RXK327718 SHD327718:SHG327718 SQZ327718:SRC327718 TAV327718:TAY327718 TKR327718:TKU327718 TUN327718:TUQ327718 UEJ327718:UEM327718 UOF327718:UOI327718 UYB327718:UYE327718 VHX327718:VIA327718 VRT327718:VRW327718 WBP327718:WBS327718 WLL327718:WLO327718 WVH327718:WVK327718 IV393254:IY393254 SR393254:SU393254 ACN393254:ACQ393254 AMJ393254:AMM393254 AWF393254:AWI393254 BGB393254:BGE393254 BPX393254:BQA393254 BZT393254:BZW393254 CJP393254:CJS393254 CTL393254:CTO393254 DDH393254:DDK393254 DND393254:DNG393254 DWZ393254:DXC393254 EGV393254:EGY393254 EQR393254:EQU393254 FAN393254:FAQ393254 FKJ393254:FKM393254 FUF393254:FUI393254 GEB393254:GEE393254 GNX393254:GOA393254 GXT393254:GXW393254 HHP393254:HHS393254 HRL393254:HRO393254 IBH393254:IBK393254 ILD393254:ILG393254 IUZ393254:IVC393254 JEV393254:JEY393254 JOR393254:JOU393254 JYN393254:JYQ393254 KIJ393254:KIM393254 KSF393254:KSI393254 LCB393254:LCE393254 LLX393254:LMA393254 LVT393254:LVW393254 MFP393254:MFS393254 MPL393254:MPO393254 MZH393254:MZK393254 NJD393254:NJG393254 NSZ393254:NTC393254 OCV393254:OCY393254 OMR393254:OMU393254 OWN393254:OWQ393254 PGJ393254:PGM393254 PQF393254:PQI393254 QAB393254:QAE393254 QJX393254:QKA393254 QTT393254:QTW393254 RDP393254:RDS393254 RNL393254:RNO393254 RXH393254:RXK393254 SHD393254:SHG393254 SQZ393254:SRC393254 TAV393254:TAY393254 TKR393254:TKU393254 TUN393254:TUQ393254 UEJ393254:UEM393254 UOF393254:UOI393254 UYB393254:UYE393254 VHX393254:VIA393254 VRT393254:VRW393254 WBP393254:WBS393254 WLL393254:WLO393254 WVH393254:WVK393254 IV458790:IY458790 SR458790:SU458790 ACN458790:ACQ458790 AMJ458790:AMM458790 AWF458790:AWI458790 BGB458790:BGE458790 BPX458790:BQA458790 BZT458790:BZW458790 CJP458790:CJS458790 CTL458790:CTO458790 DDH458790:DDK458790 DND458790:DNG458790 DWZ458790:DXC458790 EGV458790:EGY458790 EQR458790:EQU458790 FAN458790:FAQ458790 FKJ458790:FKM458790 FUF458790:FUI458790 GEB458790:GEE458790 GNX458790:GOA458790 GXT458790:GXW458790 HHP458790:HHS458790 HRL458790:HRO458790 IBH458790:IBK458790 ILD458790:ILG458790 IUZ458790:IVC458790 JEV458790:JEY458790 JOR458790:JOU458790 JYN458790:JYQ458790 KIJ458790:KIM458790 KSF458790:KSI458790 LCB458790:LCE458790 LLX458790:LMA458790 LVT458790:LVW458790 MFP458790:MFS458790 MPL458790:MPO458790 MZH458790:MZK458790 NJD458790:NJG458790 NSZ458790:NTC458790 OCV458790:OCY458790 OMR458790:OMU458790 OWN458790:OWQ458790 PGJ458790:PGM458790 PQF458790:PQI458790 QAB458790:QAE458790 QJX458790:QKA458790 QTT458790:QTW458790 RDP458790:RDS458790 RNL458790:RNO458790 RXH458790:RXK458790 SHD458790:SHG458790 SQZ458790:SRC458790 TAV458790:TAY458790 TKR458790:TKU458790 TUN458790:TUQ458790 UEJ458790:UEM458790 UOF458790:UOI458790 UYB458790:UYE458790 VHX458790:VIA458790 VRT458790:VRW458790 WBP458790:WBS458790 WLL458790:WLO458790 WVH458790:WVK458790 IV524326:IY524326 SR524326:SU524326 ACN524326:ACQ524326 AMJ524326:AMM524326 AWF524326:AWI524326 BGB524326:BGE524326 BPX524326:BQA524326 BZT524326:BZW524326 CJP524326:CJS524326 CTL524326:CTO524326 DDH524326:DDK524326 DND524326:DNG524326 DWZ524326:DXC524326 EGV524326:EGY524326 EQR524326:EQU524326 FAN524326:FAQ524326 FKJ524326:FKM524326 FUF524326:FUI524326 GEB524326:GEE524326 GNX524326:GOA524326 GXT524326:GXW524326 HHP524326:HHS524326 HRL524326:HRO524326 IBH524326:IBK524326 ILD524326:ILG524326 IUZ524326:IVC524326 JEV524326:JEY524326 JOR524326:JOU524326 JYN524326:JYQ524326 KIJ524326:KIM524326 KSF524326:KSI524326 LCB524326:LCE524326 LLX524326:LMA524326 LVT524326:LVW524326 MFP524326:MFS524326 MPL524326:MPO524326 MZH524326:MZK524326 NJD524326:NJG524326 NSZ524326:NTC524326 OCV524326:OCY524326 OMR524326:OMU524326 OWN524326:OWQ524326 PGJ524326:PGM524326 PQF524326:PQI524326 QAB524326:QAE524326 QJX524326:QKA524326 QTT524326:QTW524326 RDP524326:RDS524326 RNL524326:RNO524326 RXH524326:RXK524326 SHD524326:SHG524326 SQZ524326:SRC524326 TAV524326:TAY524326 TKR524326:TKU524326 TUN524326:TUQ524326 UEJ524326:UEM524326 UOF524326:UOI524326 UYB524326:UYE524326 VHX524326:VIA524326 VRT524326:VRW524326 WBP524326:WBS524326 WLL524326:WLO524326 WVH524326:WVK524326 IV589862:IY589862 SR589862:SU589862 ACN589862:ACQ589862 AMJ589862:AMM589862 AWF589862:AWI589862 BGB589862:BGE589862 BPX589862:BQA589862 BZT589862:BZW589862 CJP589862:CJS589862 CTL589862:CTO589862 DDH589862:DDK589862 DND589862:DNG589862 DWZ589862:DXC589862 EGV589862:EGY589862 EQR589862:EQU589862 FAN589862:FAQ589862 FKJ589862:FKM589862 FUF589862:FUI589862 GEB589862:GEE589862 GNX589862:GOA589862 GXT589862:GXW589862 HHP589862:HHS589862 HRL589862:HRO589862 IBH589862:IBK589862 ILD589862:ILG589862 IUZ589862:IVC589862 JEV589862:JEY589862 JOR589862:JOU589862 JYN589862:JYQ589862 KIJ589862:KIM589862 KSF589862:KSI589862 LCB589862:LCE589862 LLX589862:LMA589862 LVT589862:LVW589862 MFP589862:MFS589862 MPL589862:MPO589862 MZH589862:MZK589862 NJD589862:NJG589862 NSZ589862:NTC589862 OCV589862:OCY589862 OMR589862:OMU589862 OWN589862:OWQ589862 PGJ589862:PGM589862 PQF589862:PQI589862 QAB589862:QAE589862 QJX589862:QKA589862 QTT589862:QTW589862 RDP589862:RDS589862 RNL589862:RNO589862 RXH589862:RXK589862 SHD589862:SHG589862 SQZ589862:SRC589862 TAV589862:TAY589862 TKR589862:TKU589862 TUN589862:TUQ589862 UEJ589862:UEM589862 UOF589862:UOI589862 UYB589862:UYE589862 VHX589862:VIA589862 VRT589862:VRW589862 WBP589862:WBS589862 WLL589862:WLO589862 WVH589862:WVK589862 IV655398:IY655398 SR655398:SU655398 ACN655398:ACQ655398 AMJ655398:AMM655398 AWF655398:AWI655398 BGB655398:BGE655398 BPX655398:BQA655398 BZT655398:BZW655398 CJP655398:CJS655398 CTL655398:CTO655398 DDH655398:DDK655398 DND655398:DNG655398 DWZ655398:DXC655398 EGV655398:EGY655398 EQR655398:EQU655398 FAN655398:FAQ655398 FKJ655398:FKM655398 FUF655398:FUI655398 GEB655398:GEE655398 GNX655398:GOA655398 GXT655398:GXW655398 HHP655398:HHS655398 HRL655398:HRO655398 IBH655398:IBK655398 ILD655398:ILG655398 IUZ655398:IVC655398 JEV655398:JEY655398 JOR655398:JOU655398 JYN655398:JYQ655398 KIJ655398:KIM655398 KSF655398:KSI655398 LCB655398:LCE655398 LLX655398:LMA655398 LVT655398:LVW655398 MFP655398:MFS655398 MPL655398:MPO655398 MZH655398:MZK655398 NJD655398:NJG655398 NSZ655398:NTC655398 OCV655398:OCY655398 OMR655398:OMU655398 OWN655398:OWQ655398 PGJ655398:PGM655398 PQF655398:PQI655398 QAB655398:QAE655398 QJX655398:QKA655398 QTT655398:QTW655398 RDP655398:RDS655398 RNL655398:RNO655398 RXH655398:RXK655398 SHD655398:SHG655398 SQZ655398:SRC655398 TAV655398:TAY655398 TKR655398:TKU655398 TUN655398:TUQ655398 UEJ655398:UEM655398 UOF655398:UOI655398 UYB655398:UYE655398 VHX655398:VIA655398 VRT655398:VRW655398 WBP655398:WBS655398 WLL655398:WLO655398 WVH655398:WVK655398 IV720934:IY720934 SR720934:SU720934 ACN720934:ACQ720934 AMJ720934:AMM720934 AWF720934:AWI720934 BGB720934:BGE720934 BPX720934:BQA720934 BZT720934:BZW720934 CJP720934:CJS720934 CTL720934:CTO720934 DDH720934:DDK720934 DND720934:DNG720934 DWZ720934:DXC720934 EGV720934:EGY720934 EQR720934:EQU720934 FAN720934:FAQ720934 FKJ720934:FKM720934 FUF720934:FUI720934 GEB720934:GEE720934 GNX720934:GOA720934 GXT720934:GXW720934 HHP720934:HHS720934 HRL720934:HRO720934 IBH720934:IBK720934 ILD720934:ILG720934 IUZ720934:IVC720934 JEV720934:JEY720934 JOR720934:JOU720934 JYN720934:JYQ720934 KIJ720934:KIM720934 KSF720934:KSI720934 LCB720934:LCE720934 LLX720934:LMA720934 LVT720934:LVW720934 MFP720934:MFS720934 MPL720934:MPO720934 MZH720934:MZK720934 NJD720934:NJG720934 NSZ720934:NTC720934 OCV720934:OCY720934 OMR720934:OMU720934 OWN720934:OWQ720934 PGJ720934:PGM720934 PQF720934:PQI720934 QAB720934:QAE720934 QJX720934:QKA720934 QTT720934:QTW720934 RDP720934:RDS720934 RNL720934:RNO720934 RXH720934:RXK720934 SHD720934:SHG720934 SQZ720934:SRC720934 TAV720934:TAY720934 TKR720934:TKU720934 TUN720934:TUQ720934 UEJ720934:UEM720934 UOF720934:UOI720934 UYB720934:UYE720934 VHX720934:VIA720934 VRT720934:VRW720934 WBP720934:WBS720934 WLL720934:WLO720934 WVH720934:WVK720934 IV786470:IY786470 SR786470:SU786470 ACN786470:ACQ786470 AMJ786470:AMM786470 AWF786470:AWI786470 BGB786470:BGE786470 BPX786470:BQA786470 BZT786470:BZW786470 CJP786470:CJS786470 CTL786470:CTO786470 DDH786470:DDK786470 DND786470:DNG786470 DWZ786470:DXC786470 EGV786470:EGY786470 EQR786470:EQU786470 FAN786470:FAQ786470 FKJ786470:FKM786470 FUF786470:FUI786470 GEB786470:GEE786470 GNX786470:GOA786470 GXT786470:GXW786470 HHP786470:HHS786470 HRL786470:HRO786470 IBH786470:IBK786470 ILD786470:ILG786470 IUZ786470:IVC786470 JEV786470:JEY786470 JOR786470:JOU786470 JYN786470:JYQ786470 KIJ786470:KIM786470 KSF786470:KSI786470 LCB786470:LCE786470 LLX786470:LMA786470 LVT786470:LVW786470 MFP786470:MFS786470 MPL786470:MPO786470 MZH786470:MZK786470 NJD786470:NJG786470 NSZ786470:NTC786470 OCV786470:OCY786470 OMR786470:OMU786470 OWN786470:OWQ786470 PGJ786470:PGM786470 PQF786470:PQI786470 QAB786470:QAE786470 QJX786470:QKA786470 QTT786470:QTW786470 RDP786470:RDS786470 RNL786470:RNO786470 RXH786470:RXK786470 SHD786470:SHG786470 SQZ786470:SRC786470 TAV786470:TAY786470 TKR786470:TKU786470 TUN786470:TUQ786470 UEJ786470:UEM786470 UOF786470:UOI786470 UYB786470:UYE786470 VHX786470:VIA786470 VRT786470:VRW786470 WBP786470:WBS786470 WLL786470:WLO786470 WVH786470:WVK786470 IV852006:IY852006 SR852006:SU852006 ACN852006:ACQ852006 AMJ852006:AMM852006 AWF852006:AWI852006 BGB852006:BGE852006 BPX852006:BQA852006 BZT852006:BZW852006 CJP852006:CJS852006 CTL852006:CTO852006 DDH852006:DDK852006 DND852006:DNG852006 DWZ852006:DXC852006 EGV852006:EGY852006 EQR852006:EQU852006 FAN852006:FAQ852006 FKJ852006:FKM852006 FUF852006:FUI852006 GEB852006:GEE852006 GNX852006:GOA852006 GXT852006:GXW852006 HHP852006:HHS852006 HRL852006:HRO852006 IBH852006:IBK852006 ILD852006:ILG852006 IUZ852006:IVC852006 JEV852006:JEY852006 JOR852006:JOU852006 JYN852006:JYQ852006 KIJ852006:KIM852006 KSF852006:KSI852006 LCB852006:LCE852006 LLX852006:LMA852006 LVT852006:LVW852006 MFP852006:MFS852006 MPL852006:MPO852006 MZH852006:MZK852006 NJD852006:NJG852006 NSZ852006:NTC852006 OCV852006:OCY852006 OMR852006:OMU852006 OWN852006:OWQ852006 PGJ852006:PGM852006 PQF852006:PQI852006 QAB852006:QAE852006 QJX852006:QKA852006 QTT852006:QTW852006 RDP852006:RDS852006 RNL852006:RNO852006 RXH852006:RXK852006 SHD852006:SHG852006 SQZ852006:SRC852006 TAV852006:TAY852006 TKR852006:TKU852006 TUN852006:TUQ852006 UEJ852006:UEM852006 UOF852006:UOI852006 UYB852006:UYE852006 VHX852006:VIA852006 VRT852006:VRW852006 WBP852006:WBS852006 WLL852006:WLO852006 WVH852006:WVK852006 IV917542:IY917542 SR917542:SU917542 ACN917542:ACQ917542 AMJ917542:AMM917542 AWF917542:AWI917542 BGB917542:BGE917542 BPX917542:BQA917542 BZT917542:BZW917542 CJP917542:CJS917542 CTL917542:CTO917542 DDH917542:DDK917542 DND917542:DNG917542 DWZ917542:DXC917542 EGV917542:EGY917542 EQR917542:EQU917542 FAN917542:FAQ917542 FKJ917542:FKM917542 FUF917542:FUI917542 GEB917542:GEE917542 GNX917542:GOA917542 GXT917542:GXW917542 HHP917542:HHS917542 HRL917542:HRO917542 IBH917542:IBK917542 ILD917542:ILG917542 IUZ917542:IVC917542 JEV917542:JEY917542 JOR917542:JOU917542 JYN917542:JYQ917542 KIJ917542:KIM917542 KSF917542:KSI917542 LCB917542:LCE917542 LLX917542:LMA917542 LVT917542:LVW917542 MFP917542:MFS917542 MPL917542:MPO917542 MZH917542:MZK917542 NJD917542:NJG917542 NSZ917542:NTC917542 OCV917542:OCY917542 OMR917542:OMU917542 OWN917542:OWQ917542 PGJ917542:PGM917542 PQF917542:PQI917542 QAB917542:QAE917542 QJX917542:QKA917542 QTT917542:QTW917542 RDP917542:RDS917542 RNL917542:RNO917542 RXH917542:RXK917542 SHD917542:SHG917542 SQZ917542:SRC917542 TAV917542:TAY917542 TKR917542:TKU917542 TUN917542:TUQ917542 UEJ917542:UEM917542 UOF917542:UOI917542 UYB917542:UYE917542 VHX917542:VIA917542 VRT917542:VRW917542 WBP917542:WBS917542 WLL917542:WLO917542 WVH917542:WVK917542 IV983078:IY983078 SR983078:SU983078 ACN983078:ACQ983078 AMJ983078:AMM983078 AWF983078:AWI983078 BGB983078:BGE983078 BPX983078:BQA983078 BZT983078:BZW983078 CJP983078:CJS983078 CTL983078:CTO983078 DDH983078:DDK983078 DND983078:DNG983078 DWZ983078:DXC983078 EGV983078:EGY983078 EQR983078:EQU983078 FAN983078:FAQ983078 FKJ983078:FKM983078 FUF983078:FUI983078 GEB983078:GEE983078 GNX983078:GOA983078 GXT983078:GXW983078 HHP983078:HHS983078 HRL983078:HRO983078 IBH983078:IBK983078 ILD983078:ILG983078 IUZ983078:IVC983078 JEV983078:JEY983078 JOR983078:JOU983078 JYN983078:JYQ983078 KIJ983078:KIM983078 KSF983078:KSI983078 LCB983078:LCE983078 LLX983078:LMA983078 LVT983078:LVW983078 MFP983078:MFS983078 MPL983078:MPO983078 MZH983078:MZK983078 NJD983078:NJG983078 NSZ983078:NTC983078 OCV983078:OCY983078 OMR983078:OMU983078 OWN983078:OWQ983078 PGJ983078:PGM983078 PQF983078:PQI983078 QAB983078:QAE983078 QJX983078:QKA983078 QTT983078:QTW983078 RDP983078:RDS983078 RNL983078:RNO983078 RXH983078:RXK983078 SHD983078:SHG983078 SQZ983078:SRC983078 TAV983078:TAY983078 TKR983078:TKU983078 TUN983078:TUQ983078 UEJ983078:UEM983078 UOF983078:UOI983078 UYB983078:UYE983078 VHX983078:VIA983078 VRT983078:VRW983078 WBP983078:WBS983078 WLL983078:WLO983078 WAM44:WAS45 VQQ44:VQW45 VGU44:VHA45 UWY44:UXE45 UNC44:UNI45 UDG44:UDM45 TTK44:TTQ45 TJO44:TJU45 SZS44:SZY45 SPW44:SQC45 SGA44:SGG45 RWE44:RWK45 RMI44:RMO45 RCM44:RCS45 QSQ44:QSW45 QIU44:QJA45 PYY44:PZE45 PPC44:PPI45 PFG44:PFM45 OVK44:OVQ45 OLO44:OLU45 OBS44:OBY45 NRW44:NSC45 NIA44:NIG45 MYE44:MYK45 MOI44:MOO45 MEM44:MES45 LUQ44:LUW45 LKU44:LLA45 LAY44:LBE45 KRC44:KRI45 KHG44:KHM45 JXK44:JXQ45 JNO44:JNU45 JDS44:JDY45 ITW44:IUC45 IKA44:IKG45 IAE44:IAK45 HQI44:HQO45 HGM44:HGS45 GWQ44:GWW45 GMU44:GNA45 GCY44:GDE45 FTC44:FTI45 FJG44:FJM45 EZK44:EZQ45 EPO44:EPU45 EFS44:EFY45 DVW44:DWC45 DMA44:DMG45 DCE44:DCK45 CSI44:CSO45 CIM44:CIS45 BYQ44:BYW45 BOU44:BPA45 BEY44:BFE45 AVC44:AVI45 ALG44:ALM45 ABK44:ABQ45 RO44:RU45 HS44:HY45 WUE44:WUK45 WKI44:WKO45 HU20:IA21 WUG20:WUM21 WKK20:WKQ21 WAO20:WAU21 VQS20:VQY21 VGW20:VHC21 UXA20:UXG21 UNE20:UNK21 UDI20:UDO21 TTM20:TTS21 TJQ20:TJW21 SZU20:TAA21 SPY20:SQE21 SGC20:SGI21 RWG20:RWM21 RMK20:RMQ21 RCO20:RCU21 QSS20:QSY21 QIW20:QJC21 PZA20:PZG21 PPE20:PPK21 PFI20:PFO21 OVM20:OVS21 OLQ20:OLW21 OBU20:OCA21 NRY20:NSE21 NIC20:NII21 MYG20:MYM21 MOK20:MOQ21 MEO20:MEU21 LUS20:LUY21 LKW20:LLC21 LBA20:LBG21 KRE20:KRK21 KHI20:KHO21 JXM20:JXS21 JNQ20:JNW21 JDU20:JEA21 ITY20:IUE21 IKC20:IKI21 IAG20:IAM21 HQK20:HQQ21 HGO20:HGU21 GWS20:GWY21 GMW20:GNC21 GDA20:GDG21 FTE20:FTK21 FJI20:FJO21 EZM20:EZS21 EPQ20:EPW21 EFU20:EGA21 DVY20:DWE21 DMC20:DMI21 DCG20:DCM21 CSK20:CSQ21 CIO20:CIU21 BYS20:BYY21 BOW20:BPC21 BFA20:BFG21 AVE20:AVK21 ALI20:ALO21 ABM20:ABS21 RQ20:RW21 WUE37:WUK42 WKI37:WKO42 WAM37:WAS42 VQQ37:VQW42 VGU37:VHA42 UWY37:UXE42 UNC37:UNI42 UDG37:UDM42 TTK37:TTQ42 TJO37:TJU42 SZS37:SZY42 SPW37:SQC42 SGA37:SGG42 RWE37:RWK42 RMI37:RMO42 RCM37:RCS42 QSQ37:QSW42 QIU37:QJA42 PYY37:PZE42 PPC37:PPI42 PFG37:PFM42 OVK37:OVQ42 OLO37:OLU42 OBS37:OBY42 NRW37:NSC42 NIA37:NIG42 MYE37:MYK42 MOI37:MOO42 MEM37:MES42 LUQ37:LUW42 LKU37:LLA42 LAY37:LBE42 KRC37:KRI42 KHG37:KHM42 JXK37:JXQ42 JNO37:JNU42 JDS37:JDY42 ITW37:IUC42 IKA37:IKG42 IAE37:IAK42 HQI37:HQO42 HGM37:HGS42 GWQ37:GWW42 GMU37:GNA42 GCY37:GDE42 FTC37:FTI42 FJG37:FJM42 EZK37:EZQ42 EPO37:EPU42 EFS37:EFY42 DVW37:DWC42 DMA37:DMG42 DCE37:DCK42 CSI37:CSO42 CIM37:CIS42 BYQ37:BYW42 BOU37:BPA42 BEY37:BFE42 AVC37:AVI42 ALG37:ALM42 ABK37:ABQ42 RO37:RU42 HS37:HY42 HS26:HY30 WUE26:WUK30 WKI26:WKO30 WAM26:WAS30 VQQ26:VQW30 VGU26:VHA30 UWY26:UXE30 UNC26:UNI30 UDG26:UDM30 TTK26:TTQ30 TJO26:TJU30 SZS26:SZY30 SPW26:SQC30 SGA26:SGG30 RWE26:RWK30 RMI26:RMO30 RCM26:RCS30 QSQ26:QSW30 QIU26:QJA30 PYY26:PZE30 PPC26:PPI30 PFG26:PFM30 OVK26:OVQ30 OLO26:OLU30 OBS26:OBY30 NRW26:NSC30 NIA26:NIG30 MYE26:MYK30 MOI26:MOO30 MEM26:MES30 LUQ26:LUW30 LKU26:LLA30 LAY26:LBE30 KRC26:KRI30 KHG26:KHM30 JXK26:JXQ30 JNO26:JNU30 JDS26:JDY30 ITW26:IUC30 IKA26:IKG30 IAE26:IAK30 HQI26:HQO30 HGM26:HGS30 GWQ26:GWW30 GMU26:GNA30 GCY26:GDE30 FTC26:FTI30 FJG26:FJM30 EZK26:EZQ30 EPO26:EPU30 EFS26:EFY30 DVW26:DWC30 DMA26:DMG30 DCE26:DCK30 CSI26:CSO30 CIM26:CIS30 BYQ26:BYW30 BOU26:BPA30 BEY26:BFE30 AVC26:AVI30 ALG26:ALM30 ABK26:ABQ30 RO26:RU30" xr:uid="{AB76533E-00D0-478F-B013-0DCB41AB5BC2}">
      <formula1>L20-ROUNDDOWN(L20,0)=0</formula1>
    </dataValidation>
    <dataValidation type="list" allowBlank="1" showInputMessage="1" showErrorMessage="1" sqref="L65495:M65495 HS65496:HT65496 RO65496:RP65496 ABK65496:ABL65496 ALG65496:ALH65496 AVC65496:AVD65496 BEY65496:BEZ65496 BOU65496:BOV65496 BYQ65496:BYR65496 CIM65496:CIN65496 CSI65496:CSJ65496 DCE65496:DCF65496 DMA65496:DMB65496 DVW65496:DVX65496 EFS65496:EFT65496 EPO65496:EPP65496 EZK65496:EZL65496 FJG65496:FJH65496 FTC65496:FTD65496 GCY65496:GCZ65496 GMU65496:GMV65496 GWQ65496:GWR65496 HGM65496:HGN65496 HQI65496:HQJ65496 IAE65496:IAF65496 IKA65496:IKB65496 ITW65496:ITX65496 JDS65496:JDT65496 JNO65496:JNP65496 JXK65496:JXL65496 KHG65496:KHH65496 KRC65496:KRD65496 LAY65496:LAZ65496 LKU65496:LKV65496 LUQ65496:LUR65496 MEM65496:MEN65496 MOI65496:MOJ65496 MYE65496:MYF65496 NIA65496:NIB65496 NRW65496:NRX65496 OBS65496:OBT65496 OLO65496:OLP65496 OVK65496:OVL65496 PFG65496:PFH65496 PPC65496:PPD65496 PYY65496:PYZ65496 QIU65496:QIV65496 QSQ65496:QSR65496 RCM65496:RCN65496 RMI65496:RMJ65496 RWE65496:RWF65496 SGA65496:SGB65496 SPW65496:SPX65496 SZS65496:SZT65496 TJO65496:TJP65496 TTK65496:TTL65496 UDG65496:UDH65496 UNC65496:UND65496 UWY65496:UWZ65496 VGU65496:VGV65496 VQQ65496:VQR65496 WAM65496:WAN65496 WKI65496:WKJ65496 WUE65496:WUF65496 L131031:M131031 HS131032:HT131032 RO131032:RP131032 ABK131032:ABL131032 ALG131032:ALH131032 AVC131032:AVD131032 BEY131032:BEZ131032 BOU131032:BOV131032 BYQ131032:BYR131032 CIM131032:CIN131032 CSI131032:CSJ131032 DCE131032:DCF131032 DMA131032:DMB131032 DVW131032:DVX131032 EFS131032:EFT131032 EPO131032:EPP131032 EZK131032:EZL131032 FJG131032:FJH131032 FTC131032:FTD131032 GCY131032:GCZ131032 GMU131032:GMV131032 GWQ131032:GWR131032 HGM131032:HGN131032 HQI131032:HQJ131032 IAE131032:IAF131032 IKA131032:IKB131032 ITW131032:ITX131032 JDS131032:JDT131032 JNO131032:JNP131032 JXK131032:JXL131032 KHG131032:KHH131032 KRC131032:KRD131032 LAY131032:LAZ131032 LKU131032:LKV131032 LUQ131032:LUR131032 MEM131032:MEN131032 MOI131032:MOJ131032 MYE131032:MYF131032 NIA131032:NIB131032 NRW131032:NRX131032 OBS131032:OBT131032 OLO131032:OLP131032 OVK131032:OVL131032 PFG131032:PFH131032 PPC131032:PPD131032 PYY131032:PYZ131032 QIU131032:QIV131032 QSQ131032:QSR131032 RCM131032:RCN131032 RMI131032:RMJ131032 RWE131032:RWF131032 SGA131032:SGB131032 SPW131032:SPX131032 SZS131032:SZT131032 TJO131032:TJP131032 TTK131032:TTL131032 UDG131032:UDH131032 UNC131032:UND131032 UWY131032:UWZ131032 VGU131032:VGV131032 VQQ131032:VQR131032 WAM131032:WAN131032 WKI131032:WKJ131032 WUE131032:WUF131032 L196567:M196567 HS196568:HT196568 RO196568:RP196568 ABK196568:ABL196568 ALG196568:ALH196568 AVC196568:AVD196568 BEY196568:BEZ196568 BOU196568:BOV196568 BYQ196568:BYR196568 CIM196568:CIN196568 CSI196568:CSJ196568 DCE196568:DCF196568 DMA196568:DMB196568 DVW196568:DVX196568 EFS196568:EFT196568 EPO196568:EPP196568 EZK196568:EZL196568 FJG196568:FJH196568 FTC196568:FTD196568 GCY196568:GCZ196568 GMU196568:GMV196568 GWQ196568:GWR196568 HGM196568:HGN196568 HQI196568:HQJ196568 IAE196568:IAF196568 IKA196568:IKB196568 ITW196568:ITX196568 JDS196568:JDT196568 JNO196568:JNP196568 JXK196568:JXL196568 KHG196568:KHH196568 KRC196568:KRD196568 LAY196568:LAZ196568 LKU196568:LKV196568 LUQ196568:LUR196568 MEM196568:MEN196568 MOI196568:MOJ196568 MYE196568:MYF196568 NIA196568:NIB196568 NRW196568:NRX196568 OBS196568:OBT196568 OLO196568:OLP196568 OVK196568:OVL196568 PFG196568:PFH196568 PPC196568:PPD196568 PYY196568:PYZ196568 QIU196568:QIV196568 QSQ196568:QSR196568 RCM196568:RCN196568 RMI196568:RMJ196568 RWE196568:RWF196568 SGA196568:SGB196568 SPW196568:SPX196568 SZS196568:SZT196568 TJO196568:TJP196568 TTK196568:TTL196568 UDG196568:UDH196568 UNC196568:UND196568 UWY196568:UWZ196568 VGU196568:VGV196568 VQQ196568:VQR196568 WAM196568:WAN196568 WKI196568:WKJ196568 WUE196568:WUF196568 L262103:M262103 HS262104:HT262104 RO262104:RP262104 ABK262104:ABL262104 ALG262104:ALH262104 AVC262104:AVD262104 BEY262104:BEZ262104 BOU262104:BOV262104 BYQ262104:BYR262104 CIM262104:CIN262104 CSI262104:CSJ262104 DCE262104:DCF262104 DMA262104:DMB262104 DVW262104:DVX262104 EFS262104:EFT262104 EPO262104:EPP262104 EZK262104:EZL262104 FJG262104:FJH262104 FTC262104:FTD262104 GCY262104:GCZ262104 GMU262104:GMV262104 GWQ262104:GWR262104 HGM262104:HGN262104 HQI262104:HQJ262104 IAE262104:IAF262104 IKA262104:IKB262104 ITW262104:ITX262104 JDS262104:JDT262104 JNO262104:JNP262104 JXK262104:JXL262104 KHG262104:KHH262104 KRC262104:KRD262104 LAY262104:LAZ262104 LKU262104:LKV262104 LUQ262104:LUR262104 MEM262104:MEN262104 MOI262104:MOJ262104 MYE262104:MYF262104 NIA262104:NIB262104 NRW262104:NRX262104 OBS262104:OBT262104 OLO262104:OLP262104 OVK262104:OVL262104 PFG262104:PFH262104 PPC262104:PPD262104 PYY262104:PYZ262104 QIU262104:QIV262104 QSQ262104:QSR262104 RCM262104:RCN262104 RMI262104:RMJ262104 RWE262104:RWF262104 SGA262104:SGB262104 SPW262104:SPX262104 SZS262104:SZT262104 TJO262104:TJP262104 TTK262104:TTL262104 UDG262104:UDH262104 UNC262104:UND262104 UWY262104:UWZ262104 VGU262104:VGV262104 VQQ262104:VQR262104 WAM262104:WAN262104 WKI262104:WKJ262104 WUE262104:WUF262104 L327639:M327639 HS327640:HT327640 RO327640:RP327640 ABK327640:ABL327640 ALG327640:ALH327640 AVC327640:AVD327640 BEY327640:BEZ327640 BOU327640:BOV327640 BYQ327640:BYR327640 CIM327640:CIN327640 CSI327640:CSJ327640 DCE327640:DCF327640 DMA327640:DMB327640 DVW327640:DVX327640 EFS327640:EFT327640 EPO327640:EPP327640 EZK327640:EZL327640 FJG327640:FJH327640 FTC327640:FTD327640 GCY327640:GCZ327640 GMU327640:GMV327640 GWQ327640:GWR327640 HGM327640:HGN327640 HQI327640:HQJ327640 IAE327640:IAF327640 IKA327640:IKB327640 ITW327640:ITX327640 JDS327640:JDT327640 JNO327640:JNP327640 JXK327640:JXL327640 KHG327640:KHH327640 KRC327640:KRD327640 LAY327640:LAZ327640 LKU327640:LKV327640 LUQ327640:LUR327640 MEM327640:MEN327640 MOI327640:MOJ327640 MYE327640:MYF327640 NIA327640:NIB327640 NRW327640:NRX327640 OBS327640:OBT327640 OLO327640:OLP327640 OVK327640:OVL327640 PFG327640:PFH327640 PPC327640:PPD327640 PYY327640:PYZ327640 QIU327640:QIV327640 QSQ327640:QSR327640 RCM327640:RCN327640 RMI327640:RMJ327640 RWE327640:RWF327640 SGA327640:SGB327640 SPW327640:SPX327640 SZS327640:SZT327640 TJO327640:TJP327640 TTK327640:TTL327640 UDG327640:UDH327640 UNC327640:UND327640 UWY327640:UWZ327640 VGU327640:VGV327640 VQQ327640:VQR327640 WAM327640:WAN327640 WKI327640:WKJ327640 WUE327640:WUF327640 L393175:M393175 HS393176:HT393176 RO393176:RP393176 ABK393176:ABL393176 ALG393176:ALH393176 AVC393176:AVD393176 BEY393176:BEZ393176 BOU393176:BOV393176 BYQ393176:BYR393176 CIM393176:CIN393176 CSI393176:CSJ393176 DCE393176:DCF393176 DMA393176:DMB393176 DVW393176:DVX393176 EFS393176:EFT393176 EPO393176:EPP393176 EZK393176:EZL393176 FJG393176:FJH393176 FTC393176:FTD393176 GCY393176:GCZ393176 GMU393176:GMV393176 GWQ393176:GWR393176 HGM393176:HGN393176 HQI393176:HQJ393176 IAE393176:IAF393176 IKA393176:IKB393176 ITW393176:ITX393176 JDS393176:JDT393176 JNO393176:JNP393176 JXK393176:JXL393176 KHG393176:KHH393176 KRC393176:KRD393176 LAY393176:LAZ393176 LKU393176:LKV393176 LUQ393176:LUR393176 MEM393176:MEN393176 MOI393176:MOJ393176 MYE393176:MYF393176 NIA393176:NIB393176 NRW393176:NRX393176 OBS393176:OBT393176 OLO393176:OLP393176 OVK393176:OVL393176 PFG393176:PFH393176 PPC393176:PPD393176 PYY393176:PYZ393176 QIU393176:QIV393176 QSQ393176:QSR393176 RCM393176:RCN393176 RMI393176:RMJ393176 RWE393176:RWF393176 SGA393176:SGB393176 SPW393176:SPX393176 SZS393176:SZT393176 TJO393176:TJP393176 TTK393176:TTL393176 UDG393176:UDH393176 UNC393176:UND393176 UWY393176:UWZ393176 VGU393176:VGV393176 VQQ393176:VQR393176 WAM393176:WAN393176 WKI393176:WKJ393176 WUE393176:WUF393176 L458711:M458711 HS458712:HT458712 RO458712:RP458712 ABK458712:ABL458712 ALG458712:ALH458712 AVC458712:AVD458712 BEY458712:BEZ458712 BOU458712:BOV458712 BYQ458712:BYR458712 CIM458712:CIN458712 CSI458712:CSJ458712 DCE458712:DCF458712 DMA458712:DMB458712 DVW458712:DVX458712 EFS458712:EFT458712 EPO458712:EPP458712 EZK458712:EZL458712 FJG458712:FJH458712 FTC458712:FTD458712 GCY458712:GCZ458712 GMU458712:GMV458712 GWQ458712:GWR458712 HGM458712:HGN458712 HQI458712:HQJ458712 IAE458712:IAF458712 IKA458712:IKB458712 ITW458712:ITX458712 JDS458712:JDT458712 JNO458712:JNP458712 JXK458712:JXL458712 KHG458712:KHH458712 KRC458712:KRD458712 LAY458712:LAZ458712 LKU458712:LKV458712 LUQ458712:LUR458712 MEM458712:MEN458712 MOI458712:MOJ458712 MYE458712:MYF458712 NIA458712:NIB458712 NRW458712:NRX458712 OBS458712:OBT458712 OLO458712:OLP458712 OVK458712:OVL458712 PFG458712:PFH458712 PPC458712:PPD458712 PYY458712:PYZ458712 QIU458712:QIV458712 QSQ458712:QSR458712 RCM458712:RCN458712 RMI458712:RMJ458712 RWE458712:RWF458712 SGA458712:SGB458712 SPW458712:SPX458712 SZS458712:SZT458712 TJO458712:TJP458712 TTK458712:TTL458712 UDG458712:UDH458712 UNC458712:UND458712 UWY458712:UWZ458712 VGU458712:VGV458712 VQQ458712:VQR458712 WAM458712:WAN458712 WKI458712:WKJ458712 WUE458712:WUF458712 L524247:M524247 HS524248:HT524248 RO524248:RP524248 ABK524248:ABL524248 ALG524248:ALH524248 AVC524248:AVD524248 BEY524248:BEZ524248 BOU524248:BOV524248 BYQ524248:BYR524248 CIM524248:CIN524248 CSI524248:CSJ524248 DCE524248:DCF524248 DMA524248:DMB524248 DVW524248:DVX524248 EFS524248:EFT524248 EPO524248:EPP524248 EZK524248:EZL524248 FJG524248:FJH524248 FTC524248:FTD524248 GCY524248:GCZ524248 GMU524248:GMV524248 GWQ524248:GWR524248 HGM524248:HGN524248 HQI524248:HQJ524248 IAE524248:IAF524248 IKA524248:IKB524248 ITW524248:ITX524248 JDS524248:JDT524248 JNO524248:JNP524248 JXK524248:JXL524248 KHG524248:KHH524248 KRC524248:KRD524248 LAY524248:LAZ524248 LKU524248:LKV524248 LUQ524248:LUR524248 MEM524248:MEN524248 MOI524248:MOJ524248 MYE524248:MYF524248 NIA524248:NIB524248 NRW524248:NRX524248 OBS524248:OBT524248 OLO524248:OLP524248 OVK524248:OVL524248 PFG524248:PFH524248 PPC524248:PPD524248 PYY524248:PYZ524248 QIU524248:QIV524248 QSQ524248:QSR524248 RCM524248:RCN524248 RMI524248:RMJ524248 RWE524248:RWF524248 SGA524248:SGB524248 SPW524248:SPX524248 SZS524248:SZT524248 TJO524248:TJP524248 TTK524248:TTL524248 UDG524248:UDH524248 UNC524248:UND524248 UWY524248:UWZ524248 VGU524248:VGV524248 VQQ524248:VQR524248 WAM524248:WAN524248 WKI524248:WKJ524248 WUE524248:WUF524248 L589783:M589783 HS589784:HT589784 RO589784:RP589784 ABK589784:ABL589784 ALG589784:ALH589784 AVC589784:AVD589784 BEY589784:BEZ589784 BOU589784:BOV589784 BYQ589784:BYR589784 CIM589784:CIN589784 CSI589784:CSJ589784 DCE589784:DCF589784 DMA589784:DMB589784 DVW589784:DVX589784 EFS589784:EFT589784 EPO589784:EPP589784 EZK589784:EZL589784 FJG589784:FJH589784 FTC589784:FTD589784 GCY589784:GCZ589784 GMU589784:GMV589784 GWQ589784:GWR589784 HGM589784:HGN589784 HQI589784:HQJ589784 IAE589784:IAF589784 IKA589784:IKB589784 ITW589784:ITX589784 JDS589784:JDT589784 JNO589784:JNP589784 JXK589784:JXL589784 KHG589784:KHH589784 KRC589784:KRD589784 LAY589784:LAZ589784 LKU589784:LKV589784 LUQ589784:LUR589784 MEM589784:MEN589784 MOI589784:MOJ589784 MYE589784:MYF589784 NIA589784:NIB589784 NRW589784:NRX589784 OBS589784:OBT589784 OLO589784:OLP589784 OVK589784:OVL589784 PFG589784:PFH589784 PPC589784:PPD589784 PYY589784:PYZ589784 QIU589784:QIV589784 QSQ589784:QSR589784 RCM589784:RCN589784 RMI589784:RMJ589784 RWE589784:RWF589784 SGA589784:SGB589784 SPW589784:SPX589784 SZS589784:SZT589784 TJO589784:TJP589784 TTK589784:TTL589784 UDG589784:UDH589784 UNC589784:UND589784 UWY589784:UWZ589784 VGU589784:VGV589784 VQQ589784:VQR589784 WAM589784:WAN589784 WKI589784:WKJ589784 WUE589784:WUF589784 L655319:M655319 HS655320:HT655320 RO655320:RP655320 ABK655320:ABL655320 ALG655320:ALH655320 AVC655320:AVD655320 BEY655320:BEZ655320 BOU655320:BOV655320 BYQ655320:BYR655320 CIM655320:CIN655320 CSI655320:CSJ655320 DCE655320:DCF655320 DMA655320:DMB655320 DVW655320:DVX655320 EFS655320:EFT655320 EPO655320:EPP655320 EZK655320:EZL655320 FJG655320:FJH655320 FTC655320:FTD655320 GCY655320:GCZ655320 GMU655320:GMV655320 GWQ655320:GWR655320 HGM655320:HGN655320 HQI655320:HQJ655320 IAE655320:IAF655320 IKA655320:IKB655320 ITW655320:ITX655320 JDS655320:JDT655320 JNO655320:JNP655320 JXK655320:JXL655320 KHG655320:KHH655320 KRC655320:KRD655320 LAY655320:LAZ655320 LKU655320:LKV655320 LUQ655320:LUR655320 MEM655320:MEN655320 MOI655320:MOJ655320 MYE655320:MYF655320 NIA655320:NIB655320 NRW655320:NRX655320 OBS655320:OBT655320 OLO655320:OLP655320 OVK655320:OVL655320 PFG655320:PFH655320 PPC655320:PPD655320 PYY655320:PYZ655320 QIU655320:QIV655320 QSQ655320:QSR655320 RCM655320:RCN655320 RMI655320:RMJ655320 RWE655320:RWF655320 SGA655320:SGB655320 SPW655320:SPX655320 SZS655320:SZT655320 TJO655320:TJP655320 TTK655320:TTL655320 UDG655320:UDH655320 UNC655320:UND655320 UWY655320:UWZ655320 VGU655320:VGV655320 VQQ655320:VQR655320 WAM655320:WAN655320 WKI655320:WKJ655320 WUE655320:WUF655320 L720855:M720855 HS720856:HT720856 RO720856:RP720856 ABK720856:ABL720856 ALG720856:ALH720856 AVC720856:AVD720856 BEY720856:BEZ720856 BOU720856:BOV720856 BYQ720856:BYR720856 CIM720856:CIN720856 CSI720856:CSJ720856 DCE720856:DCF720856 DMA720856:DMB720856 DVW720856:DVX720856 EFS720856:EFT720856 EPO720856:EPP720856 EZK720856:EZL720856 FJG720856:FJH720856 FTC720856:FTD720856 GCY720856:GCZ720856 GMU720856:GMV720856 GWQ720856:GWR720856 HGM720856:HGN720856 HQI720856:HQJ720856 IAE720856:IAF720856 IKA720856:IKB720856 ITW720856:ITX720856 JDS720856:JDT720856 JNO720856:JNP720856 JXK720856:JXL720856 KHG720856:KHH720856 KRC720856:KRD720856 LAY720856:LAZ720856 LKU720856:LKV720856 LUQ720856:LUR720856 MEM720856:MEN720856 MOI720856:MOJ720856 MYE720856:MYF720856 NIA720856:NIB720856 NRW720856:NRX720856 OBS720856:OBT720856 OLO720856:OLP720856 OVK720856:OVL720856 PFG720856:PFH720856 PPC720856:PPD720856 PYY720856:PYZ720856 QIU720856:QIV720856 QSQ720856:QSR720856 RCM720856:RCN720856 RMI720856:RMJ720856 RWE720856:RWF720856 SGA720856:SGB720856 SPW720856:SPX720856 SZS720856:SZT720856 TJO720856:TJP720856 TTK720856:TTL720856 UDG720856:UDH720856 UNC720856:UND720856 UWY720856:UWZ720856 VGU720856:VGV720856 VQQ720856:VQR720856 WAM720856:WAN720856 WKI720856:WKJ720856 WUE720856:WUF720856 L786391:M786391 HS786392:HT786392 RO786392:RP786392 ABK786392:ABL786392 ALG786392:ALH786392 AVC786392:AVD786392 BEY786392:BEZ786392 BOU786392:BOV786392 BYQ786392:BYR786392 CIM786392:CIN786392 CSI786392:CSJ786392 DCE786392:DCF786392 DMA786392:DMB786392 DVW786392:DVX786392 EFS786392:EFT786392 EPO786392:EPP786392 EZK786392:EZL786392 FJG786392:FJH786392 FTC786392:FTD786392 GCY786392:GCZ786392 GMU786392:GMV786392 GWQ786392:GWR786392 HGM786392:HGN786392 HQI786392:HQJ786392 IAE786392:IAF786392 IKA786392:IKB786392 ITW786392:ITX786392 JDS786392:JDT786392 JNO786392:JNP786392 JXK786392:JXL786392 KHG786392:KHH786392 KRC786392:KRD786392 LAY786392:LAZ786392 LKU786392:LKV786392 LUQ786392:LUR786392 MEM786392:MEN786392 MOI786392:MOJ786392 MYE786392:MYF786392 NIA786392:NIB786392 NRW786392:NRX786392 OBS786392:OBT786392 OLO786392:OLP786392 OVK786392:OVL786392 PFG786392:PFH786392 PPC786392:PPD786392 PYY786392:PYZ786392 QIU786392:QIV786392 QSQ786392:QSR786392 RCM786392:RCN786392 RMI786392:RMJ786392 RWE786392:RWF786392 SGA786392:SGB786392 SPW786392:SPX786392 SZS786392:SZT786392 TJO786392:TJP786392 TTK786392:TTL786392 UDG786392:UDH786392 UNC786392:UND786392 UWY786392:UWZ786392 VGU786392:VGV786392 VQQ786392:VQR786392 WAM786392:WAN786392 WKI786392:WKJ786392 WUE786392:WUF786392 L851927:M851927 HS851928:HT851928 RO851928:RP851928 ABK851928:ABL851928 ALG851928:ALH851928 AVC851928:AVD851928 BEY851928:BEZ851928 BOU851928:BOV851928 BYQ851928:BYR851928 CIM851928:CIN851928 CSI851928:CSJ851928 DCE851928:DCF851928 DMA851928:DMB851928 DVW851928:DVX851928 EFS851928:EFT851928 EPO851928:EPP851928 EZK851928:EZL851928 FJG851928:FJH851928 FTC851928:FTD851928 GCY851928:GCZ851928 GMU851928:GMV851928 GWQ851928:GWR851928 HGM851928:HGN851928 HQI851928:HQJ851928 IAE851928:IAF851928 IKA851928:IKB851928 ITW851928:ITX851928 JDS851928:JDT851928 JNO851928:JNP851928 JXK851928:JXL851928 KHG851928:KHH851928 KRC851928:KRD851928 LAY851928:LAZ851928 LKU851928:LKV851928 LUQ851928:LUR851928 MEM851928:MEN851928 MOI851928:MOJ851928 MYE851928:MYF851928 NIA851928:NIB851928 NRW851928:NRX851928 OBS851928:OBT851928 OLO851928:OLP851928 OVK851928:OVL851928 PFG851928:PFH851928 PPC851928:PPD851928 PYY851928:PYZ851928 QIU851928:QIV851928 QSQ851928:QSR851928 RCM851928:RCN851928 RMI851928:RMJ851928 RWE851928:RWF851928 SGA851928:SGB851928 SPW851928:SPX851928 SZS851928:SZT851928 TJO851928:TJP851928 TTK851928:TTL851928 UDG851928:UDH851928 UNC851928:UND851928 UWY851928:UWZ851928 VGU851928:VGV851928 VQQ851928:VQR851928 WAM851928:WAN851928 WKI851928:WKJ851928 WUE851928:WUF851928 L917463:M917463 HS917464:HT917464 RO917464:RP917464 ABK917464:ABL917464 ALG917464:ALH917464 AVC917464:AVD917464 BEY917464:BEZ917464 BOU917464:BOV917464 BYQ917464:BYR917464 CIM917464:CIN917464 CSI917464:CSJ917464 DCE917464:DCF917464 DMA917464:DMB917464 DVW917464:DVX917464 EFS917464:EFT917464 EPO917464:EPP917464 EZK917464:EZL917464 FJG917464:FJH917464 FTC917464:FTD917464 GCY917464:GCZ917464 GMU917464:GMV917464 GWQ917464:GWR917464 HGM917464:HGN917464 HQI917464:HQJ917464 IAE917464:IAF917464 IKA917464:IKB917464 ITW917464:ITX917464 JDS917464:JDT917464 JNO917464:JNP917464 JXK917464:JXL917464 KHG917464:KHH917464 KRC917464:KRD917464 LAY917464:LAZ917464 LKU917464:LKV917464 LUQ917464:LUR917464 MEM917464:MEN917464 MOI917464:MOJ917464 MYE917464:MYF917464 NIA917464:NIB917464 NRW917464:NRX917464 OBS917464:OBT917464 OLO917464:OLP917464 OVK917464:OVL917464 PFG917464:PFH917464 PPC917464:PPD917464 PYY917464:PYZ917464 QIU917464:QIV917464 QSQ917464:QSR917464 RCM917464:RCN917464 RMI917464:RMJ917464 RWE917464:RWF917464 SGA917464:SGB917464 SPW917464:SPX917464 SZS917464:SZT917464 TJO917464:TJP917464 TTK917464:TTL917464 UDG917464:UDH917464 UNC917464:UND917464 UWY917464:UWZ917464 VGU917464:VGV917464 VQQ917464:VQR917464 WAM917464:WAN917464 WKI917464:WKJ917464 WUE917464:WUF917464 L982999:M982999 HS983000:HT983000 RO983000:RP983000 ABK983000:ABL983000 ALG983000:ALH983000 AVC983000:AVD983000 BEY983000:BEZ983000 BOU983000:BOV983000 BYQ983000:BYR983000 CIM983000:CIN983000 CSI983000:CSJ983000 DCE983000:DCF983000 DMA983000:DMB983000 DVW983000:DVX983000 EFS983000:EFT983000 EPO983000:EPP983000 EZK983000:EZL983000 FJG983000:FJH983000 FTC983000:FTD983000 GCY983000:GCZ983000 GMU983000:GMV983000 GWQ983000:GWR983000 HGM983000:HGN983000 HQI983000:HQJ983000 IAE983000:IAF983000 IKA983000:IKB983000 ITW983000:ITX983000 JDS983000:JDT983000 JNO983000:JNP983000 JXK983000:JXL983000 KHG983000:KHH983000 KRC983000:KRD983000 LAY983000:LAZ983000 LKU983000:LKV983000 LUQ983000:LUR983000 MEM983000:MEN983000 MOI983000:MOJ983000 MYE983000:MYF983000 NIA983000:NIB983000 NRW983000:NRX983000 OBS983000:OBT983000 OLO983000:OLP983000 OVK983000:OVL983000 PFG983000:PFH983000 PPC983000:PPD983000 PYY983000:PYZ983000 QIU983000:QIV983000 QSQ983000:QSR983000 RCM983000:RCN983000 RMI983000:RMJ983000 RWE983000:RWF983000 SGA983000:SGB983000 SPW983000:SPX983000 SZS983000:SZT983000 TJO983000:TJP983000 TTK983000:TTL983000 UDG983000:UDH983000 UNC983000:UND983000 UWY983000:UWZ983000 VGU983000:VGV983000 VQQ983000:VQR983000 WAM983000:WAN983000 WKI983000:WKJ983000 WUE983000:WUF983000" xr:uid="{07C9B61D-0D79-4D96-9B25-98A2D3B1CD9A}">
      <formula1>"□,■"</formula1>
    </dataValidation>
    <dataValidation type="list" allowBlank="1" showInputMessage="1" showErrorMessage="1" sqref="WUE983006:WUK983006 L65501:R65501 HS65502:HY65502 RO65502:RU65502 ABK65502:ABQ65502 ALG65502:ALM65502 AVC65502:AVI65502 BEY65502:BFE65502 BOU65502:BPA65502 BYQ65502:BYW65502 CIM65502:CIS65502 CSI65502:CSO65502 DCE65502:DCK65502 DMA65502:DMG65502 DVW65502:DWC65502 EFS65502:EFY65502 EPO65502:EPU65502 EZK65502:EZQ65502 FJG65502:FJM65502 FTC65502:FTI65502 GCY65502:GDE65502 GMU65502:GNA65502 GWQ65502:GWW65502 HGM65502:HGS65502 HQI65502:HQO65502 IAE65502:IAK65502 IKA65502:IKG65502 ITW65502:IUC65502 JDS65502:JDY65502 JNO65502:JNU65502 JXK65502:JXQ65502 KHG65502:KHM65502 KRC65502:KRI65502 LAY65502:LBE65502 LKU65502:LLA65502 LUQ65502:LUW65502 MEM65502:MES65502 MOI65502:MOO65502 MYE65502:MYK65502 NIA65502:NIG65502 NRW65502:NSC65502 OBS65502:OBY65502 OLO65502:OLU65502 OVK65502:OVQ65502 PFG65502:PFM65502 PPC65502:PPI65502 PYY65502:PZE65502 QIU65502:QJA65502 QSQ65502:QSW65502 RCM65502:RCS65502 RMI65502:RMO65502 RWE65502:RWK65502 SGA65502:SGG65502 SPW65502:SQC65502 SZS65502:SZY65502 TJO65502:TJU65502 TTK65502:TTQ65502 UDG65502:UDM65502 UNC65502:UNI65502 UWY65502:UXE65502 VGU65502:VHA65502 VQQ65502:VQW65502 WAM65502:WAS65502 WKI65502:WKO65502 WUE65502:WUK65502 L131037:R131037 HS131038:HY131038 RO131038:RU131038 ABK131038:ABQ131038 ALG131038:ALM131038 AVC131038:AVI131038 BEY131038:BFE131038 BOU131038:BPA131038 BYQ131038:BYW131038 CIM131038:CIS131038 CSI131038:CSO131038 DCE131038:DCK131038 DMA131038:DMG131038 DVW131038:DWC131038 EFS131038:EFY131038 EPO131038:EPU131038 EZK131038:EZQ131038 FJG131038:FJM131038 FTC131038:FTI131038 GCY131038:GDE131038 GMU131038:GNA131038 GWQ131038:GWW131038 HGM131038:HGS131038 HQI131038:HQO131038 IAE131038:IAK131038 IKA131038:IKG131038 ITW131038:IUC131038 JDS131038:JDY131038 JNO131038:JNU131038 JXK131038:JXQ131038 KHG131038:KHM131038 KRC131038:KRI131038 LAY131038:LBE131038 LKU131038:LLA131038 LUQ131038:LUW131038 MEM131038:MES131038 MOI131038:MOO131038 MYE131038:MYK131038 NIA131038:NIG131038 NRW131038:NSC131038 OBS131038:OBY131038 OLO131038:OLU131038 OVK131038:OVQ131038 PFG131038:PFM131038 PPC131038:PPI131038 PYY131038:PZE131038 QIU131038:QJA131038 QSQ131038:QSW131038 RCM131038:RCS131038 RMI131038:RMO131038 RWE131038:RWK131038 SGA131038:SGG131038 SPW131038:SQC131038 SZS131038:SZY131038 TJO131038:TJU131038 TTK131038:TTQ131038 UDG131038:UDM131038 UNC131038:UNI131038 UWY131038:UXE131038 VGU131038:VHA131038 VQQ131038:VQW131038 WAM131038:WAS131038 WKI131038:WKO131038 WUE131038:WUK131038 L196573:R196573 HS196574:HY196574 RO196574:RU196574 ABK196574:ABQ196574 ALG196574:ALM196574 AVC196574:AVI196574 BEY196574:BFE196574 BOU196574:BPA196574 BYQ196574:BYW196574 CIM196574:CIS196574 CSI196574:CSO196574 DCE196574:DCK196574 DMA196574:DMG196574 DVW196574:DWC196574 EFS196574:EFY196574 EPO196574:EPU196574 EZK196574:EZQ196574 FJG196574:FJM196574 FTC196574:FTI196574 GCY196574:GDE196574 GMU196574:GNA196574 GWQ196574:GWW196574 HGM196574:HGS196574 HQI196574:HQO196574 IAE196574:IAK196574 IKA196574:IKG196574 ITW196574:IUC196574 JDS196574:JDY196574 JNO196574:JNU196574 JXK196574:JXQ196574 KHG196574:KHM196574 KRC196574:KRI196574 LAY196574:LBE196574 LKU196574:LLA196574 LUQ196574:LUW196574 MEM196574:MES196574 MOI196574:MOO196574 MYE196574:MYK196574 NIA196574:NIG196574 NRW196574:NSC196574 OBS196574:OBY196574 OLO196574:OLU196574 OVK196574:OVQ196574 PFG196574:PFM196574 PPC196574:PPI196574 PYY196574:PZE196574 QIU196574:QJA196574 QSQ196574:QSW196574 RCM196574:RCS196574 RMI196574:RMO196574 RWE196574:RWK196574 SGA196574:SGG196574 SPW196574:SQC196574 SZS196574:SZY196574 TJO196574:TJU196574 TTK196574:TTQ196574 UDG196574:UDM196574 UNC196574:UNI196574 UWY196574:UXE196574 VGU196574:VHA196574 VQQ196574:VQW196574 WAM196574:WAS196574 WKI196574:WKO196574 WUE196574:WUK196574 L262109:R262109 HS262110:HY262110 RO262110:RU262110 ABK262110:ABQ262110 ALG262110:ALM262110 AVC262110:AVI262110 BEY262110:BFE262110 BOU262110:BPA262110 BYQ262110:BYW262110 CIM262110:CIS262110 CSI262110:CSO262110 DCE262110:DCK262110 DMA262110:DMG262110 DVW262110:DWC262110 EFS262110:EFY262110 EPO262110:EPU262110 EZK262110:EZQ262110 FJG262110:FJM262110 FTC262110:FTI262110 GCY262110:GDE262110 GMU262110:GNA262110 GWQ262110:GWW262110 HGM262110:HGS262110 HQI262110:HQO262110 IAE262110:IAK262110 IKA262110:IKG262110 ITW262110:IUC262110 JDS262110:JDY262110 JNO262110:JNU262110 JXK262110:JXQ262110 KHG262110:KHM262110 KRC262110:KRI262110 LAY262110:LBE262110 LKU262110:LLA262110 LUQ262110:LUW262110 MEM262110:MES262110 MOI262110:MOO262110 MYE262110:MYK262110 NIA262110:NIG262110 NRW262110:NSC262110 OBS262110:OBY262110 OLO262110:OLU262110 OVK262110:OVQ262110 PFG262110:PFM262110 PPC262110:PPI262110 PYY262110:PZE262110 QIU262110:QJA262110 QSQ262110:QSW262110 RCM262110:RCS262110 RMI262110:RMO262110 RWE262110:RWK262110 SGA262110:SGG262110 SPW262110:SQC262110 SZS262110:SZY262110 TJO262110:TJU262110 TTK262110:TTQ262110 UDG262110:UDM262110 UNC262110:UNI262110 UWY262110:UXE262110 VGU262110:VHA262110 VQQ262110:VQW262110 WAM262110:WAS262110 WKI262110:WKO262110 WUE262110:WUK262110 L327645:R327645 HS327646:HY327646 RO327646:RU327646 ABK327646:ABQ327646 ALG327646:ALM327646 AVC327646:AVI327646 BEY327646:BFE327646 BOU327646:BPA327646 BYQ327646:BYW327646 CIM327646:CIS327646 CSI327646:CSO327646 DCE327646:DCK327646 DMA327646:DMG327646 DVW327646:DWC327646 EFS327646:EFY327646 EPO327646:EPU327646 EZK327646:EZQ327646 FJG327646:FJM327646 FTC327646:FTI327646 GCY327646:GDE327646 GMU327646:GNA327646 GWQ327646:GWW327646 HGM327646:HGS327646 HQI327646:HQO327646 IAE327646:IAK327646 IKA327646:IKG327646 ITW327646:IUC327646 JDS327646:JDY327646 JNO327646:JNU327646 JXK327646:JXQ327646 KHG327646:KHM327646 KRC327646:KRI327646 LAY327646:LBE327646 LKU327646:LLA327646 LUQ327646:LUW327646 MEM327646:MES327646 MOI327646:MOO327646 MYE327646:MYK327646 NIA327646:NIG327646 NRW327646:NSC327646 OBS327646:OBY327646 OLO327646:OLU327646 OVK327646:OVQ327646 PFG327646:PFM327646 PPC327646:PPI327646 PYY327646:PZE327646 QIU327646:QJA327646 QSQ327646:QSW327646 RCM327646:RCS327646 RMI327646:RMO327646 RWE327646:RWK327646 SGA327646:SGG327646 SPW327646:SQC327646 SZS327646:SZY327646 TJO327646:TJU327646 TTK327646:TTQ327646 UDG327646:UDM327646 UNC327646:UNI327646 UWY327646:UXE327646 VGU327646:VHA327646 VQQ327646:VQW327646 WAM327646:WAS327646 WKI327646:WKO327646 WUE327646:WUK327646 L393181:R393181 HS393182:HY393182 RO393182:RU393182 ABK393182:ABQ393182 ALG393182:ALM393182 AVC393182:AVI393182 BEY393182:BFE393182 BOU393182:BPA393182 BYQ393182:BYW393182 CIM393182:CIS393182 CSI393182:CSO393182 DCE393182:DCK393182 DMA393182:DMG393182 DVW393182:DWC393182 EFS393182:EFY393182 EPO393182:EPU393182 EZK393182:EZQ393182 FJG393182:FJM393182 FTC393182:FTI393182 GCY393182:GDE393182 GMU393182:GNA393182 GWQ393182:GWW393182 HGM393182:HGS393182 HQI393182:HQO393182 IAE393182:IAK393182 IKA393182:IKG393182 ITW393182:IUC393182 JDS393182:JDY393182 JNO393182:JNU393182 JXK393182:JXQ393182 KHG393182:KHM393182 KRC393182:KRI393182 LAY393182:LBE393182 LKU393182:LLA393182 LUQ393182:LUW393182 MEM393182:MES393182 MOI393182:MOO393182 MYE393182:MYK393182 NIA393182:NIG393182 NRW393182:NSC393182 OBS393182:OBY393182 OLO393182:OLU393182 OVK393182:OVQ393182 PFG393182:PFM393182 PPC393182:PPI393182 PYY393182:PZE393182 QIU393182:QJA393182 QSQ393182:QSW393182 RCM393182:RCS393182 RMI393182:RMO393182 RWE393182:RWK393182 SGA393182:SGG393182 SPW393182:SQC393182 SZS393182:SZY393182 TJO393182:TJU393182 TTK393182:TTQ393182 UDG393182:UDM393182 UNC393182:UNI393182 UWY393182:UXE393182 VGU393182:VHA393182 VQQ393182:VQW393182 WAM393182:WAS393182 WKI393182:WKO393182 WUE393182:WUK393182 L458717:R458717 HS458718:HY458718 RO458718:RU458718 ABK458718:ABQ458718 ALG458718:ALM458718 AVC458718:AVI458718 BEY458718:BFE458718 BOU458718:BPA458718 BYQ458718:BYW458718 CIM458718:CIS458718 CSI458718:CSO458718 DCE458718:DCK458718 DMA458718:DMG458718 DVW458718:DWC458718 EFS458718:EFY458718 EPO458718:EPU458718 EZK458718:EZQ458718 FJG458718:FJM458718 FTC458718:FTI458718 GCY458718:GDE458718 GMU458718:GNA458718 GWQ458718:GWW458718 HGM458718:HGS458718 HQI458718:HQO458718 IAE458718:IAK458718 IKA458718:IKG458718 ITW458718:IUC458718 JDS458718:JDY458718 JNO458718:JNU458718 JXK458718:JXQ458718 KHG458718:KHM458718 KRC458718:KRI458718 LAY458718:LBE458718 LKU458718:LLA458718 LUQ458718:LUW458718 MEM458718:MES458718 MOI458718:MOO458718 MYE458718:MYK458718 NIA458718:NIG458718 NRW458718:NSC458718 OBS458718:OBY458718 OLO458718:OLU458718 OVK458718:OVQ458718 PFG458718:PFM458718 PPC458718:PPI458718 PYY458718:PZE458718 QIU458718:QJA458718 QSQ458718:QSW458718 RCM458718:RCS458718 RMI458718:RMO458718 RWE458718:RWK458718 SGA458718:SGG458718 SPW458718:SQC458718 SZS458718:SZY458718 TJO458718:TJU458718 TTK458718:TTQ458718 UDG458718:UDM458718 UNC458718:UNI458718 UWY458718:UXE458718 VGU458718:VHA458718 VQQ458718:VQW458718 WAM458718:WAS458718 WKI458718:WKO458718 WUE458718:WUK458718 L524253:R524253 HS524254:HY524254 RO524254:RU524254 ABK524254:ABQ524254 ALG524254:ALM524254 AVC524254:AVI524254 BEY524254:BFE524254 BOU524254:BPA524254 BYQ524254:BYW524254 CIM524254:CIS524254 CSI524254:CSO524254 DCE524254:DCK524254 DMA524254:DMG524254 DVW524254:DWC524254 EFS524254:EFY524254 EPO524254:EPU524254 EZK524254:EZQ524254 FJG524254:FJM524254 FTC524254:FTI524254 GCY524254:GDE524254 GMU524254:GNA524254 GWQ524254:GWW524254 HGM524254:HGS524254 HQI524254:HQO524254 IAE524254:IAK524254 IKA524254:IKG524254 ITW524254:IUC524254 JDS524254:JDY524254 JNO524254:JNU524254 JXK524254:JXQ524254 KHG524254:KHM524254 KRC524254:KRI524254 LAY524254:LBE524254 LKU524254:LLA524254 LUQ524254:LUW524254 MEM524254:MES524254 MOI524254:MOO524254 MYE524254:MYK524254 NIA524254:NIG524254 NRW524254:NSC524254 OBS524254:OBY524254 OLO524254:OLU524254 OVK524254:OVQ524254 PFG524254:PFM524254 PPC524254:PPI524254 PYY524254:PZE524254 QIU524254:QJA524254 QSQ524254:QSW524254 RCM524254:RCS524254 RMI524254:RMO524254 RWE524254:RWK524254 SGA524254:SGG524254 SPW524254:SQC524254 SZS524254:SZY524254 TJO524254:TJU524254 TTK524254:TTQ524254 UDG524254:UDM524254 UNC524254:UNI524254 UWY524254:UXE524254 VGU524254:VHA524254 VQQ524254:VQW524254 WAM524254:WAS524254 WKI524254:WKO524254 WUE524254:WUK524254 L589789:R589789 HS589790:HY589790 RO589790:RU589790 ABK589790:ABQ589790 ALG589790:ALM589790 AVC589790:AVI589790 BEY589790:BFE589790 BOU589790:BPA589790 BYQ589790:BYW589790 CIM589790:CIS589790 CSI589790:CSO589790 DCE589790:DCK589790 DMA589790:DMG589790 DVW589790:DWC589790 EFS589790:EFY589790 EPO589790:EPU589790 EZK589790:EZQ589790 FJG589790:FJM589790 FTC589790:FTI589790 GCY589790:GDE589790 GMU589790:GNA589790 GWQ589790:GWW589790 HGM589790:HGS589790 HQI589790:HQO589790 IAE589790:IAK589790 IKA589790:IKG589790 ITW589790:IUC589790 JDS589790:JDY589790 JNO589790:JNU589790 JXK589790:JXQ589790 KHG589790:KHM589790 KRC589790:KRI589790 LAY589790:LBE589790 LKU589790:LLA589790 LUQ589790:LUW589790 MEM589790:MES589790 MOI589790:MOO589790 MYE589790:MYK589790 NIA589790:NIG589790 NRW589790:NSC589790 OBS589790:OBY589790 OLO589790:OLU589790 OVK589790:OVQ589790 PFG589790:PFM589790 PPC589790:PPI589790 PYY589790:PZE589790 QIU589790:QJA589790 QSQ589790:QSW589790 RCM589790:RCS589790 RMI589790:RMO589790 RWE589790:RWK589790 SGA589790:SGG589790 SPW589790:SQC589790 SZS589790:SZY589790 TJO589790:TJU589790 TTK589790:TTQ589790 UDG589790:UDM589790 UNC589790:UNI589790 UWY589790:UXE589790 VGU589790:VHA589790 VQQ589790:VQW589790 WAM589790:WAS589790 WKI589790:WKO589790 WUE589790:WUK589790 L655325:R655325 HS655326:HY655326 RO655326:RU655326 ABK655326:ABQ655326 ALG655326:ALM655326 AVC655326:AVI655326 BEY655326:BFE655326 BOU655326:BPA655326 BYQ655326:BYW655326 CIM655326:CIS655326 CSI655326:CSO655326 DCE655326:DCK655326 DMA655326:DMG655326 DVW655326:DWC655326 EFS655326:EFY655326 EPO655326:EPU655326 EZK655326:EZQ655326 FJG655326:FJM655326 FTC655326:FTI655326 GCY655326:GDE655326 GMU655326:GNA655326 GWQ655326:GWW655326 HGM655326:HGS655326 HQI655326:HQO655326 IAE655326:IAK655326 IKA655326:IKG655326 ITW655326:IUC655326 JDS655326:JDY655326 JNO655326:JNU655326 JXK655326:JXQ655326 KHG655326:KHM655326 KRC655326:KRI655326 LAY655326:LBE655326 LKU655326:LLA655326 LUQ655326:LUW655326 MEM655326:MES655326 MOI655326:MOO655326 MYE655326:MYK655326 NIA655326:NIG655326 NRW655326:NSC655326 OBS655326:OBY655326 OLO655326:OLU655326 OVK655326:OVQ655326 PFG655326:PFM655326 PPC655326:PPI655326 PYY655326:PZE655326 QIU655326:QJA655326 QSQ655326:QSW655326 RCM655326:RCS655326 RMI655326:RMO655326 RWE655326:RWK655326 SGA655326:SGG655326 SPW655326:SQC655326 SZS655326:SZY655326 TJO655326:TJU655326 TTK655326:TTQ655326 UDG655326:UDM655326 UNC655326:UNI655326 UWY655326:UXE655326 VGU655326:VHA655326 VQQ655326:VQW655326 WAM655326:WAS655326 WKI655326:WKO655326 WUE655326:WUK655326 L720861:R720861 HS720862:HY720862 RO720862:RU720862 ABK720862:ABQ720862 ALG720862:ALM720862 AVC720862:AVI720862 BEY720862:BFE720862 BOU720862:BPA720862 BYQ720862:BYW720862 CIM720862:CIS720862 CSI720862:CSO720862 DCE720862:DCK720862 DMA720862:DMG720862 DVW720862:DWC720862 EFS720862:EFY720862 EPO720862:EPU720862 EZK720862:EZQ720862 FJG720862:FJM720862 FTC720862:FTI720862 GCY720862:GDE720862 GMU720862:GNA720862 GWQ720862:GWW720862 HGM720862:HGS720862 HQI720862:HQO720862 IAE720862:IAK720862 IKA720862:IKG720862 ITW720862:IUC720862 JDS720862:JDY720862 JNO720862:JNU720862 JXK720862:JXQ720862 KHG720862:KHM720862 KRC720862:KRI720862 LAY720862:LBE720862 LKU720862:LLA720862 LUQ720862:LUW720862 MEM720862:MES720862 MOI720862:MOO720862 MYE720862:MYK720862 NIA720862:NIG720862 NRW720862:NSC720862 OBS720862:OBY720862 OLO720862:OLU720862 OVK720862:OVQ720862 PFG720862:PFM720862 PPC720862:PPI720862 PYY720862:PZE720862 QIU720862:QJA720862 QSQ720862:QSW720862 RCM720862:RCS720862 RMI720862:RMO720862 RWE720862:RWK720862 SGA720862:SGG720862 SPW720862:SQC720862 SZS720862:SZY720862 TJO720862:TJU720862 TTK720862:TTQ720862 UDG720862:UDM720862 UNC720862:UNI720862 UWY720862:UXE720862 VGU720862:VHA720862 VQQ720862:VQW720862 WAM720862:WAS720862 WKI720862:WKO720862 WUE720862:WUK720862 L786397:R786397 HS786398:HY786398 RO786398:RU786398 ABK786398:ABQ786398 ALG786398:ALM786398 AVC786398:AVI786398 BEY786398:BFE786398 BOU786398:BPA786398 BYQ786398:BYW786398 CIM786398:CIS786398 CSI786398:CSO786398 DCE786398:DCK786398 DMA786398:DMG786398 DVW786398:DWC786398 EFS786398:EFY786398 EPO786398:EPU786398 EZK786398:EZQ786398 FJG786398:FJM786398 FTC786398:FTI786398 GCY786398:GDE786398 GMU786398:GNA786398 GWQ786398:GWW786398 HGM786398:HGS786398 HQI786398:HQO786398 IAE786398:IAK786398 IKA786398:IKG786398 ITW786398:IUC786398 JDS786398:JDY786398 JNO786398:JNU786398 JXK786398:JXQ786398 KHG786398:KHM786398 KRC786398:KRI786398 LAY786398:LBE786398 LKU786398:LLA786398 LUQ786398:LUW786398 MEM786398:MES786398 MOI786398:MOO786398 MYE786398:MYK786398 NIA786398:NIG786398 NRW786398:NSC786398 OBS786398:OBY786398 OLO786398:OLU786398 OVK786398:OVQ786398 PFG786398:PFM786398 PPC786398:PPI786398 PYY786398:PZE786398 QIU786398:QJA786398 QSQ786398:QSW786398 RCM786398:RCS786398 RMI786398:RMO786398 RWE786398:RWK786398 SGA786398:SGG786398 SPW786398:SQC786398 SZS786398:SZY786398 TJO786398:TJU786398 TTK786398:TTQ786398 UDG786398:UDM786398 UNC786398:UNI786398 UWY786398:UXE786398 VGU786398:VHA786398 VQQ786398:VQW786398 WAM786398:WAS786398 WKI786398:WKO786398 WUE786398:WUK786398 L851933:R851933 HS851934:HY851934 RO851934:RU851934 ABK851934:ABQ851934 ALG851934:ALM851934 AVC851934:AVI851934 BEY851934:BFE851934 BOU851934:BPA851934 BYQ851934:BYW851934 CIM851934:CIS851934 CSI851934:CSO851934 DCE851934:DCK851934 DMA851934:DMG851934 DVW851934:DWC851934 EFS851934:EFY851934 EPO851934:EPU851934 EZK851934:EZQ851934 FJG851934:FJM851934 FTC851934:FTI851934 GCY851934:GDE851934 GMU851934:GNA851934 GWQ851934:GWW851934 HGM851934:HGS851934 HQI851934:HQO851934 IAE851934:IAK851934 IKA851934:IKG851934 ITW851934:IUC851934 JDS851934:JDY851934 JNO851934:JNU851934 JXK851934:JXQ851934 KHG851934:KHM851934 KRC851934:KRI851934 LAY851934:LBE851934 LKU851934:LLA851934 LUQ851934:LUW851934 MEM851934:MES851934 MOI851934:MOO851934 MYE851934:MYK851934 NIA851934:NIG851934 NRW851934:NSC851934 OBS851934:OBY851934 OLO851934:OLU851934 OVK851934:OVQ851934 PFG851934:PFM851934 PPC851934:PPI851934 PYY851934:PZE851934 QIU851934:QJA851934 QSQ851934:QSW851934 RCM851934:RCS851934 RMI851934:RMO851934 RWE851934:RWK851934 SGA851934:SGG851934 SPW851934:SQC851934 SZS851934:SZY851934 TJO851934:TJU851934 TTK851934:TTQ851934 UDG851934:UDM851934 UNC851934:UNI851934 UWY851934:UXE851934 VGU851934:VHA851934 VQQ851934:VQW851934 WAM851934:WAS851934 WKI851934:WKO851934 WUE851934:WUK851934 L917469:R917469 HS917470:HY917470 RO917470:RU917470 ABK917470:ABQ917470 ALG917470:ALM917470 AVC917470:AVI917470 BEY917470:BFE917470 BOU917470:BPA917470 BYQ917470:BYW917470 CIM917470:CIS917470 CSI917470:CSO917470 DCE917470:DCK917470 DMA917470:DMG917470 DVW917470:DWC917470 EFS917470:EFY917470 EPO917470:EPU917470 EZK917470:EZQ917470 FJG917470:FJM917470 FTC917470:FTI917470 GCY917470:GDE917470 GMU917470:GNA917470 GWQ917470:GWW917470 HGM917470:HGS917470 HQI917470:HQO917470 IAE917470:IAK917470 IKA917470:IKG917470 ITW917470:IUC917470 JDS917470:JDY917470 JNO917470:JNU917470 JXK917470:JXQ917470 KHG917470:KHM917470 KRC917470:KRI917470 LAY917470:LBE917470 LKU917470:LLA917470 LUQ917470:LUW917470 MEM917470:MES917470 MOI917470:MOO917470 MYE917470:MYK917470 NIA917470:NIG917470 NRW917470:NSC917470 OBS917470:OBY917470 OLO917470:OLU917470 OVK917470:OVQ917470 PFG917470:PFM917470 PPC917470:PPI917470 PYY917470:PZE917470 QIU917470:QJA917470 QSQ917470:QSW917470 RCM917470:RCS917470 RMI917470:RMO917470 RWE917470:RWK917470 SGA917470:SGG917470 SPW917470:SQC917470 SZS917470:SZY917470 TJO917470:TJU917470 TTK917470:TTQ917470 UDG917470:UDM917470 UNC917470:UNI917470 UWY917470:UXE917470 VGU917470:VHA917470 VQQ917470:VQW917470 WAM917470:WAS917470 WKI917470:WKO917470 WUE917470:WUK917470 L983005:R983005 HS983006:HY983006 RO983006:RU983006 ABK983006:ABQ983006 ALG983006:ALM983006 AVC983006:AVI983006 BEY983006:BFE983006 BOU983006:BPA983006 BYQ983006:BYW983006 CIM983006:CIS983006 CSI983006:CSO983006 DCE983006:DCK983006 DMA983006:DMG983006 DVW983006:DWC983006 EFS983006:EFY983006 EPO983006:EPU983006 EZK983006:EZQ983006 FJG983006:FJM983006 FTC983006:FTI983006 GCY983006:GDE983006 GMU983006:GNA983006 GWQ983006:GWW983006 HGM983006:HGS983006 HQI983006:HQO983006 IAE983006:IAK983006 IKA983006:IKG983006 ITW983006:IUC983006 JDS983006:JDY983006 JNO983006:JNU983006 JXK983006:JXQ983006 KHG983006:KHM983006 KRC983006:KRI983006 LAY983006:LBE983006 LKU983006:LLA983006 LUQ983006:LUW983006 MEM983006:MES983006 MOI983006:MOO983006 MYE983006:MYK983006 NIA983006:NIG983006 NRW983006:NSC983006 OBS983006:OBY983006 OLO983006:OLU983006 OVK983006:OVQ983006 PFG983006:PFM983006 PPC983006:PPI983006 PYY983006:PZE983006 QIU983006:QJA983006 QSQ983006:QSW983006 RCM983006:RCS983006 RMI983006:RMO983006 RWE983006:RWK983006 SGA983006:SGG983006 SPW983006:SQC983006 SZS983006:SZY983006 TJO983006:TJU983006 TTK983006:TTQ983006 UDG983006:UDM983006 UNC983006:UNI983006 UWY983006:UXE983006 VGU983006:VHA983006 VQQ983006:VQW983006 WAM983006:WAS983006 WKI983006:WKO983006" xr:uid="{4F05BD2A-4378-42F2-8198-DDE4C28796B4}">
      <formula1>"専用,ハイブリット"</formula1>
    </dataValidation>
    <dataValidation type="list" allowBlank="1" showInputMessage="1" showErrorMessage="1" sqref="IG65584 SC65584 ABY65584 ALU65584 AVQ65584 BFM65584 BPI65584 BZE65584 CJA65584 CSW65584 DCS65584 DMO65584 DWK65584 EGG65584 EQC65584 EZY65584 FJU65584 FTQ65584 GDM65584 GNI65584 GXE65584 HHA65584 HQW65584 IAS65584 IKO65584 IUK65584 JEG65584 JOC65584 JXY65584 KHU65584 KRQ65584 LBM65584 LLI65584 LVE65584 MFA65584 MOW65584 MYS65584 NIO65584 NSK65584 OCG65584 OMC65584 OVY65584 PFU65584 PPQ65584 PZM65584 QJI65584 QTE65584 RDA65584 RMW65584 RWS65584 SGO65584 SQK65584 TAG65584 TKC65584 TTY65584 UDU65584 UNQ65584 UXM65584 VHI65584 VRE65584 WBA65584 WKW65584 WUS65584 IG131120 SC131120 ABY131120 ALU131120 AVQ131120 BFM131120 BPI131120 BZE131120 CJA131120 CSW131120 DCS131120 DMO131120 DWK131120 EGG131120 EQC131120 EZY131120 FJU131120 FTQ131120 GDM131120 GNI131120 GXE131120 HHA131120 HQW131120 IAS131120 IKO131120 IUK131120 JEG131120 JOC131120 JXY131120 KHU131120 KRQ131120 LBM131120 LLI131120 LVE131120 MFA131120 MOW131120 MYS131120 NIO131120 NSK131120 OCG131120 OMC131120 OVY131120 PFU131120 PPQ131120 PZM131120 QJI131120 QTE131120 RDA131120 RMW131120 RWS131120 SGO131120 SQK131120 TAG131120 TKC131120 TTY131120 UDU131120 UNQ131120 UXM131120 VHI131120 VRE131120 WBA131120 WKW131120 WUS131120 IG196656 SC196656 ABY196656 ALU196656 AVQ196656 BFM196656 BPI196656 BZE196656 CJA196656 CSW196656 DCS196656 DMO196656 DWK196656 EGG196656 EQC196656 EZY196656 FJU196656 FTQ196656 GDM196656 GNI196656 GXE196656 HHA196656 HQW196656 IAS196656 IKO196656 IUK196656 JEG196656 JOC196656 JXY196656 KHU196656 KRQ196656 LBM196656 LLI196656 LVE196656 MFA196656 MOW196656 MYS196656 NIO196656 NSK196656 OCG196656 OMC196656 OVY196656 PFU196656 PPQ196656 PZM196656 QJI196656 QTE196656 RDA196656 RMW196656 RWS196656 SGO196656 SQK196656 TAG196656 TKC196656 TTY196656 UDU196656 UNQ196656 UXM196656 VHI196656 VRE196656 WBA196656 WKW196656 WUS196656 IG262192 SC262192 ABY262192 ALU262192 AVQ262192 BFM262192 BPI262192 BZE262192 CJA262192 CSW262192 DCS262192 DMO262192 DWK262192 EGG262192 EQC262192 EZY262192 FJU262192 FTQ262192 GDM262192 GNI262192 GXE262192 HHA262192 HQW262192 IAS262192 IKO262192 IUK262192 JEG262192 JOC262192 JXY262192 KHU262192 KRQ262192 LBM262192 LLI262192 LVE262192 MFA262192 MOW262192 MYS262192 NIO262192 NSK262192 OCG262192 OMC262192 OVY262192 PFU262192 PPQ262192 PZM262192 QJI262192 QTE262192 RDA262192 RMW262192 RWS262192 SGO262192 SQK262192 TAG262192 TKC262192 TTY262192 UDU262192 UNQ262192 UXM262192 VHI262192 VRE262192 WBA262192 WKW262192 WUS262192 IG327728 SC327728 ABY327728 ALU327728 AVQ327728 BFM327728 BPI327728 BZE327728 CJA327728 CSW327728 DCS327728 DMO327728 DWK327728 EGG327728 EQC327728 EZY327728 FJU327728 FTQ327728 GDM327728 GNI327728 GXE327728 HHA327728 HQW327728 IAS327728 IKO327728 IUK327728 JEG327728 JOC327728 JXY327728 KHU327728 KRQ327728 LBM327728 LLI327728 LVE327728 MFA327728 MOW327728 MYS327728 NIO327728 NSK327728 OCG327728 OMC327728 OVY327728 PFU327728 PPQ327728 PZM327728 QJI327728 QTE327728 RDA327728 RMW327728 RWS327728 SGO327728 SQK327728 TAG327728 TKC327728 TTY327728 UDU327728 UNQ327728 UXM327728 VHI327728 VRE327728 WBA327728 WKW327728 WUS327728 IG393264 SC393264 ABY393264 ALU393264 AVQ393264 BFM393264 BPI393264 BZE393264 CJA393264 CSW393264 DCS393264 DMO393264 DWK393264 EGG393264 EQC393264 EZY393264 FJU393264 FTQ393264 GDM393264 GNI393264 GXE393264 HHA393264 HQW393264 IAS393264 IKO393264 IUK393264 JEG393264 JOC393264 JXY393264 KHU393264 KRQ393264 LBM393264 LLI393264 LVE393264 MFA393264 MOW393264 MYS393264 NIO393264 NSK393264 OCG393264 OMC393264 OVY393264 PFU393264 PPQ393264 PZM393264 QJI393264 QTE393264 RDA393264 RMW393264 RWS393264 SGO393264 SQK393264 TAG393264 TKC393264 TTY393264 UDU393264 UNQ393264 UXM393264 VHI393264 VRE393264 WBA393264 WKW393264 WUS393264 IG458800 SC458800 ABY458800 ALU458800 AVQ458800 BFM458800 BPI458800 BZE458800 CJA458800 CSW458800 DCS458800 DMO458800 DWK458800 EGG458800 EQC458800 EZY458800 FJU458800 FTQ458800 GDM458800 GNI458800 GXE458800 HHA458800 HQW458800 IAS458800 IKO458800 IUK458800 JEG458800 JOC458800 JXY458800 KHU458800 KRQ458800 LBM458800 LLI458800 LVE458800 MFA458800 MOW458800 MYS458800 NIO458800 NSK458800 OCG458800 OMC458800 OVY458800 PFU458800 PPQ458800 PZM458800 QJI458800 QTE458800 RDA458800 RMW458800 RWS458800 SGO458800 SQK458800 TAG458800 TKC458800 TTY458800 UDU458800 UNQ458800 UXM458800 VHI458800 VRE458800 WBA458800 WKW458800 WUS458800 IG524336 SC524336 ABY524336 ALU524336 AVQ524336 BFM524336 BPI524336 BZE524336 CJA524336 CSW524336 DCS524336 DMO524336 DWK524336 EGG524336 EQC524336 EZY524336 FJU524336 FTQ524336 GDM524336 GNI524336 GXE524336 HHA524336 HQW524336 IAS524336 IKO524336 IUK524336 JEG524336 JOC524336 JXY524336 KHU524336 KRQ524336 LBM524336 LLI524336 LVE524336 MFA524336 MOW524336 MYS524336 NIO524336 NSK524336 OCG524336 OMC524336 OVY524336 PFU524336 PPQ524336 PZM524336 QJI524336 QTE524336 RDA524336 RMW524336 RWS524336 SGO524336 SQK524336 TAG524336 TKC524336 TTY524336 UDU524336 UNQ524336 UXM524336 VHI524336 VRE524336 WBA524336 WKW524336 WUS524336 IG589872 SC589872 ABY589872 ALU589872 AVQ589872 BFM589872 BPI589872 BZE589872 CJA589872 CSW589872 DCS589872 DMO589872 DWK589872 EGG589872 EQC589872 EZY589872 FJU589872 FTQ589872 GDM589872 GNI589872 GXE589872 HHA589872 HQW589872 IAS589872 IKO589872 IUK589872 JEG589872 JOC589872 JXY589872 KHU589872 KRQ589872 LBM589872 LLI589872 LVE589872 MFA589872 MOW589872 MYS589872 NIO589872 NSK589872 OCG589872 OMC589872 OVY589872 PFU589872 PPQ589872 PZM589872 QJI589872 QTE589872 RDA589872 RMW589872 RWS589872 SGO589872 SQK589872 TAG589872 TKC589872 TTY589872 UDU589872 UNQ589872 UXM589872 VHI589872 VRE589872 WBA589872 WKW589872 WUS589872 IG655408 SC655408 ABY655408 ALU655408 AVQ655408 BFM655408 BPI655408 BZE655408 CJA655408 CSW655408 DCS655408 DMO655408 DWK655408 EGG655408 EQC655408 EZY655408 FJU655408 FTQ655408 GDM655408 GNI655408 GXE655408 HHA655408 HQW655408 IAS655408 IKO655408 IUK655408 JEG655408 JOC655408 JXY655408 KHU655408 KRQ655408 LBM655408 LLI655408 LVE655408 MFA655408 MOW655408 MYS655408 NIO655408 NSK655408 OCG655408 OMC655408 OVY655408 PFU655408 PPQ655408 PZM655408 QJI655408 QTE655408 RDA655408 RMW655408 RWS655408 SGO655408 SQK655408 TAG655408 TKC655408 TTY655408 UDU655408 UNQ655408 UXM655408 VHI655408 VRE655408 WBA655408 WKW655408 WUS655408 IG720944 SC720944 ABY720944 ALU720944 AVQ720944 BFM720944 BPI720944 BZE720944 CJA720944 CSW720944 DCS720944 DMO720944 DWK720944 EGG720944 EQC720944 EZY720944 FJU720944 FTQ720944 GDM720944 GNI720944 GXE720944 HHA720944 HQW720944 IAS720944 IKO720944 IUK720944 JEG720944 JOC720944 JXY720944 KHU720944 KRQ720944 LBM720944 LLI720944 LVE720944 MFA720944 MOW720944 MYS720944 NIO720944 NSK720944 OCG720944 OMC720944 OVY720944 PFU720944 PPQ720944 PZM720944 QJI720944 QTE720944 RDA720944 RMW720944 RWS720944 SGO720944 SQK720944 TAG720944 TKC720944 TTY720944 UDU720944 UNQ720944 UXM720944 VHI720944 VRE720944 WBA720944 WKW720944 WUS720944 IG786480 SC786480 ABY786480 ALU786480 AVQ786480 BFM786480 BPI786480 BZE786480 CJA786480 CSW786480 DCS786480 DMO786480 DWK786480 EGG786480 EQC786480 EZY786480 FJU786480 FTQ786480 GDM786480 GNI786480 GXE786480 HHA786480 HQW786480 IAS786480 IKO786480 IUK786480 JEG786480 JOC786480 JXY786480 KHU786480 KRQ786480 LBM786480 LLI786480 LVE786480 MFA786480 MOW786480 MYS786480 NIO786480 NSK786480 OCG786480 OMC786480 OVY786480 PFU786480 PPQ786480 PZM786480 QJI786480 QTE786480 RDA786480 RMW786480 RWS786480 SGO786480 SQK786480 TAG786480 TKC786480 TTY786480 UDU786480 UNQ786480 UXM786480 VHI786480 VRE786480 WBA786480 WKW786480 WUS786480 IG852016 SC852016 ABY852016 ALU852016 AVQ852016 BFM852016 BPI852016 BZE852016 CJA852016 CSW852016 DCS852016 DMO852016 DWK852016 EGG852016 EQC852016 EZY852016 FJU852016 FTQ852016 GDM852016 GNI852016 GXE852016 HHA852016 HQW852016 IAS852016 IKO852016 IUK852016 JEG852016 JOC852016 JXY852016 KHU852016 KRQ852016 LBM852016 LLI852016 LVE852016 MFA852016 MOW852016 MYS852016 NIO852016 NSK852016 OCG852016 OMC852016 OVY852016 PFU852016 PPQ852016 PZM852016 QJI852016 QTE852016 RDA852016 RMW852016 RWS852016 SGO852016 SQK852016 TAG852016 TKC852016 TTY852016 UDU852016 UNQ852016 UXM852016 VHI852016 VRE852016 WBA852016 WKW852016 WUS852016 IG917552 SC917552 ABY917552 ALU917552 AVQ917552 BFM917552 BPI917552 BZE917552 CJA917552 CSW917552 DCS917552 DMO917552 DWK917552 EGG917552 EQC917552 EZY917552 FJU917552 FTQ917552 GDM917552 GNI917552 GXE917552 HHA917552 HQW917552 IAS917552 IKO917552 IUK917552 JEG917552 JOC917552 JXY917552 KHU917552 KRQ917552 LBM917552 LLI917552 LVE917552 MFA917552 MOW917552 MYS917552 NIO917552 NSK917552 OCG917552 OMC917552 OVY917552 PFU917552 PPQ917552 PZM917552 QJI917552 QTE917552 RDA917552 RMW917552 RWS917552 SGO917552 SQK917552 TAG917552 TKC917552 TTY917552 UDU917552 UNQ917552 UXM917552 VHI917552 VRE917552 WBA917552 WKW917552 WUS917552 IG983088 SC983088 ABY983088 ALU983088 AVQ983088 BFM983088 BPI983088 BZE983088 CJA983088 CSW983088 DCS983088 DMO983088 DWK983088 EGG983088 EQC983088 EZY983088 FJU983088 FTQ983088 GDM983088 GNI983088 GXE983088 HHA983088 HQW983088 IAS983088 IKO983088 IUK983088 JEG983088 JOC983088 JXY983088 KHU983088 KRQ983088 LBM983088 LLI983088 LVE983088 MFA983088 MOW983088 MYS983088 NIO983088 NSK983088 OCG983088 OMC983088 OVY983088 PFU983088 PPQ983088 PZM983088 QJI983088 QTE983088 RDA983088 RMW983088 RWS983088 SGO983088 SQK983088 TAG983088 TKC983088 TTY983088 UDU983088 UNQ983088 UXM983088 VHI983088 VRE983088 WBA983088 WKW983088 WUS983088 IG65582 SC65582 ABY65582 ALU65582 AVQ65582 BFM65582 BPI65582 BZE65582 CJA65582 CSW65582 DCS65582 DMO65582 DWK65582 EGG65582 EQC65582 EZY65582 FJU65582 FTQ65582 GDM65582 GNI65582 GXE65582 HHA65582 HQW65582 IAS65582 IKO65582 IUK65582 JEG65582 JOC65582 JXY65582 KHU65582 KRQ65582 LBM65582 LLI65582 LVE65582 MFA65582 MOW65582 MYS65582 NIO65582 NSK65582 OCG65582 OMC65582 OVY65582 PFU65582 PPQ65582 PZM65582 QJI65582 QTE65582 RDA65582 RMW65582 RWS65582 SGO65582 SQK65582 TAG65582 TKC65582 TTY65582 UDU65582 UNQ65582 UXM65582 VHI65582 VRE65582 WBA65582 WKW65582 WUS65582 IG131118 SC131118 ABY131118 ALU131118 AVQ131118 BFM131118 BPI131118 BZE131118 CJA131118 CSW131118 DCS131118 DMO131118 DWK131118 EGG131118 EQC131118 EZY131118 FJU131118 FTQ131118 GDM131118 GNI131118 GXE131118 HHA131118 HQW131118 IAS131118 IKO131118 IUK131118 JEG131118 JOC131118 JXY131118 KHU131118 KRQ131118 LBM131118 LLI131118 LVE131118 MFA131118 MOW131118 MYS131118 NIO131118 NSK131118 OCG131118 OMC131118 OVY131118 PFU131118 PPQ131118 PZM131118 QJI131118 QTE131118 RDA131118 RMW131118 RWS131118 SGO131118 SQK131118 TAG131118 TKC131118 TTY131118 UDU131118 UNQ131118 UXM131118 VHI131118 VRE131118 WBA131118 WKW131118 WUS131118 IG196654 SC196654 ABY196654 ALU196654 AVQ196654 BFM196654 BPI196654 BZE196654 CJA196654 CSW196654 DCS196654 DMO196654 DWK196654 EGG196654 EQC196654 EZY196654 FJU196654 FTQ196654 GDM196654 GNI196654 GXE196654 HHA196654 HQW196654 IAS196654 IKO196654 IUK196654 JEG196654 JOC196654 JXY196654 KHU196654 KRQ196654 LBM196654 LLI196654 LVE196654 MFA196654 MOW196654 MYS196654 NIO196654 NSK196654 OCG196654 OMC196654 OVY196654 PFU196654 PPQ196654 PZM196654 QJI196654 QTE196654 RDA196654 RMW196654 RWS196654 SGO196654 SQK196654 TAG196654 TKC196654 TTY196654 UDU196654 UNQ196654 UXM196654 VHI196654 VRE196654 WBA196654 WKW196654 WUS196654 IG262190 SC262190 ABY262190 ALU262190 AVQ262190 BFM262190 BPI262190 BZE262190 CJA262190 CSW262190 DCS262190 DMO262190 DWK262190 EGG262190 EQC262190 EZY262190 FJU262190 FTQ262190 GDM262190 GNI262190 GXE262190 HHA262190 HQW262190 IAS262190 IKO262190 IUK262190 JEG262190 JOC262190 JXY262190 KHU262190 KRQ262190 LBM262190 LLI262190 LVE262190 MFA262190 MOW262190 MYS262190 NIO262190 NSK262190 OCG262190 OMC262190 OVY262190 PFU262190 PPQ262190 PZM262190 QJI262190 QTE262190 RDA262190 RMW262190 RWS262190 SGO262190 SQK262190 TAG262190 TKC262190 TTY262190 UDU262190 UNQ262190 UXM262190 VHI262190 VRE262190 WBA262190 WKW262190 WUS262190 IG327726 SC327726 ABY327726 ALU327726 AVQ327726 BFM327726 BPI327726 BZE327726 CJA327726 CSW327726 DCS327726 DMO327726 DWK327726 EGG327726 EQC327726 EZY327726 FJU327726 FTQ327726 GDM327726 GNI327726 GXE327726 HHA327726 HQW327726 IAS327726 IKO327726 IUK327726 JEG327726 JOC327726 JXY327726 KHU327726 KRQ327726 LBM327726 LLI327726 LVE327726 MFA327726 MOW327726 MYS327726 NIO327726 NSK327726 OCG327726 OMC327726 OVY327726 PFU327726 PPQ327726 PZM327726 QJI327726 QTE327726 RDA327726 RMW327726 RWS327726 SGO327726 SQK327726 TAG327726 TKC327726 TTY327726 UDU327726 UNQ327726 UXM327726 VHI327726 VRE327726 WBA327726 WKW327726 WUS327726 IG393262 SC393262 ABY393262 ALU393262 AVQ393262 BFM393262 BPI393262 BZE393262 CJA393262 CSW393262 DCS393262 DMO393262 DWK393262 EGG393262 EQC393262 EZY393262 FJU393262 FTQ393262 GDM393262 GNI393262 GXE393262 HHA393262 HQW393262 IAS393262 IKO393262 IUK393262 JEG393262 JOC393262 JXY393262 KHU393262 KRQ393262 LBM393262 LLI393262 LVE393262 MFA393262 MOW393262 MYS393262 NIO393262 NSK393262 OCG393262 OMC393262 OVY393262 PFU393262 PPQ393262 PZM393262 QJI393262 QTE393262 RDA393262 RMW393262 RWS393262 SGO393262 SQK393262 TAG393262 TKC393262 TTY393262 UDU393262 UNQ393262 UXM393262 VHI393262 VRE393262 WBA393262 WKW393262 WUS393262 IG458798 SC458798 ABY458798 ALU458798 AVQ458798 BFM458798 BPI458798 BZE458798 CJA458798 CSW458798 DCS458798 DMO458798 DWK458798 EGG458798 EQC458798 EZY458798 FJU458798 FTQ458798 GDM458798 GNI458798 GXE458798 HHA458798 HQW458798 IAS458798 IKO458798 IUK458798 JEG458798 JOC458798 JXY458798 KHU458798 KRQ458798 LBM458798 LLI458798 LVE458798 MFA458798 MOW458798 MYS458798 NIO458798 NSK458798 OCG458798 OMC458798 OVY458798 PFU458798 PPQ458798 PZM458798 QJI458798 QTE458798 RDA458798 RMW458798 RWS458798 SGO458798 SQK458798 TAG458798 TKC458798 TTY458798 UDU458798 UNQ458798 UXM458798 VHI458798 VRE458798 WBA458798 WKW458798 WUS458798 IG524334 SC524334 ABY524334 ALU524334 AVQ524334 BFM524334 BPI524334 BZE524334 CJA524334 CSW524334 DCS524334 DMO524334 DWK524334 EGG524334 EQC524334 EZY524334 FJU524334 FTQ524334 GDM524334 GNI524334 GXE524334 HHA524334 HQW524334 IAS524334 IKO524334 IUK524334 JEG524334 JOC524334 JXY524334 KHU524334 KRQ524334 LBM524334 LLI524334 LVE524334 MFA524334 MOW524334 MYS524334 NIO524334 NSK524334 OCG524334 OMC524334 OVY524334 PFU524334 PPQ524334 PZM524334 QJI524334 QTE524334 RDA524334 RMW524334 RWS524334 SGO524334 SQK524334 TAG524334 TKC524334 TTY524334 UDU524334 UNQ524334 UXM524334 VHI524334 VRE524334 WBA524334 WKW524334 WUS524334 IG589870 SC589870 ABY589870 ALU589870 AVQ589870 BFM589870 BPI589870 BZE589870 CJA589870 CSW589870 DCS589870 DMO589870 DWK589870 EGG589870 EQC589870 EZY589870 FJU589870 FTQ589870 GDM589870 GNI589870 GXE589870 HHA589870 HQW589870 IAS589870 IKO589870 IUK589870 JEG589870 JOC589870 JXY589870 KHU589870 KRQ589870 LBM589870 LLI589870 LVE589870 MFA589870 MOW589870 MYS589870 NIO589870 NSK589870 OCG589870 OMC589870 OVY589870 PFU589870 PPQ589870 PZM589870 QJI589870 QTE589870 RDA589870 RMW589870 RWS589870 SGO589870 SQK589870 TAG589870 TKC589870 TTY589870 UDU589870 UNQ589870 UXM589870 VHI589870 VRE589870 WBA589870 WKW589870 WUS589870 IG655406 SC655406 ABY655406 ALU655406 AVQ655406 BFM655406 BPI655406 BZE655406 CJA655406 CSW655406 DCS655406 DMO655406 DWK655406 EGG655406 EQC655406 EZY655406 FJU655406 FTQ655406 GDM655406 GNI655406 GXE655406 HHA655406 HQW655406 IAS655406 IKO655406 IUK655406 JEG655406 JOC655406 JXY655406 KHU655406 KRQ655406 LBM655406 LLI655406 LVE655406 MFA655406 MOW655406 MYS655406 NIO655406 NSK655406 OCG655406 OMC655406 OVY655406 PFU655406 PPQ655406 PZM655406 QJI655406 QTE655406 RDA655406 RMW655406 RWS655406 SGO655406 SQK655406 TAG655406 TKC655406 TTY655406 UDU655406 UNQ655406 UXM655406 VHI655406 VRE655406 WBA655406 WKW655406 WUS655406 IG720942 SC720942 ABY720942 ALU720942 AVQ720942 BFM720942 BPI720942 BZE720942 CJA720942 CSW720942 DCS720942 DMO720942 DWK720942 EGG720942 EQC720942 EZY720942 FJU720942 FTQ720942 GDM720942 GNI720942 GXE720942 HHA720942 HQW720942 IAS720942 IKO720942 IUK720942 JEG720942 JOC720942 JXY720942 KHU720942 KRQ720942 LBM720942 LLI720942 LVE720942 MFA720942 MOW720942 MYS720942 NIO720942 NSK720942 OCG720942 OMC720942 OVY720942 PFU720942 PPQ720942 PZM720942 QJI720942 QTE720942 RDA720942 RMW720942 RWS720942 SGO720942 SQK720942 TAG720942 TKC720942 TTY720942 UDU720942 UNQ720942 UXM720942 VHI720942 VRE720942 WBA720942 WKW720942 WUS720942 IG786478 SC786478 ABY786478 ALU786478 AVQ786478 BFM786478 BPI786478 BZE786478 CJA786478 CSW786478 DCS786478 DMO786478 DWK786478 EGG786478 EQC786478 EZY786478 FJU786478 FTQ786478 GDM786478 GNI786478 GXE786478 HHA786478 HQW786478 IAS786478 IKO786478 IUK786478 JEG786478 JOC786478 JXY786478 KHU786478 KRQ786478 LBM786478 LLI786478 LVE786478 MFA786478 MOW786478 MYS786478 NIO786478 NSK786478 OCG786478 OMC786478 OVY786478 PFU786478 PPQ786478 PZM786478 QJI786478 QTE786478 RDA786478 RMW786478 RWS786478 SGO786478 SQK786478 TAG786478 TKC786478 TTY786478 UDU786478 UNQ786478 UXM786478 VHI786478 VRE786478 WBA786478 WKW786478 WUS786478 IG852014 SC852014 ABY852014 ALU852014 AVQ852014 BFM852014 BPI852014 BZE852014 CJA852014 CSW852014 DCS852014 DMO852014 DWK852014 EGG852014 EQC852014 EZY852014 FJU852014 FTQ852014 GDM852014 GNI852014 GXE852014 HHA852014 HQW852014 IAS852014 IKO852014 IUK852014 JEG852014 JOC852014 JXY852014 KHU852014 KRQ852014 LBM852014 LLI852014 LVE852014 MFA852014 MOW852014 MYS852014 NIO852014 NSK852014 OCG852014 OMC852014 OVY852014 PFU852014 PPQ852014 PZM852014 QJI852014 QTE852014 RDA852014 RMW852014 RWS852014 SGO852014 SQK852014 TAG852014 TKC852014 TTY852014 UDU852014 UNQ852014 UXM852014 VHI852014 VRE852014 WBA852014 WKW852014 WUS852014 IG917550 SC917550 ABY917550 ALU917550 AVQ917550 BFM917550 BPI917550 BZE917550 CJA917550 CSW917550 DCS917550 DMO917550 DWK917550 EGG917550 EQC917550 EZY917550 FJU917550 FTQ917550 GDM917550 GNI917550 GXE917550 HHA917550 HQW917550 IAS917550 IKO917550 IUK917550 JEG917550 JOC917550 JXY917550 KHU917550 KRQ917550 LBM917550 LLI917550 LVE917550 MFA917550 MOW917550 MYS917550 NIO917550 NSK917550 OCG917550 OMC917550 OVY917550 PFU917550 PPQ917550 PZM917550 QJI917550 QTE917550 RDA917550 RMW917550 RWS917550 SGO917550 SQK917550 TAG917550 TKC917550 TTY917550 UDU917550 UNQ917550 UXM917550 VHI917550 VRE917550 WBA917550 WKW917550 WUS917550 IG983086 SC983086 ABY983086 ALU983086 AVQ983086 BFM983086 BPI983086 BZE983086 CJA983086 CSW983086 DCS983086 DMO983086 DWK983086 EGG983086 EQC983086 EZY983086 FJU983086 FTQ983086 GDM983086 GNI983086 GXE983086 HHA983086 HQW983086 IAS983086 IKO983086 IUK983086 JEG983086 JOC983086 JXY983086 KHU983086 KRQ983086 LBM983086 LLI983086 LVE983086 MFA983086 MOW983086 MYS983086 NIO983086 NSK983086 OCG983086 OMC983086 OVY983086 PFU983086 PPQ983086 PZM983086 QJI983086 QTE983086 RDA983086 RMW983086 RWS983086 SGO983086 SQK983086 TAG983086 TKC983086 TTY983086 UDU983086 UNQ983086 UXM983086 VHI983086 VRE983086 WBA983086 WKW983086 WUS983086 Z983088 Z917552 Z852016 Z786480 Z720944 Z655408 Z589872 Z524336 Z458800 Z393264 Z327728 Z262192 Z196656 Z131120 Z65584 Z983090 Z917554 Z852018 Z786482 Z720946 Z655410 Z589874 Z524338 Z458802 Z393266 Z327730 Z262194 Z196658 Z131122 Z65586" xr:uid="{051C453B-6C3F-4C72-B1F8-D3EA8C828AD1}">
      <formula1>"無,有"</formula1>
    </dataValidation>
    <dataValidation type="custom" imeMode="disabled" allowBlank="1" showInputMessage="1" showErrorMessage="1" error="小数点以下は第一位まで、二位以下切り捨てで入力して下さい。" sqref="L65498:R65498 HS65499:HY65499 RO65499:RU65499 ABK65499:ABQ65499 ALG65499:ALM65499 AVC65499:AVI65499 BEY65499:BFE65499 BOU65499:BPA65499 BYQ65499:BYW65499 CIM65499:CIS65499 CSI65499:CSO65499 DCE65499:DCK65499 DMA65499:DMG65499 DVW65499:DWC65499 EFS65499:EFY65499 EPO65499:EPU65499 EZK65499:EZQ65499 FJG65499:FJM65499 FTC65499:FTI65499 GCY65499:GDE65499 GMU65499:GNA65499 GWQ65499:GWW65499 HGM65499:HGS65499 HQI65499:HQO65499 IAE65499:IAK65499 IKA65499:IKG65499 ITW65499:IUC65499 JDS65499:JDY65499 JNO65499:JNU65499 JXK65499:JXQ65499 KHG65499:KHM65499 KRC65499:KRI65499 LAY65499:LBE65499 LKU65499:LLA65499 LUQ65499:LUW65499 MEM65499:MES65499 MOI65499:MOO65499 MYE65499:MYK65499 NIA65499:NIG65499 NRW65499:NSC65499 OBS65499:OBY65499 OLO65499:OLU65499 OVK65499:OVQ65499 PFG65499:PFM65499 PPC65499:PPI65499 PYY65499:PZE65499 QIU65499:QJA65499 QSQ65499:QSW65499 RCM65499:RCS65499 RMI65499:RMO65499 RWE65499:RWK65499 SGA65499:SGG65499 SPW65499:SQC65499 SZS65499:SZY65499 TJO65499:TJU65499 TTK65499:TTQ65499 UDG65499:UDM65499 UNC65499:UNI65499 UWY65499:UXE65499 VGU65499:VHA65499 VQQ65499:VQW65499 WAM65499:WAS65499 WKI65499:WKO65499 WUE65499:WUK65499 L131034:R131034 HS131035:HY131035 RO131035:RU131035 ABK131035:ABQ131035 ALG131035:ALM131035 AVC131035:AVI131035 BEY131035:BFE131035 BOU131035:BPA131035 BYQ131035:BYW131035 CIM131035:CIS131035 CSI131035:CSO131035 DCE131035:DCK131035 DMA131035:DMG131035 DVW131035:DWC131035 EFS131035:EFY131035 EPO131035:EPU131035 EZK131035:EZQ131035 FJG131035:FJM131035 FTC131035:FTI131035 GCY131035:GDE131035 GMU131035:GNA131035 GWQ131035:GWW131035 HGM131035:HGS131035 HQI131035:HQO131035 IAE131035:IAK131035 IKA131035:IKG131035 ITW131035:IUC131035 JDS131035:JDY131035 JNO131035:JNU131035 JXK131035:JXQ131035 KHG131035:KHM131035 KRC131035:KRI131035 LAY131035:LBE131035 LKU131035:LLA131035 LUQ131035:LUW131035 MEM131035:MES131035 MOI131035:MOO131035 MYE131035:MYK131035 NIA131035:NIG131035 NRW131035:NSC131035 OBS131035:OBY131035 OLO131035:OLU131035 OVK131035:OVQ131035 PFG131035:PFM131035 PPC131035:PPI131035 PYY131035:PZE131035 QIU131035:QJA131035 QSQ131035:QSW131035 RCM131035:RCS131035 RMI131035:RMO131035 RWE131035:RWK131035 SGA131035:SGG131035 SPW131035:SQC131035 SZS131035:SZY131035 TJO131035:TJU131035 TTK131035:TTQ131035 UDG131035:UDM131035 UNC131035:UNI131035 UWY131035:UXE131035 VGU131035:VHA131035 VQQ131035:VQW131035 WAM131035:WAS131035 WKI131035:WKO131035 WUE131035:WUK131035 L196570:R196570 HS196571:HY196571 RO196571:RU196571 ABK196571:ABQ196571 ALG196571:ALM196571 AVC196571:AVI196571 BEY196571:BFE196571 BOU196571:BPA196571 BYQ196571:BYW196571 CIM196571:CIS196571 CSI196571:CSO196571 DCE196571:DCK196571 DMA196571:DMG196571 DVW196571:DWC196571 EFS196571:EFY196571 EPO196571:EPU196571 EZK196571:EZQ196571 FJG196571:FJM196571 FTC196571:FTI196571 GCY196571:GDE196571 GMU196571:GNA196571 GWQ196571:GWW196571 HGM196571:HGS196571 HQI196571:HQO196571 IAE196571:IAK196571 IKA196571:IKG196571 ITW196571:IUC196571 JDS196571:JDY196571 JNO196571:JNU196571 JXK196571:JXQ196571 KHG196571:KHM196571 KRC196571:KRI196571 LAY196571:LBE196571 LKU196571:LLA196571 LUQ196571:LUW196571 MEM196571:MES196571 MOI196571:MOO196571 MYE196571:MYK196571 NIA196571:NIG196571 NRW196571:NSC196571 OBS196571:OBY196571 OLO196571:OLU196571 OVK196571:OVQ196571 PFG196571:PFM196571 PPC196571:PPI196571 PYY196571:PZE196571 QIU196571:QJA196571 QSQ196571:QSW196571 RCM196571:RCS196571 RMI196571:RMO196571 RWE196571:RWK196571 SGA196571:SGG196571 SPW196571:SQC196571 SZS196571:SZY196571 TJO196571:TJU196571 TTK196571:TTQ196571 UDG196571:UDM196571 UNC196571:UNI196571 UWY196571:UXE196571 VGU196571:VHA196571 VQQ196571:VQW196571 WAM196571:WAS196571 WKI196571:WKO196571 WUE196571:WUK196571 L262106:R262106 HS262107:HY262107 RO262107:RU262107 ABK262107:ABQ262107 ALG262107:ALM262107 AVC262107:AVI262107 BEY262107:BFE262107 BOU262107:BPA262107 BYQ262107:BYW262107 CIM262107:CIS262107 CSI262107:CSO262107 DCE262107:DCK262107 DMA262107:DMG262107 DVW262107:DWC262107 EFS262107:EFY262107 EPO262107:EPU262107 EZK262107:EZQ262107 FJG262107:FJM262107 FTC262107:FTI262107 GCY262107:GDE262107 GMU262107:GNA262107 GWQ262107:GWW262107 HGM262107:HGS262107 HQI262107:HQO262107 IAE262107:IAK262107 IKA262107:IKG262107 ITW262107:IUC262107 JDS262107:JDY262107 JNO262107:JNU262107 JXK262107:JXQ262107 KHG262107:KHM262107 KRC262107:KRI262107 LAY262107:LBE262107 LKU262107:LLA262107 LUQ262107:LUW262107 MEM262107:MES262107 MOI262107:MOO262107 MYE262107:MYK262107 NIA262107:NIG262107 NRW262107:NSC262107 OBS262107:OBY262107 OLO262107:OLU262107 OVK262107:OVQ262107 PFG262107:PFM262107 PPC262107:PPI262107 PYY262107:PZE262107 QIU262107:QJA262107 QSQ262107:QSW262107 RCM262107:RCS262107 RMI262107:RMO262107 RWE262107:RWK262107 SGA262107:SGG262107 SPW262107:SQC262107 SZS262107:SZY262107 TJO262107:TJU262107 TTK262107:TTQ262107 UDG262107:UDM262107 UNC262107:UNI262107 UWY262107:UXE262107 VGU262107:VHA262107 VQQ262107:VQW262107 WAM262107:WAS262107 WKI262107:WKO262107 WUE262107:WUK262107 L327642:R327642 HS327643:HY327643 RO327643:RU327643 ABK327643:ABQ327643 ALG327643:ALM327643 AVC327643:AVI327643 BEY327643:BFE327643 BOU327643:BPA327643 BYQ327643:BYW327643 CIM327643:CIS327643 CSI327643:CSO327643 DCE327643:DCK327643 DMA327643:DMG327643 DVW327643:DWC327643 EFS327643:EFY327643 EPO327643:EPU327643 EZK327643:EZQ327643 FJG327643:FJM327643 FTC327643:FTI327643 GCY327643:GDE327643 GMU327643:GNA327643 GWQ327643:GWW327643 HGM327643:HGS327643 HQI327643:HQO327643 IAE327643:IAK327643 IKA327643:IKG327643 ITW327643:IUC327643 JDS327643:JDY327643 JNO327643:JNU327643 JXK327643:JXQ327643 KHG327643:KHM327643 KRC327643:KRI327643 LAY327643:LBE327643 LKU327643:LLA327643 LUQ327643:LUW327643 MEM327643:MES327643 MOI327643:MOO327643 MYE327643:MYK327643 NIA327643:NIG327643 NRW327643:NSC327643 OBS327643:OBY327643 OLO327643:OLU327643 OVK327643:OVQ327643 PFG327643:PFM327643 PPC327643:PPI327643 PYY327643:PZE327643 QIU327643:QJA327643 QSQ327643:QSW327643 RCM327643:RCS327643 RMI327643:RMO327643 RWE327643:RWK327643 SGA327643:SGG327643 SPW327643:SQC327643 SZS327643:SZY327643 TJO327643:TJU327643 TTK327643:TTQ327643 UDG327643:UDM327643 UNC327643:UNI327643 UWY327643:UXE327643 VGU327643:VHA327643 VQQ327643:VQW327643 WAM327643:WAS327643 WKI327643:WKO327643 WUE327643:WUK327643 L393178:R393178 HS393179:HY393179 RO393179:RU393179 ABK393179:ABQ393179 ALG393179:ALM393179 AVC393179:AVI393179 BEY393179:BFE393179 BOU393179:BPA393179 BYQ393179:BYW393179 CIM393179:CIS393179 CSI393179:CSO393179 DCE393179:DCK393179 DMA393179:DMG393179 DVW393179:DWC393179 EFS393179:EFY393179 EPO393179:EPU393179 EZK393179:EZQ393179 FJG393179:FJM393179 FTC393179:FTI393179 GCY393179:GDE393179 GMU393179:GNA393179 GWQ393179:GWW393179 HGM393179:HGS393179 HQI393179:HQO393179 IAE393179:IAK393179 IKA393179:IKG393179 ITW393179:IUC393179 JDS393179:JDY393179 JNO393179:JNU393179 JXK393179:JXQ393179 KHG393179:KHM393179 KRC393179:KRI393179 LAY393179:LBE393179 LKU393179:LLA393179 LUQ393179:LUW393179 MEM393179:MES393179 MOI393179:MOO393179 MYE393179:MYK393179 NIA393179:NIG393179 NRW393179:NSC393179 OBS393179:OBY393179 OLO393179:OLU393179 OVK393179:OVQ393179 PFG393179:PFM393179 PPC393179:PPI393179 PYY393179:PZE393179 QIU393179:QJA393179 QSQ393179:QSW393179 RCM393179:RCS393179 RMI393179:RMO393179 RWE393179:RWK393179 SGA393179:SGG393179 SPW393179:SQC393179 SZS393179:SZY393179 TJO393179:TJU393179 TTK393179:TTQ393179 UDG393179:UDM393179 UNC393179:UNI393179 UWY393179:UXE393179 VGU393179:VHA393179 VQQ393179:VQW393179 WAM393179:WAS393179 WKI393179:WKO393179 WUE393179:WUK393179 L458714:R458714 HS458715:HY458715 RO458715:RU458715 ABK458715:ABQ458715 ALG458715:ALM458715 AVC458715:AVI458715 BEY458715:BFE458715 BOU458715:BPA458715 BYQ458715:BYW458715 CIM458715:CIS458715 CSI458715:CSO458715 DCE458715:DCK458715 DMA458715:DMG458715 DVW458715:DWC458715 EFS458715:EFY458715 EPO458715:EPU458715 EZK458715:EZQ458715 FJG458715:FJM458715 FTC458715:FTI458715 GCY458715:GDE458715 GMU458715:GNA458715 GWQ458715:GWW458715 HGM458715:HGS458715 HQI458715:HQO458715 IAE458715:IAK458715 IKA458715:IKG458715 ITW458715:IUC458715 JDS458715:JDY458715 JNO458715:JNU458715 JXK458715:JXQ458715 KHG458715:KHM458715 KRC458715:KRI458715 LAY458715:LBE458715 LKU458715:LLA458715 LUQ458715:LUW458715 MEM458715:MES458715 MOI458715:MOO458715 MYE458715:MYK458715 NIA458715:NIG458715 NRW458715:NSC458715 OBS458715:OBY458715 OLO458715:OLU458715 OVK458715:OVQ458715 PFG458715:PFM458715 PPC458715:PPI458715 PYY458715:PZE458715 QIU458715:QJA458715 QSQ458715:QSW458715 RCM458715:RCS458715 RMI458715:RMO458715 RWE458715:RWK458715 SGA458715:SGG458715 SPW458715:SQC458715 SZS458715:SZY458715 TJO458715:TJU458715 TTK458715:TTQ458715 UDG458715:UDM458715 UNC458715:UNI458715 UWY458715:UXE458715 VGU458715:VHA458715 VQQ458715:VQW458715 WAM458715:WAS458715 WKI458715:WKO458715 WUE458715:WUK458715 L524250:R524250 HS524251:HY524251 RO524251:RU524251 ABK524251:ABQ524251 ALG524251:ALM524251 AVC524251:AVI524251 BEY524251:BFE524251 BOU524251:BPA524251 BYQ524251:BYW524251 CIM524251:CIS524251 CSI524251:CSO524251 DCE524251:DCK524251 DMA524251:DMG524251 DVW524251:DWC524251 EFS524251:EFY524251 EPO524251:EPU524251 EZK524251:EZQ524251 FJG524251:FJM524251 FTC524251:FTI524251 GCY524251:GDE524251 GMU524251:GNA524251 GWQ524251:GWW524251 HGM524251:HGS524251 HQI524251:HQO524251 IAE524251:IAK524251 IKA524251:IKG524251 ITW524251:IUC524251 JDS524251:JDY524251 JNO524251:JNU524251 JXK524251:JXQ524251 KHG524251:KHM524251 KRC524251:KRI524251 LAY524251:LBE524251 LKU524251:LLA524251 LUQ524251:LUW524251 MEM524251:MES524251 MOI524251:MOO524251 MYE524251:MYK524251 NIA524251:NIG524251 NRW524251:NSC524251 OBS524251:OBY524251 OLO524251:OLU524251 OVK524251:OVQ524251 PFG524251:PFM524251 PPC524251:PPI524251 PYY524251:PZE524251 QIU524251:QJA524251 QSQ524251:QSW524251 RCM524251:RCS524251 RMI524251:RMO524251 RWE524251:RWK524251 SGA524251:SGG524251 SPW524251:SQC524251 SZS524251:SZY524251 TJO524251:TJU524251 TTK524251:TTQ524251 UDG524251:UDM524251 UNC524251:UNI524251 UWY524251:UXE524251 VGU524251:VHA524251 VQQ524251:VQW524251 WAM524251:WAS524251 WKI524251:WKO524251 WUE524251:WUK524251 L589786:R589786 HS589787:HY589787 RO589787:RU589787 ABK589787:ABQ589787 ALG589787:ALM589787 AVC589787:AVI589787 BEY589787:BFE589787 BOU589787:BPA589787 BYQ589787:BYW589787 CIM589787:CIS589787 CSI589787:CSO589787 DCE589787:DCK589787 DMA589787:DMG589787 DVW589787:DWC589787 EFS589787:EFY589787 EPO589787:EPU589787 EZK589787:EZQ589787 FJG589787:FJM589787 FTC589787:FTI589787 GCY589787:GDE589787 GMU589787:GNA589787 GWQ589787:GWW589787 HGM589787:HGS589787 HQI589787:HQO589787 IAE589787:IAK589787 IKA589787:IKG589787 ITW589787:IUC589787 JDS589787:JDY589787 JNO589787:JNU589787 JXK589787:JXQ589787 KHG589787:KHM589787 KRC589787:KRI589787 LAY589787:LBE589787 LKU589787:LLA589787 LUQ589787:LUW589787 MEM589787:MES589787 MOI589787:MOO589787 MYE589787:MYK589787 NIA589787:NIG589787 NRW589787:NSC589787 OBS589787:OBY589787 OLO589787:OLU589787 OVK589787:OVQ589787 PFG589787:PFM589787 PPC589787:PPI589787 PYY589787:PZE589787 QIU589787:QJA589787 QSQ589787:QSW589787 RCM589787:RCS589787 RMI589787:RMO589787 RWE589787:RWK589787 SGA589787:SGG589787 SPW589787:SQC589787 SZS589787:SZY589787 TJO589787:TJU589787 TTK589787:TTQ589787 UDG589787:UDM589787 UNC589787:UNI589787 UWY589787:UXE589787 VGU589787:VHA589787 VQQ589787:VQW589787 WAM589787:WAS589787 WKI589787:WKO589787 WUE589787:WUK589787 L655322:R655322 HS655323:HY655323 RO655323:RU655323 ABK655323:ABQ655323 ALG655323:ALM655323 AVC655323:AVI655323 BEY655323:BFE655323 BOU655323:BPA655323 BYQ655323:BYW655323 CIM655323:CIS655323 CSI655323:CSO655323 DCE655323:DCK655323 DMA655323:DMG655323 DVW655323:DWC655323 EFS655323:EFY655323 EPO655323:EPU655323 EZK655323:EZQ655323 FJG655323:FJM655323 FTC655323:FTI655323 GCY655323:GDE655323 GMU655323:GNA655323 GWQ655323:GWW655323 HGM655323:HGS655323 HQI655323:HQO655323 IAE655323:IAK655323 IKA655323:IKG655323 ITW655323:IUC655323 JDS655323:JDY655323 JNO655323:JNU655323 JXK655323:JXQ655323 KHG655323:KHM655323 KRC655323:KRI655323 LAY655323:LBE655323 LKU655323:LLA655323 LUQ655323:LUW655323 MEM655323:MES655323 MOI655323:MOO655323 MYE655323:MYK655323 NIA655323:NIG655323 NRW655323:NSC655323 OBS655323:OBY655323 OLO655323:OLU655323 OVK655323:OVQ655323 PFG655323:PFM655323 PPC655323:PPI655323 PYY655323:PZE655323 QIU655323:QJA655323 QSQ655323:QSW655323 RCM655323:RCS655323 RMI655323:RMO655323 RWE655323:RWK655323 SGA655323:SGG655323 SPW655323:SQC655323 SZS655323:SZY655323 TJO655323:TJU655323 TTK655323:TTQ655323 UDG655323:UDM655323 UNC655323:UNI655323 UWY655323:UXE655323 VGU655323:VHA655323 VQQ655323:VQW655323 WAM655323:WAS655323 WKI655323:WKO655323 WUE655323:WUK655323 L720858:R720858 HS720859:HY720859 RO720859:RU720859 ABK720859:ABQ720859 ALG720859:ALM720859 AVC720859:AVI720859 BEY720859:BFE720859 BOU720859:BPA720859 BYQ720859:BYW720859 CIM720859:CIS720859 CSI720859:CSO720859 DCE720859:DCK720859 DMA720859:DMG720859 DVW720859:DWC720859 EFS720859:EFY720859 EPO720859:EPU720859 EZK720859:EZQ720859 FJG720859:FJM720859 FTC720859:FTI720859 GCY720859:GDE720859 GMU720859:GNA720859 GWQ720859:GWW720859 HGM720859:HGS720859 HQI720859:HQO720859 IAE720859:IAK720859 IKA720859:IKG720859 ITW720859:IUC720859 JDS720859:JDY720859 JNO720859:JNU720859 JXK720859:JXQ720859 KHG720859:KHM720859 KRC720859:KRI720859 LAY720859:LBE720859 LKU720859:LLA720859 LUQ720859:LUW720859 MEM720859:MES720859 MOI720859:MOO720859 MYE720859:MYK720859 NIA720859:NIG720859 NRW720859:NSC720859 OBS720859:OBY720859 OLO720859:OLU720859 OVK720859:OVQ720859 PFG720859:PFM720859 PPC720859:PPI720859 PYY720859:PZE720859 QIU720859:QJA720859 QSQ720859:QSW720859 RCM720859:RCS720859 RMI720859:RMO720859 RWE720859:RWK720859 SGA720859:SGG720859 SPW720859:SQC720859 SZS720859:SZY720859 TJO720859:TJU720859 TTK720859:TTQ720859 UDG720859:UDM720859 UNC720859:UNI720859 UWY720859:UXE720859 VGU720859:VHA720859 VQQ720859:VQW720859 WAM720859:WAS720859 WKI720859:WKO720859 WUE720859:WUK720859 L786394:R786394 HS786395:HY786395 RO786395:RU786395 ABK786395:ABQ786395 ALG786395:ALM786395 AVC786395:AVI786395 BEY786395:BFE786395 BOU786395:BPA786395 BYQ786395:BYW786395 CIM786395:CIS786395 CSI786395:CSO786395 DCE786395:DCK786395 DMA786395:DMG786395 DVW786395:DWC786395 EFS786395:EFY786395 EPO786395:EPU786395 EZK786395:EZQ786395 FJG786395:FJM786395 FTC786395:FTI786395 GCY786395:GDE786395 GMU786395:GNA786395 GWQ786395:GWW786395 HGM786395:HGS786395 HQI786395:HQO786395 IAE786395:IAK786395 IKA786395:IKG786395 ITW786395:IUC786395 JDS786395:JDY786395 JNO786395:JNU786395 JXK786395:JXQ786395 KHG786395:KHM786395 KRC786395:KRI786395 LAY786395:LBE786395 LKU786395:LLA786395 LUQ786395:LUW786395 MEM786395:MES786395 MOI786395:MOO786395 MYE786395:MYK786395 NIA786395:NIG786395 NRW786395:NSC786395 OBS786395:OBY786395 OLO786395:OLU786395 OVK786395:OVQ786395 PFG786395:PFM786395 PPC786395:PPI786395 PYY786395:PZE786395 QIU786395:QJA786395 QSQ786395:QSW786395 RCM786395:RCS786395 RMI786395:RMO786395 RWE786395:RWK786395 SGA786395:SGG786395 SPW786395:SQC786395 SZS786395:SZY786395 TJO786395:TJU786395 TTK786395:TTQ786395 UDG786395:UDM786395 UNC786395:UNI786395 UWY786395:UXE786395 VGU786395:VHA786395 VQQ786395:VQW786395 WAM786395:WAS786395 WKI786395:WKO786395 WUE786395:WUK786395 L851930:R851930 HS851931:HY851931 RO851931:RU851931 ABK851931:ABQ851931 ALG851931:ALM851931 AVC851931:AVI851931 BEY851931:BFE851931 BOU851931:BPA851931 BYQ851931:BYW851931 CIM851931:CIS851931 CSI851931:CSO851931 DCE851931:DCK851931 DMA851931:DMG851931 DVW851931:DWC851931 EFS851931:EFY851931 EPO851931:EPU851931 EZK851931:EZQ851931 FJG851931:FJM851931 FTC851931:FTI851931 GCY851931:GDE851931 GMU851931:GNA851931 GWQ851931:GWW851931 HGM851931:HGS851931 HQI851931:HQO851931 IAE851931:IAK851931 IKA851931:IKG851931 ITW851931:IUC851931 JDS851931:JDY851931 JNO851931:JNU851931 JXK851931:JXQ851931 KHG851931:KHM851931 KRC851931:KRI851931 LAY851931:LBE851931 LKU851931:LLA851931 LUQ851931:LUW851931 MEM851931:MES851931 MOI851931:MOO851931 MYE851931:MYK851931 NIA851931:NIG851931 NRW851931:NSC851931 OBS851931:OBY851931 OLO851931:OLU851931 OVK851931:OVQ851931 PFG851931:PFM851931 PPC851931:PPI851931 PYY851931:PZE851931 QIU851931:QJA851931 QSQ851931:QSW851931 RCM851931:RCS851931 RMI851931:RMO851931 RWE851931:RWK851931 SGA851931:SGG851931 SPW851931:SQC851931 SZS851931:SZY851931 TJO851931:TJU851931 TTK851931:TTQ851931 UDG851931:UDM851931 UNC851931:UNI851931 UWY851931:UXE851931 VGU851931:VHA851931 VQQ851931:VQW851931 WAM851931:WAS851931 WKI851931:WKO851931 WUE851931:WUK851931 L917466:R917466 HS917467:HY917467 RO917467:RU917467 ABK917467:ABQ917467 ALG917467:ALM917467 AVC917467:AVI917467 BEY917467:BFE917467 BOU917467:BPA917467 BYQ917467:BYW917467 CIM917467:CIS917467 CSI917467:CSO917467 DCE917467:DCK917467 DMA917467:DMG917467 DVW917467:DWC917467 EFS917467:EFY917467 EPO917467:EPU917467 EZK917467:EZQ917467 FJG917467:FJM917467 FTC917467:FTI917467 GCY917467:GDE917467 GMU917467:GNA917467 GWQ917467:GWW917467 HGM917467:HGS917467 HQI917467:HQO917467 IAE917467:IAK917467 IKA917467:IKG917467 ITW917467:IUC917467 JDS917467:JDY917467 JNO917467:JNU917467 JXK917467:JXQ917467 KHG917467:KHM917467 KRC917467:KRI917467 LAY917467:LBE917467 LKU917467:LLA917467 LUQ917467:LUW917467 MEM917467:MES917467 MOI917467:MOO917467 MYE917467:MYK917467 NIA917467:NIG917467 NRW917467:NSC917467 OBS917467:OBY917467 OLO917467:OLU917467 OVK917467:OVQ917467 PFG917467:PFM917467 PPC917467:PPI917467 PYY917467:PZE917467 QIU917467:QJA917467 QSQ917467:QSW917467 RCM917467:RCS917467 RMI917467:RMO917467 RWE917467:RWK917467 SGA917467:SGG917467 SPW917467:SQC917467 SZS917467:SZY917467 TJO917467:TJU917467 TTK917467:TTQ917467 UDG917467:UDM917467 UNC917467:UNI917467 UWY917467:UXE917467 VGU917467:VHA917467 VQQ917467:VQW917467 WAM917467:WAS917467 WKI917467:WKO917467 WUE917467:WUK917467 L983002:R983002 HS983003:HY983003 RO983003:RU983003 ABK983003:ABQ983003 ALG983003:ALM983003 AVC983003:AVI983003 BEY983003:BFE983003 BOU983003:BPA983003 BYQ983003:BYW983003 CIM983003:CIS983003 CSI983003:CSO983003 DCE983003:DCK983003 DMA983003:DMG983003 DVW983003:DWC983003 EFS983003:EFY983003 EPO983003:EPU983003 EZK983003:EZQ983003 FJG983003:FJM983003 FTC983003:FTI983003 GCY983003:GDE983003 GMU983003:GNA983003 GWQ983003:GWW983003 HGM983003:HGS983003 HQI983003:HQO983003 IAE983003:IAK983003 IKA983003:IKG983003 ITW983003:IUC983003 JDS983003:JDY983003 JNO983003:JNU983003 JXK983003:JXQ983003 KHG983003:KHM983003 KRC983003:KRI983003 LAY983003:LBE983003 LKU983003:LLA983003 LUQ983003:LUW983003 MEM983003:MES983003 MOI983003:MOO983003 MYE983003:MYK983003 NIA983003:NIG983003 NRW983003:NSC983003 OBS983003:OBY983003 OLO983003:OLU983003 OVK983003:OVQ983003 PFG983003:PFM983003 PPC983003:PPI983003 PYY983003:PZE983003 QIU983003:QJA983003 QSQ983003:QSW983003 RCM983003:RCS983003 RMI983003:RMO983003 RWE983003:RWK983003 SGA983003:SGG983003 SPW983003:SQC983003 SZS983003:SZY983003 TJO983003:TJU983003 TTK983003:TTQ983003 UDG983003:UDM983003 UNC983003:UNI983003 UWY983003:UXE983003 VGU983003:VHA983003 VQQ983003:VQW983003 WAM983003:WAS983003 WKI983003:WKO983003 WUE983003:WUK983003" xr:uid="{F33FC48A-2258-47E4-B88B-9A3780DAF6A0}">
      <formula1>L65498-ROUNDDOWN(L65498,1)=0</formula1>
    </dataValidation>
    <dataValidation type="list" allowBlank="1" showInputMessage="1" showErrorMessage="1" sqref="J27:M27" xr:uid="{A3760690-83BA-4081-9CFE-1CC33BDCC76E}">
      <formula1>$AA$26:$AA$27</formula1>
    </dataValidation>
  </dataValidations>
  <pageMargins left="0.9055118110236221" right="0.47244094488188981" top="0.70866141732283472" bottom="0.19685039370078741" header="0.19685039370078741" footer="0.19685039370078741"/>
  <pageSetup paperSize="9" scale="89" fitToHeight="0" orientation="portrait" r:id="rId1"/>
  <headerFooter scaleWithDoc="0">
    <oddFooter>&amp;R&amp;"MS UI Gothic,標準"&amp;K01+049R7高層ZEH-M_ver.1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4A83C388-3ABC-4015-8CC7-C6AF89E8E6B4}">
          <xm:sqref>HS65559:IK65560 RO65559:SG65560 ABK65559:ACC65560 ALG65559:ALY65560 AVC65559:AVU65560 BEY65559:BFQ65560 BOU65559:BPM65560 BYQ65559:BZI65560 CIM65559:CJE65560 CSI65559:CTA65560 DCE65559:DCW65560 DMA65559:DMS65560 DVW65559:DWO65560 EFS65559:EGK65560 EPO65559:EQG65560 EZK65559:FAC65560 FJG65559:FJY65560 FTC65559:FTU65560 GCY65559:GDQ65560 GMU65559:GNM65560 GWQ65559:GXI65560 HGM65559:HHE65560 HQI65559:HRA65560 IAE65559:IAW65560 IKA65559:IKS65560 ITW65559:IUO65560 JDS65559:JEK65560 JNO65559:JOG65560 JXK65559:JYC65560 KHG65559:KHY65560 KRC65559:KRU65560 LAY65559:LBQ65560 LKU65559:LLM65560 LUQ65559:LVI65560 MEM65559:MFE65560 MOI65559:MPA65560 MYE65559:MYW65560 NIA65559:NIS65560 NRW65559:NSO65560 OBS65559:OCK65560 OLO65559:OMG65560 OVK65559:OWC65560 PFG65559:PFY65560 PPC65559:PPU65560 PYY65559:PZQ65560 QIU65559:QJM65560 QSQ65559:QTI65560 RCM65559:RDE65560 RMI65559:RNA65560 RWE65559:RWW65560 SGA65559:SGS65560 SPW65559:SQO65560 SZS65559:TAK65560 TJO65559:TKG65560 TTK65559:TUC65560 UDG65559:UDY65560 UNC65559:UNU65560 UWY65559:UXQ65560 VGU65559:VHM65560 VQQ65559:VRI65560 WAM65559:WBE65560 WKI65559:WLA65560 WUE65559:WUW65560 HS131095:IK131096 RO131095:SG131096 ABK131095:ACC131096 ALG131095:ALY131096 AVC131095:AVU131096 BEY131095:BFQ131096 BOU131095:BPM131096 BYQ131095:BZI131096 CIM131095:CJE131096 CSI131095:CTA131096 DCE131095:DCW131096 DMA131095:DMS131096 DVW131095:DWO131096 EFS131095:EGK131096 EPO131095:EQG131096 EZK131095:FAC131096 FJG131095:FJY131096 FTC131095:FTU131096 GCY131095:GDQ131096 GMU131095:GNM131096 GWQ131095:GXI131096 HGM131095:HHE131096 HQI131095:HRA131096 IAE131095:IAW131096 IKA131095:IKS131096 ITW131095:IUO131096 JDS131095:JEK131096 JNO131095:JOG131096 JXK131095:JYC131096 KHG131095:KHY131096 KRC131095:KRU131096 LAY131095:LBQ131096 LKU131095:LLM131096 LUQ131095:LVI131096 MEM131095:MFE131096 MOI131095:MPA131096 MYE131095:MYW131096 NIA131095:NIS131096 NRW131095:NSO131096 OBS131095:OCK131096 OLO131095:OMG131096 OVK131095:OWC131096 PFG131095:PFY131096 PPC131095:PPU131096 PYY131095:PZQ131096 QIU131095:QJM131096 QSQ131095:QTI131096 RCM131095:RDE131096 RMI131095:RNA131096 RWE131095:RWW131096 SGA131095:SGS131096 SPW131095:SQO131096 SZS131095:TAK131096 TJO131095:TKG131096 TTK131095:TUC131096 UDG131095:UDY131096 UNC131095:UNU131096 UWY131095:UXQ131096 VGU131095:VHM131096 VQQ131095:VRI131096 WAM131095:WBE131096 WKI131095:WLA131096 WUE131095:WUW131096 HS196631:IK196632 RO196631:SG196632 ABK196631:ACC196632 ALG196631:ALY196632 AVC196631:AVU196632 BEY196631:BFQ196632 BOU196631:BPM196632 BYQ196631:BZI196632 CIM196631:CJE196632 CSI196631:CTA196632 DCE196631:DCW196632 DMA196631:DMS196632 DVW196631:DWO196632 EFS196631:EGK196632 EPO196631:EQG196632 EZK196631:FAC196632 FJG196631:FJY196632 FTC196631:FTU196632 GCY196631:GDQ196632 GMU196631:GNM196632 GWQ196631:GXI196632 HGM196631:HHE196632 HQI196631:HRA196632 IAE196631:IAW196632 IKA196631:IKS196632 ITW196631:IUO196632 JDS196631:JEK196632 JNO196631:JOG196632 JXK196631:JYC196632 KHG196631:KHY196632 KRC196631:KRU196632 LAY196631:LBQ196632 LKU196631:LLM196632 LUQ196631:LVI196632 MEM196631:MFE196632 MOI196631:MPA196632 MYE196631:MYW196632 NIA196631:NIS196632 NRW196631:NSO196632 OBS196631:OCK196632 OLO196631:OMG196632 OVK196631:OWC196632 PFG196631:PFY196632 PPC196631:PPU196632 PYY196631:PZQ196632 QIU196631:QJM196632 QSQ196631:QTI196632 RCM196631:RDE196632 RMI196631:RNA196632 RWE196631:RWW196632 SGA196631:SGS196632 SPW196631:SQO196632 SZS196631:TAK196632 TJO196631:TKG196632 TTK196631:TUC196632 UDG196631:UDY196632 UNC196631:UNU196632 UWY196631:UXQ196632 VGU196631:VHM196632 VQQ196631:VRI196632 WAM196631:WBE196632 WKI196631:WLA196632 WUE196631:WUW196632 HS262167:IK262168 RO262167:SG262168 ABK262167:ACC262168 ALG262167:ALY262168 AVC262167:AVU262168 BEY262167:BFQ262168 BOU262167:BPM262168 BYQ262167:BZI262168 CIM262167:CJE262168 CSI262167:CTA262168 DCE262167:DCW262168 DMA262167:DMS262168 DVW262167:DWO262168 EFS262167:EGK262168 EPO262167:EQG262168 EZK262167:FAC262168 FJG262167:FJY262168 FTC262167:FTU262168 GCY262167:GDQ262168 GMU262167:GNM262168 GWQ262167:GXI262168 HGM262167:HHE262168 HQI262167:HRA262168 IAE262167:IAW262168 IKA262167:IKS262168 ITW262167:IUO262168 JDS262167:JEK262168 JNO262167:JOG262168 JXK262167:JYC262168 KHG262167:KHY262168 KRC262167:KRU262168 LAY262167:LBQ262168 LKU262167:LLM262168 LUQ262167:LVI262168 MEM262167:MFE262168 MOI262167:MPA262168 MYE262167:MYW262168 NIA262167:NIS262168 NRW262167:NSO262168 OBS262167:OCK262168 OLO262167:OMG262168 OVK262167:OWC262168 PFG262167:PFY262168 PPC262167:PPU262168 PYY262167:PZQ262168 QIU262167:QJM262168 QSQ262167:QTI262168 RCM262167:RDE262168 RMI262167:RNA262168 RWE262167:RWW262168 SGA262167:SGS262168 SPW262167:SQO262168 SZS262167:TAK262168 TJO262167:TKG262168 TTK262167:TUC262168 UDG262167:UDY262168 UNC262167:UNU262168 UWY262167:UXQ262168 VGU262167:VHM262168 VQQ262167:VRI262168 WAM262167:WBE262168 WKI262167:WLA262168 WUE262167:WUW262168 HS327703:IK327704 RO327703:SG327704 ABK327703:ACC327704 ALG327703:ALY327704 AVC327703:AVU327704 BEY327703:BFQ327704 BOU327703:BPM327704 BYQ327703:BZI327704 CIM327703:CJE327704 CSI327703:CTA327704 DCE327703:DCW327704 DMA327703:DMS327704 DVW327703:DWO327704 EFS327703:EGK327704 EPO327703:EQG327704 EZK327703:FAC327704 FJG327703:FJY327704 FTC327703:FTU327704 GCY327703:GDQ327704 GMU327703:GNM327704 GWQ327703:GXI327704 HGM327703:HHE327704 HQI327703:HRA327704 IAE327703:IAW327704 IKA327703:IKS327704 ITW327703:IUO327704 JDS327703:JEK327704 JNO327703:JOG327704 JXK327703:JYC327704 KHG327703:KHY327704 KRC327703:KRU327704 LAY327703:LBQ327704 LKU327703:LLM327704 LUQ327703:LVI327704 MEM327703:MFE327704 MOI327703:MPA327704 MYE327703:MYW327704 NIA327703:NIS327704 NRW327703:NSO327704 OBS327703:OCK327704 OLO327703:OMG327704 OVK327703:OWC327704 PFG327703:PFY327704 PPC327703:PPU327704 PYY327703:PZQ327704 QIU327703:QJM327704 QSQ327703:QTI327704 RCM327703:RDE327704 RMI327703:RNA327704 RWE327703:RWW327704 SGA327703:SGS327704 SPW327703:SQO327704 SZS327703:TAK327704 TJO327703:TKG327704 TTK327703:TUC327704 UDG327703:UDY327704 UNC327703:UNU327704 UWY327703:UXQ327704 VGU327703:VHM327704 VQQ327703:VRI327704 WAM327703:WBE327704 WKI327703:WLA327704 WUE327703:WUW327704 HS393239:IK393240 RO393239:SG393240 ABK393239:ACC393240 ALG393239:ALY393240 AVC393239:AVU393240 BEY393239:BFQ393240 BOU393239:BPM393240 BYQ393239:BZI393240 CIM393239:CJE393240 CSI393239:CTA393240 DCE393239:DCW393240 DMA393239:DMS393240 DVW393239:DWO393240 EFS393239:EGK393240 EPO393239:EQG393240 EZK393239:FAC393240 FJG393239:FJY393240 FTC393239:FTU393240 GCY393239:GDQ393240 GMU393239:GNM393240 GWQ393239:GXI393240 HGM393239:HHE393240 HQI393239:HRA393240 IAE393239:IAW393240 IKA393239:IKS393240 ITW393239:IUO393240 JDS393239:JEK393240 JNO393239:JOG393240 JXK393239:JYC393240 KHG393239:KHY393240 KRC393239:KRU393240 LAY393239:LBQ393240 LKU393239:LLM393240 LUQ393239:LVI393240 MEM393239:MFE393240 MOI393239:MPA393240 MYE393239:MYW393240 NIA393239:NIS393240 NRW393239:NSO393240 OBS393239:OCK393240 OLO393239:OMG393240 OVK393239:OWC393240 PFG393239:PFY393240 PPC393239:PPU393240 PYY393239:PZQ393240 QIU393239:QJM393240 QSQ393239:QTI393240 RCM393239:RDE393240 RMI393239:RNA393240 RWE393239:RWW393240 SGA393239:SGS393240 SPW393239:SQO393240 SZS393239:TAK393240 TJO393239:TKG393240 TTK393239:TUC393240 UDG393239:UDY393240 UNC393239:UNU393240 UWY393239:UXQ393240 VGU393239:VHM393240 VQQ393239:VRI393240 WAM393239:WBE393240 WKI393239:WLA393240 WUE393239:WUW393240 HS458775:IK458776 RO458775:SG458776 ABK458775:ACC458776 ALG458775:ALY458776 AVC458775:AVU458776 BEY458775:BFQ458776 BOU458775:BPM458776 BYQ458775:BZI458776 CIM458775:CJE458776 CSI458775:CTA458776 DCE458775:DCW458776 DMA458775:DMS458776 DVW458775:DWO458776 EFS458775:EGK458776 EPO458775:EQG458776 EZK458775:FAC458776 FJG458775:FJY458776 FTC458775:FTU458776 GCY458775:GDQ458776 GMU458775:GNM458776 GWQ458775:GXI458776 HGM458775:HHE458776 HQI458775:HRA458776 IAE458775:IAW458776 IKA458775:IKS458776 ITW458775:IUO458776 JDS458775:JEK458776 JNO458775:JOG458776 JXK458775:JYC458776 KHG458775:KHY458776 KRC458775:KRU458776 LAY458775:LBQ458776 LKU458775:LLM458776 LUQ458775:LVI458776 MEM458775:MFE458776 MOI458775:MPA458776 MYE458775:MYW458776 NIA458775:NIS458776 NRW458775:NSO458776 OBS458775:OCK458776 OLO458775:OMG458776 OVK458775:OWC458776 PFG458775:PFY458776 PPC458775:PPU458776 PYY458775:PZQ458776 QIU458775:QJM458776 QSQ458775:QTI458776 RCM458775:RDE458776 RMI458775:RNA458776 RWE458775:RWW458776 SGA458775:SGS458776 SPW458775:SQO458776 SZS458775:TAK458776 TJO458775:TKG458776 TTK458775:TUC458776 UDG458775:UDY458776 UNC458775:UNU458776 UWY458775:UXQ458776 VGU458775:VHM458776 VQQ458775:VRI458776 WAM458775:WBE458776 WKI458775:WLA458776 WUE458775:WUW458776 HS524311:IK524312 RO524311:SG524312 ABK524311:ACC524312 ALG524311:ALY524312 AVC524311:AVU524312 BEY524311:BFQ524312 BOU524311:BPM524312 BYQ524311:BZI524312 CIM524311:CJE524312 CSI524311:CTA524312 DCE524311:DCW524312 DMA524311:DMS524312 DVW524311:DWO524312 EFS524311:EGK524312 EPO524311:EQG524312 EZK524311:FAC524312 FJG524311:FJY524312 FTC524311:FTU524312 GCY524311:GDQ524312 GMU524311:GNM524312 GWQ524311:GXI524312 HGM524311:HHE524312 HQI524311:HRA524312 IAE524311:IAW524312 IKA524311:IKS524312 ITW524311:IUO524312 JDS524311:JEK524312 JNO524311:JOG524312 JXK524311:JYC524312 KHG524311:KHY524312 KRC524311:KRU524312 LAY524311:LBQ524312 LKU524311:LLM524312 LUQ524311:LVI524312 MEM524311:MFE524312 MOI524311:MPA524312 MYE524311:MYW524312 NIA524311:NIS524312 NRW524311:NSO524312 OBS524311:OCK524312 OLO524311:OMG524312 OVK524311:OWC524312 PFG524311:PFY524312 PPC524311:PPU524312 PYY524311:PZQ524312 QIU524311:QJM524312 QSQ524311:QTI524312 RCM524311:RDE524312 RMI524311:RNA524312 RWE524311:RWW524312 SGA524311:SGS524312 SPW524311:SQO524312 SZS524311:TAK524312 TJO524311:TKG524312 TTK524311:TUC524312 UDG524311:UDY524312 UNC524311:UNU524312 UWY524311:UXQ524312 VGU524311:VHM524312 VQQ524311:VRI524312 WAM524311:WBE524312 WKI524311:WLA524312 WUE524311:WUW524312 HS589847:IK589848 RO589847:SG589848 ABK589847:ACC589848 ALG589847:ALY589848 AVC589847:AVU589848 BEY589847:BFQ589848 BOU589847:BPM589848 BYQ589847:BZI589848 CIM589847:CJE589848 CSI589847:CTA589848 DCE589847:DCW589848 DMA589847:DMS589848 DVW589847:DWO589848 EFS589847:EGK589848 EPO589847:EQG589848 EZK589847:FAC589848 FJG589847:FJY589848 FTC589847:FTU589848 GCY589847:GDQ589848 GMU589847:GNM589848 GWQ589847:GXI589848 HGM589847:HHE589848 HQI589847:HRA589848 IAE589847:IAW589848 IKA589847:IKS589848 ITW589847:IUO589848 JDS589847:JEK589848 JNO589847:JOG589848 JXK589847:JYC589848 KHG589847:KHY589848 KRC589847:KRU589848 LAY589847:LBQ589848 LKU589847:LLM589848 LUQ589847:LVI589848 MEM589847:MFE589848 MOI589847:MPA589848 MYE589847:MYW589848 NIA589847:NIS589848 NRW589847:NSO589848 OBS589847:OCK589848 OLO589847:OMG589848 OVK589847:OWC589848 PFG589847:PFY589848 PPC589847:PPU589848 PYY589847:PZQ589848 QIU589847:QJM589848 QSQ589847:QTI589848 RCM589847:RDE589848 RMI589847:RNA589848 RWE589847:RWW589848 SGA589847:SGS589848 SPW589847:SQO589848 SZS589847:TAK589848 TJO589847:TKG589848 TTK589847:TUC589848 UDG589847:UDY589848 UNC589847:UNU589848 UWY589847:UXQ589848 VGU589847:VHM589848 VQQ589847:VRI589848 WAM589847:WBE589848 WKI589847:WLA589848 WUE589847:WUW589848 HS655383:IK655384 RO655383:SG655384 ABK655383:ACC655384 ALG655383:ALY655384 AVC655383:AVU655384 BEY655383:BFQ655384 BOU655383:BPM655384 BYQ655383:BZI655384 CIM655383:CJE655384 CSI655383:CTA655384 DCE655383:DCW655384 DMA655383:DMS655384 DVW655383:DWO655384 EFS655383:EGK655384 EPO655383:EQG655384 EZK655383:FAC655384 FJG655383:FJY655384 FTC655383:FTU655384 GCY655383:GDQ655384 GMU655383:GNM655384 GWQ655383:GXI655384 HGM655383:HHE655384 HQI655383:HRA655384 IAE655383:IAW655384 IKA655383:IKS655384 ITW655383:IUO655384 JDS655383:JEK655384 JNO655383:JOG655384 JXK655383:JYC655384 KHG655383:KHY655384 KRC655383:KRU655384 LAY655383:LBQ655384 LKU655383:LLM655384 LUQ655383:LVI655384 MEM655383:MFE655384 MOI655383:MPA655384 MYE655383:MYW655384 NIA655383:NIS655384 NRW655383:NSO655384 OBS655383:OCK655384 OLO655383:OMG655384 OVK655383:OWC655384 PFG655383:PFY655384 PPC655383:PPU655384 PYY655383:PZQ655384 QIU655383:QJM655384 QSQ655383:QTI655384 RCM655383:RDE655384 RMI655383:RNA655384 RWE655383:RWW655384 SGA655383:SGS655384 SPW655383:SQO655384 SZS655383:TAK655384 TJO655383:TKG655384 TTK655383:TUC655384 UDG655383:UDY655384 UNC655383:UNU655384 UWY655383:UXQ655384 VGU655383:VHM655384 VQQ655383:VRI655384 WAM655383:WBE655384 WKI655383:WLA655384 WUE655383:WUW655384 HS720919:IK720920 RO720919:SG720920 ABK720919:ACC720920 ALG720919:ALY720920 AVC720919:AVU720920 BEY720919:BFQ720920 BOU720919:BPM720920 BYQ720919:BZI720920 CIM720919:CJE720920 CSI720919:CTA720920 DCE720919:DCW720920 DMA720919:DMS720920 DVW720919:DWO720920 EFS720919:EGK720920 EPO720919:EQG720920 EZK720919:FAC720920 FJG720919:FJY720920 FTC720919:FTU720920 GCY720919:GDQ720920 GMU720919:GNM720920 GWQ720919:GXI720920 HGM720919:HHE720920 HQI720919:HRA720920 IAE720919:IAW720920 IKA720919:IKS720920 ITW720919:IUO720920 JDS720919:JEK720920 JNO720919:JOG720920 JXK720919:JYC720920 KHG720919:KHY720920 KRC720919:KRU720920 LAY720919:LBQ720920 LKU720919:LLM720920 LUQ720919:LVI720920 MEM720919:MFE720920 MOI720919:MPA720920 MYE720919:MYW720920 NIA720919:NIS720920 NRW720919:NSO720920 OBS720919:OCK720920 OLO720919:OMG720920 OVK720919:OWC720920 PFG720919:PFY720920 PPC720919:PPU720920 PYY720919:PZQ720920 QIU720919:QJM720920 QSQ720919:QTI720920 RCM720919:RDE720920 RMI720919:RNA720920 RWE720919:RWW720920 SGA720919:SGS720920 SPW720919:SQO720920 SZS720919:TAK720920 TJO720919:TKG720920 TTK720919:TUC720920 UDG720919:UDY720920 UNC720919:UNU720920 UWY720919:UXQ720920 VGU720919:VHM720920 VQQ720919:VRI720920 WAM720919:WBE720920 WKI720919:WLA720920 WUE720919:WUW720920 HS786455:IK786456 RO786455:SG786456 ABK786455:ACC786456 ALG786455:ALY786456 AVC786455:AVU786456 BEY786455:BFQ786456 BOU786455:BPM786456 BYQ786455:BZI786456 CIM786455:CJE786456 CSI786455:CTA786456 DCE786455:DCW786456 DMA786455:DMS786456 DVW786455:DWO786456 EFS786455:EGK786456 EPO786455:EQG786456 EZK786455:FAC786456 FJG786455:FJY786456 FTC786455:FTU786456 GCY786455:GDQ786456 GMU786455:GNM786456 GWQ786455:GXI786456 HGM786455:HHE786456 HQI786455:HRA786456 IAE786455:IAW786456 IKA786455:IKS786456 ITW786455:IUO786456 JDS786455:JEK786456 JNO786455:JOG786456 JXK786455:JYC786456 KHG786455:KHY786456 KRC786455:KRU786456 LAY786455:LBQ786456 LKU786455:LLM786456 LUQ786455:LVI786456 MEM786455:MFE786456 MOI786455:MPA786456 MYE786455:MYW786456 NIA786455:NIS786456 NRW786455:NSO786456 OBS786455:OCK786456 OLO786455:OMG786456 OVK786455:OWC786456 PFG786455:PFY786456 PPC786455:PPU786456 PYY786455:PZQ786456 QIU786455:QJM786456 QSQ786455:QTI786456 RCM786455:RDE786456 RMI786455:RNA786456 RWE786455:RWW786456 SGA786455:SGS786456 SPW786455:SQO786456 SZS786455:TAK786456 TJO786455:TKG786456 TTK786455:TUC786456 UDG786455:UDY786456 UNC786455:UNU786456 UWY786455:UXQ786456 VGU786455:VHM786456 VQQ786455:VRI786456 WAM786455:WBE786456 WKI786455:WLA786456 WUE786455:WUW786456 HS851991:IK851992 RO851991:SG851992 ABK851991:ACC851992 ALG851991:ALY851992 AVC851991:AVU851992 BEY851991:BFQ851992 BOU851991:BPM851992 BYQ851991:BZI851992 CIM851991:CJE851992 CSI851991:CTA851992 DCE851991:DCW851992 DMA851991:DMS851992 DVW851991:DWO851992 EFS851991:EGK851992 EPO851991:EQG851992 EZK851991:FAC851992 FJG851991:FJY851992 FTC851991:FTU851992 GCY851991:GDQ851992 GMU851991:GNM851992 GWQ851991:GXI851992 HGM851991:HHE851992 HQI851991:HRA851992 IAE851991:IAW851992 IKA851991:IKS851992 ITW851991:IUO851992 JDS851991:JEK851992 JNO851991:JOG851992 JXK851991:JYC851992 KHG851991:KHY851992 KRC851991:KRU851992 LAY851991:LBQ851992 LKU851991:LLM851992 LUQ851991:LVI851992 MEM851991:MFE851992 MOI851991:MPA851992 MYE851991:MYW851992 NIA851991:NIS851992 NRW851991:NSO851992 OBS851991:OCK851992 OLO851991:OMG851992 OVK851991:OWC851992 PFG851991:PFY851992 PPC851991:PPU851992 PYY851991:PZQ851992 QIU851991:QJM851992 QSQ851991:QTI851992 RCM851991:RDE851992 RMI851991:RNA851992 RWE851991:RWW851992 SGA851991:SGS851992 SPW851991:SQO851992 SZS851991:TAK851992 TJO851991:TKG851992 TTK851991:TUC851992 UDG851991:UDY851992 UNC851991:UNU851992 UWY851991:UXQ851992 VGU851991:VHM851992 VQQ851991:VRI851992 WAM851991:WBE851992 WKI851991:WLA851992 WUE851991:WUW851992 HS917527:IK917528 RO917527:SG917528 ABK917527:ACC917528 ALG917527:ALY917528 AVC917527:AVU917528 BEY917527:BFQ917528 BOU917527:BPM917528 BYQ917527:BZI917528 CIM917527:CJE917528 CSI917527:CTA917528 DCE917527:DCW917528 DMA917527:DMS917528 DVW917527:DWO917528 EFS917527:EGK917528 EPO917527:EQG917528 EZK917527:FAC917528 FJG917527:FJY917528 FTC917527:FTU917528 GCY917527:GDQ917528 GMU917527:GNM917528 GWQ917527:GXI917528 HGM917527:HHE917528 HQI917527:HRA917528 IAE917527:IAW917528 IKA917527:IKS917528 ITW917527:IUO917528 JDS917527:JEK917528 JNO917527:JOG917528 JXK917527:JYC917528 KHG917527:KHY917528 KRC917527:KRU917528 LAY917527:LBQ917528 LKU917527:LLM917528 LUQ917527:LVI917528 MEM917527:MFE917528 MOI917527:MPA917528 MYE917527:MYW917528 NIA917527:NIS917528 NRW917527:NSO917528 OBS917527:OCK917528 OLO917527:OMG917528 OVK917527:OWC917528 PFG917527:PFY917528 PPC917527:PPU917528 PYY917527:PZQ917528 QIU917527:QJM917528 QSQ917527:QTI917528 RCM917527:RDE917528 RMI917527:RNA917528 RWE917527:RWW917528 SGA917527:SGS917528 SPW917527:SQO917528 SZS917527:TAK917528 TJO917527:TKG917528 TTK917527:TUC917528 UDG917527:UDY917528 UNC917527:UNU917528 UWY917527:UXQ917528 VGU917527:VHM917528 VQQ917527:VRI917528 WAM917527:WBE917528 WKI917527:WLA917528 WUE917527:WUW917528 HS983063:IK983064 RO983063:SG983064 ABK983063:ACC983064 ALG983063:ALY983064 AVC983063:AVU983064 BEY983063:BFQ983064 BOU983063:BPM983064 BYQ983063:BZI983064 CIM983063:CJE983064 CSI983063:CTA983064 DCE983063:DCW983064 DMA983063:DMS983064 DVW983063:DWO983064 EFS983063:EGK983064 EPO983063:EQG983064 EZK983063:FAC983064 FJG983063:FJY983064 FTC983063:FTU983064 GCY983063:GDQ983064 GMU983063:GNM983064 GWQ983063:GXI983064 HGM983063:HHE983064 HQI983063:HRA983064 IAE983063:IAW983064 IKA983063:IKS983064 ITW983063:IUO983064 JDS983063:JEK983064 JNO983063:JOG983064 JXK983063:JYC983064 KHG983063:KHY983064 KRC983063:KRU983064 LAY983063:LBQ983064 LKU983063:LLM983064 LUQ983063:LVI983064 MEM983063:MFE983064 MOI983063:MPA983064 MYE983063:MYW983064 NIA983063:NIS983064 NRW983063:NSO983064 OBS983063:OCK983064 OLO983063:OMG983064 OVK983063:OWC983064 PFG983063:PFY983064 PPC983063:PPU983064 PYY983063:PZQ983064 QIU983063:QJM983064 QSQ983063:QTI983064 RCM983063:RDE983064 RMI983063:RNA983064 RWE983063:RWW983064 SGA983063:SGS983064 SPW983063:SQO983064 SZS983063:TAK983064 TJO983063:TKG983064 TTK983063:TUC983064 UDG983063:UDY983064 UNC983063:UNU983064 UWY983063:UXQ983064 VGU983063:VHM983064 VQQ983063:VRI983064 WAM983063:WBE983064 WKI983063:WLA983064 WUE983063:WUW983064 HO65574:IK65574 RK65574:SG65574 ABG65574:ACC65574 ALC65574:ALY65574 AUY65574:AVU65574 BEU65574:BFQ65574 BOQ65574:BPM65574 BYM65574:BZI65574 CII65574:CJE65574 CSE65574:CTA65574 DCA65574:DCW65574 DLW65574:DMS65574 DVS65574:DWO65574 EFO65574:EGK65574 EPK65574:EQG65574 EZG65574:FAC65574 FJC65574:FJY65574 FSY65574:FTU65574 GCU65574:GDQ65574 GMQ65574:GNM65574 GWM65574:GXI65574 HGI65574:HHE65574 HQE65574:HRA65574 IAA65574:IAW65574 IJW65574:IKS65574 ITS65574:IUO65574 JDO65574:JEK65574 JNK65574:JOG65574 JXG65574:JYC65574 KHC65574:KHY65574 KQY65574:KRU65574 LAU65574:LBQ65574 LKQ65574:LLM65574 LUM65574:LVI65574 MEI65574:MFE65574 MOE65574:MPA65574 MYA65574:MYW65574 NHW65574:NIS65574 NRS65574:NSO65574 OBO65574:OCK65574 OLK65574:OMG65574 OVG65574:OWC65574 PFC65574:PFY65574 POY65574:PPU65574 PYU65574:PZQ65574 QIQ65574:QJM65574 QSM65574:QTI65574 RCI65574:RDE65574 RME65574:RNA65574 RWA65574:RWW65574 SFW65574:SGS65574 SPS65574:SQO65574 SZO65574:TAK65574 TJK65574:TKG65574 TTG65574:TUC65574 UDC65574:UDY65574 UMY65574:UNU65574 UWU65574:UXQ65574 VGQ65574:VHM65574 VQM65574:VRI65574 WAI65574:WBE65574 WKE65574:WLA65574 WUA65574:WUW65574 HO131110:IK131110 RK131110:SG131110 ABG131110:ACC131110 ALC131110:ALY131110 AUY131110:AVU131110 BEU131110:BFQ131110 BOQ131110:BPM131110 BYM131110:BZI131110 CII131110:CJE131110 CSE131110:CTA131110 DCA131110:DCW131110 DLW131110:DMS131110 DVS131110:DWO131110 EFO131110:EGK131110 EPK131110:EQG131110 EZG131110:FAC131110 FJC131110:FJY131110 FSY131110:FTU131110 GCU131110:GDQ131110 GMQ131110:GNM131110 GWM131110:GXI131110 HGI131110:HHE131110 HQE131110:HRA131110 IAA131110:IAW131110 IJW131110:IKS131110 ITS131110:IUO131110 JDO131110:JEK131110 JNK131110:JOG131110 JXG131110:JYC131110 KHC131110:KHY131110 KQY131110:KRU131110 LAU131110:LBQ131110 LKQ131110:LLM131110 LUM131110:LVI131110 MEI131110:MFE131110 MOE131110:MPA131110 MYA131110:MYW131110 NHW131110:NIS131110 NRS131110:NSO131110 OBO131110:OCK131110 OLK131110:OMG131110 OVG131110:OWC131110 PFC131110:PFY131110 POY131110:PPU131110 PYU131110:PZQ131110 QIQ131110:QJM131110 QSM131110:QTI131110 RCI131110:RDE131110 RME131110:RNA131110 RWA131110:RWW131110 SFW131110:SGS131110 SPS131110:SQO131110 SZO131110:TAK131110 TJK131110:TKG131110 TTG131110:TUC131110 UDC131110:UDY131110 UMY131110:UNU131110 UWU131110:UXQ131110 VGQ131110:VHM131110 VQM131110:VRI131110 WAI131110:WBE131110 WKE131110:WLA131110 WUA131110:WUW131110 HO196646:IK196646 RK196646:SG196646 ABG196646:ACC196646 ALC196646:ALY196646 AUY196646:AVU196646 BEU196646:BFQ196646 BOQ196646:BPM196646 BYM196646:BZI196646 CII196646:CJE196646 CSE196646:CTA196646 DCA196646:DCW196646 DLW196646:DMS196646 DVS196646:DWO196646 EFO196646:EGK196646 EPK196646:EQG196646 EZG196646:FAC196646 FJC196646:FJY196646 FSY196646:FTU196646 GCU196646:GDQ196646 GMQ196646:GNM196646 GWM196646:GXI196646 HGI196646:HHE196646 HQE196646:HRA196646 IAA196646:IAW196646 IJW196646:IKS196646 ITS196646:IUO196646 JDO196646:JEK196646 JNK196646:JOG196646 JXG196646:JYC196646 KHC196646:KHY196646 KQY196646:KRU196646 LAU196646:LBQ196646 LKQ196646:LLM196646 LUM196646:LVI196646 MEI196646:MFE196646 MOE196646:MPA196646 MYA196646:MYW196646 NHW196646:NIS196646 NRS196646:NSO196646 OBO196646:OCK196646 OLK196646:OMG196646 OVG196646:OWC196646 PFC196646:PFY196646 POY196646:PPU196646 PYU196646:PZQ196646 QIQ196646:QJM196646 QSM196646:QTI196646 RCI196646:RDE196646 RME196646:RNA196646 RWA196646:RWW196646 SFW196646:SGS196646 SPS196646:SQO196646 SZO196646:TAK196646 TJK196646:TKG196646 TTG196646:TUC196646 UDC196646:UDY196646 UMY196646:UNU196646 UWU196646:UXQ196646 VGQ196646:VHM196646 VQM196646:VRI196646 WAI196646:WBE196646 WKE196646:WLA196646 WUA196646:WUW196646 HO262182:IK262182 RK262182:SG262182 ABG262182:ACC262182 ALC262182:ALY262182 AUY262182:AVU262182 BEU262182:BFQ262182 BOQ262182:BPM262182 BYM262182:BZI262182 CII262182:CJE262182 CSE262182:CTA262182 DCA262182:DCW262182 DLW262182:DMS262182 DVS262182:DWO262182 EFO262182:EGK262182 EPK262182:EQG262182 EZG262182:FAC262182 FJC262182:FJY262182 FSY262182:FTU262182 GCU262182:GDQ262182 GMQ262182:GNM262182 GWM262182:GXI262182 HGI262182:HHE262182 HQE262182:HRA262182 IAA262182:IAW262182 IJW262182:IKS262182 ITS262182:IUO262182 JDO262182:JEK262182 JNK262182:JOG262182 JXG262182:JYC262182 KHC262182:KHY262182 KQY262182:KRU262182 LAU262182:LBQ262182 LKQ262182:LLM262182 LUM262182:LVI262182 MEI262182:MFE262182 MOE262182:MPA262182 MYA262182:MYW262182 NHW262182:NIS262182 NRS262182:NSO262182 OBO262182:OCK262182 OLK262182:OMG262182 OVG262182:OWC262182 PFC262182:PFY262182 POY262182:PPU262182 PYU262182:PZQ262182 QIQ262182:QJM262182 QSM262182:QTI262182 RCI262182:RDE262182 RME262182:RNA262182 RWA262182:RWW262182 SFW262182:SGS262182 SPS262182:SQO262182 SZO262182:TAK262182 TJK262182:TKG262182 TTG262182:TUC262182 UDC262182:UDY262182 UMY262182:UNU262182 UWU262182:UXQ262182 VGQ262182:VHM262182 VQM262182:VRI262182 WAI262182:WBE262182 WKE262182:WLA262182 WUA262182:WUW262182 HO327718:IK327718 RK327718:SG327718 ABG327718:ACC327718 ALC327718:ALY327718 AUY327718:AVU327718 BEU327718:BFQ327718 BOQ327718:BPM327718 BYM327718:BZI327718 CII327718:CJE327718 CSE327718:CTA327718 DCA327718:DCW327718 DLW327718:DMS327718 DVS327718:DWO327718 EFO327718:EGK327718 EPK327718:EQG327718 EZG327718:FAC327718 FJC327718:FJY327718 FSY327718:FTU327718 GCU327718:GDQ327718 GMQ327718:GNM327718 GWM327718:GXI327718 HGI327718:HHE327718 HQE327718:HRA327718 IAA327718:IAW327718 IJW327718:IKS327718 ITS327718:IUO327718 JDO327718:JEK327718 JNK327718:JOG327718 JXG327718:JYC327718 KHC327718:KHY327718 KQY327718:KRU327718 LAU327718:LBQ327718 LKQ327718:LLM327718 LUM327718:LVI327718 MEI327718:MFE327718 MOE327718:MPA327718 MYA327718:MYW327718 NHW327718:NIS327718 NRS327718:NSO327718 OBO327718:OCK327718 OLK327718:OMG327718 OVG327718:OWC327718 PFC327718:PFY327718 POY327718:PPU327718 PYU327718:PZQ327718 QIQ327718:QJM327718 QSM327718:QTI327718 RCI327718:RDE327718 RME327718:RNA327718 RWA327718:RWW327718 SFW327718:SGS327718 SPS327718:SQO327718 SZO327718:TAK327718 TJK327718:TKG327718 TTG327718:TUC327718 UDC327718:UDY327718 UMY327718:UNU327718 UWU327718:UXQ327718 VGQ327718:VHM327718 VQM327718:VRI327718 WAI327718:WBE327718 WKE327718:WLA327718 WUA327718:WUW327718 HO393254:IK393254 RK393254:SG393254 ABG393254:ACC393254 ALC393254:ALY393254 AUY393254:AVU393254 BEU393254:BFQ393254 BOQ393254:BPM393254 BYM393254:BZI393254 CII393254:CJE393254 CSE393254:CTA393254 DCA393254:DCW393254 DLW393254:DMS393254 DVS393254:DWO393254 EFO393254:EGK393254 EPK393254:EQG393254 EZG393254:FAC393254 FJC393254:FJY393254 FSY393254:FTU393254 GCU393254:GDQ393254 GMQ393254:GNM393254 GWM393254:GXI393254 HGI393254:HHE393254 HQE393254:HRA393254 IAA393254:IAW393254 IJW393254:IKS393254 ITS393254:IUO393254 JDO393254:JEK393254 JNK393254:JOG393254 JXG393254:JYC393254 KHC393254:KHY393254 KQY393254:KRU393254 LAU393254:LBQ393254 LKQ393254:LLM393254 LUM393254:LVI393254 MEI393254:MFE393254 MOE393254:MPA393254 MYA393254:MYW393254 NHW393254:NIS393254 NRS393254:NSO393254 OBO393254:OCK393254 OLK393254:OMG393254 OVG393254:OWC393254 PFC393254:PFY393254 POY393254:PPU393254 PYU393254:PZQ393254 QIQ393254:QJM393254 QSM393254:QTI393254 RCI393254:RDE393254 RME393254:RNA393254 RWA393254:RWW393254 SFW393254:SGS393254 SPS393254:SQO393254 SZO393254:TAK393254 TJK393254:TKG393254 TTG393254:TUC393254 UDC393254:UDY393254 UMY393254:UNU393254 UWU393254:UXQ393254 VGQ393254:VHM393254 VQM393254:VRI393254 WAI393254:WBE393254 WKE393254:WLA393254 WUA393254:WUW393254 HO458790:IK458790 RK458790:SG458790 ABG458790:ACC458790 ALC458790:ALY458790 AUY458790:AVU458790 BEU458790:BFQ458790 BOQ458790:BPM458790 BYM458790:BZI458790 CII458790:CJE458790 CSE458790:CTA458790 DCA458790:DCW458790 DLW458790:DMS458790 DVS458790:DWO458790 EFO458790:EGK458790 EPK458790:EQG458790 EZG458790:FAC458790 FJC458790:FJY458790 FSY458790:FTU458790 GCU458790:GDQ458790 GMQ458790:GNM458790 GWM458790:GXI458790 HGI458790:HHE458790 HQE458790:HRA458790 IAA458790:IAW458790 IJW458790:IKS458790 ITS458790:IUO458790 JDO458790:JEK458790 JNK458790:JOG458790 JXG458790:JYC458790 KHC458790:KHY458790 KQY458790:KRU458790 LAU458790:LBQ458790 LKQ458790:LLM458790 LUM458790:LVI458790 MEI458790:MFE458790 MOE458790:MPA458790 MYA458790:MYW458790 NHW458790:NIS458790 NRS458790:NSO458790 OBO458790:OCK458790 OLK458790:OMG458790 OVG458790:OWC458790 PFC458790:PFY458790 POY458790:PPU458790 PYU458790:PZQ458790 QIQ458790:QJM458790 QSM458790:QTI458790 RCI458790:RDE458790 RME458790:RNA458790 RWA458790:RWW458790 SFW458790:SGS458790 SPS458790:SQO458790 SZO458790:TAK458790 TJK458790:TKG458790 TTG458790:TUC458790 UDC458790:UDY458790 UMY458790:UNU458790 UWU458790:UXQ458790 VGQ458790:VHM458790 VQM458790:VRI458790 WAI458790:WBE458790 WKE458790:WLA458790 WUA458790:WUW458790 HO524326:IK524326 RK524326:SG524326 ABG524326:ACC524326 ALC524326:ALY524326 AUY524326:AVU524326 BEU524326:BFQ524326 BOQ524326:BPM524326 BYM524326:BZI524326 CII524326:CJE524326 CSE524326:CTA524326 DCA524326:DCW524326 DLW524326:DMS524326 DVS524326:DWO524326 EFO524326:EGK524326 EPK524326:EQG524326 EZG524326:FAC524326 FJC524326:FJY524326 FSY524326:FTU524326 GCU524326:GDQ524326 GMQ524326:GNM524326 GWM524326:GXI524326 HGI524326:HHE524326 HQE524326:HRA524326 IAA524326:IAW524326 IJW524326:IKS524326 ITS524326:IUO524326 JDO524326:JEK524326 JNK524326:JOG524326 JXG524326:JYC524326 KHC524326:KHY524326 KQY524326:KRU524326 LAU524326:LBQ524326 LKQ524326:LLM524326 LUM524326:LVI524326 MEI524326:MFE524326 MOE524326:MPA524326 MYA524326:MYW524326 NHW524326:NIS524326 NRS524326:NSO524326 OBO524326:OCK524326 OLK524326:OMG524326 OVG524326:OWC524326 PFC524326:PFY524326 POY524326:PPU524326 PYU524326:PZQ524326 QIQ524326:QJM524326 QSM524326:QTI524326 RCI524326:RDE524326 RME524326:RNA524326 RWA524326:RWW524326 SFW524326:SGS524326 SPS524326:SQO524326 SZO524326:TAK524326 TJK524326:TKG524326 TTG524326:TUC524326 UDC524326:UDY524326 UMY524326:UNU524326 UWU524326:UXQ524326 VGQ524326:VHM524326 VQM524326:VRI524326 WAI524326:WBE524326 WKE524326:WLA524326 WUA524326:WUW524326 HO589862:IK589862 RK589862:SG589862 ABG589862:ACC589862 ALC589862:ALY589862 AUY589862:AVU589862 BEU589862:BFQ589862 BOQ589862:BPM589862 BYM589862:BZI589862 CII589862:CJE589862 CSE589862:CTA589862 DCA589862:DCW589862 DLW589862:DMS589862 DVS589862:DWO589862 EFO589862:EGK589862 EPK589862:EQG589862 EZG589862:FAC589862 FJC589862:FJY589862 FSY589862:FTU589862 GCU589862:GDQ589862 GMQ589862:GNM589862 GWM589862:GXI589862 HGI589862:HHE589862 HQE589862:HRA589862 IAA589862:IAW589862 IJW589862:IKS589862 ITS589862:IUO589862 JDO589862:JEK589862 JNK589862:JOG589862 JXG589862:JYC589862 KHC589862:KHY589862 KQY589862:KRU589862 LAU589862:LBQ589862 LKQ589862:LLM589862 LUM589862:LVI589862 MEI589862:MFE589862 MOE589862:MPA589862 MYA589862:MYW589862 NHW589862:NIS589862 NRS589862:NSO589862 OBO589862:OCK589862 OLK589862:OMG589862 OVG589862:OWC589862 PFC589862:PFY589862 POY589862:PPU589862 PYU589862:PZQ589862 QIQ589862:QJM589862 QSM589862:QTI589862 RCI589862:RDE589862 RME589862:RNA589862 RWA589862:RWW589862 SFW589862:SGS589862 SPS589862:SQO589862 SZO589862:TAK589862 TJK589862:TKG589862 TTG589862:TUC589862 UDC589862:UDY589862 UMY589862:UNU589862 UWU589862:UXQ589862 VGQ589862:VHM589862 VQM589862:VRI589862 WAI589862:WBE589862 WKE589862:WLA589862 WUA589862:WUW589862 HO655398:IK655398 RK655398:SG655398 ABG655398:ACC655398 ALC655398:ALY655398 AUY655398:AVU655398 BEU655398:BFQ655398 BOQ655398:BPM655398 BYM655398:BZI655398 CII655398:CJE655398 CSE655398:CTA655398 DCA655398:DCW655398 DLW655398:DMS655398 DVS655398:DWO655398 EFO655398:EGK655398 EPK655398:EQG655398 EZG655398:FAC655398 FJC655398:FJY655398 FSY655398:FTU655398 GCU655398:GDQ655398 GMQ655398:GNM655398 GWM655398:GXI655398 HGI655398:HHE655398 HQE655398:HRA655398 IAA655398:IAW655398 IJW655398:IKS655398 ITS655398:IUO655398 JDO655398:JEK655398 JNK655398:JOG655398 JXG655398:JYC655398 KHC655398:KHY655398 KQY655398:KRU655398 LAU655398:LBQ655398 LKQ655398:LLM655398 LUM655398:LVI655398 MEI655398:MFE655398 MOE655398:MPA655398 MYA655398:MYW655398 NHW655398:NIS655398 NRS655398:NSO655398 OBO655398:OCK655398 OLK655398:OMG655398 OVG655398:OWC655398 PFC655398:PFY655398 POY655398:PPU655398 PYU655398:PZQ655398 QIQ655398:QJM655398 QSM655398:QTI655398 RCI655398:RDE655398 RME655398:RNA655398 RWA655398:RWW655398 SFW655398:SGS655398 SPS655398:SQO655398 SZO655398:TAK655398 TJK655398:TKG655398 TTG655398:TUC655398 UDC655398:UDY655398 UMY655398:UNU655398 UWU655398:UXQ655398 VGQ655398:VHM655398 VQM655398:VRI655398 WAI655398:WBE655398 WKE655398:WLA655398 WUA655398:WUW655398 HO720934:IK720934 RK720934:SG720934 ABG720934:ACC720934 ALC720934:ALY720934 AUY720934:AVU720934 BEU720934:BFQ720934 BOQ720934:BPM720934 BYM720934:BZI720934 CII720934:CJE720934 CSE720934:CTA720934 DCA720934:DCW720934 DLW720934:DMS720934 DVS720934:DWO720934 EFO720934:EGK720934 EPK720934:EQG720934 EZG720934:FAC720934 FJC720934:FJY720934 FSY720934:FTU720934 GCU720934:GDQ720934 GMQ720934:GNM720934 GWM720934:GXI720934 HGI720934:HHE720934 HQE720934:HRA720934 IAA720934:IAW720934 IJW720934:IKS720934 ITS720934:IUO720934 JDO720934:JEK720934 JNK720934:JOG720934 JXG720934:JYC720934 KHC720934:KHY720934 KQY720934:KRU720934 LAU720934:LBQ720934 LKQ720934:LLM720934 LUM720934:LVI720934 MEI720934:MFE720934 MOE720934:MPA720934 MYA720934:MYW720934 NHW720934:NIS720934 NRS720934:NSO720934 OBO720934:OCK720934 OLK720934:OMG720934 OVG720934:OWC720934 PFC720934:PFY720934 POY720934:PPU720934 PYU720934:PZQ720934 QIQ720934:QJM720934 QSM720934:QTI720934 RCI720934:RDE720934 RME720934:RNA720934 RWA720934:RWW720934 SFW720934:SGS720934 SPS720934:SQO720934 SZO720934:TAK720934 TJK720934:TKG720934 TTG720934:TUC720934 UDC720934:UDY720934 UMY720934:UNU720934 UWU720934:UXQ720934 VGQ720934:VHM720934 VQM720934:VRI720934 WAI720934:WBE720934 WKE720934:WLA720934 WUA720934:WUW720934 HO786470:IK786470 RK786470:SG786470 ABG786470:ACC786470 ALC786470:ALY786470 AUY786470:AVU786470 BEU786470:BFQ786470 BOQ786470:BPM786470 BYM786470:BZI786470 CII786470:CJE786470 CSE786470:CTA786470 DCA786470:DCW786470 DLW786470:DMS786470 DVS786470:DWO786470 EFO786470:EGK786470 EPK786470:EQG786470 EZG786470:FAC786470 FJC786470:FJY786470 FSY786470:FTU786470 GCU786470:GDQ786470 GMQ786470:GNM786470 GWM786470:GXI786470 HGI786470:HHE786470 HQE786470:HRA786470 IAA786470:IAW786470 IJW786470:IKS786470 ITS786470:IUO786470 JDO786470:JEK786470 JNK786470:JOG786470 JXG786470:JYC786470 KHC786470:KHY786470 KQY786470:KRU786470 LAU786470:LBQ786470 LKQ786470:LLM786470 LUM786470:LVI786470 MEI786470:MFE786470 MOE786470:MPA786470 MYA786470:MYW786470 NHW786470:NIS786470 NRS786470:NSO786470 OBO786470:OCK786470 OLK786470:OMG786470 OVG786470:OWC786470 PFC786470:PFY786470 POY786470:PPU786470 PYU786470:PZQ786470 QIQ786470:QJM786470 QSM786470:QTI786470 RCI786470:RDE786470 RME786470:RNA786470 RWA786470:RWW786470 SFW786470:SGS786470 SPS786470:SQO786470 SZO786470:TAK786470 TJK786470:TKG786470 TTG786470:TUC786470 UDC786470:UDY786470 UMY786470:UNU786470 UWU786470:UXQ786470 VGQ786470:VHM786470 VQM786470:VRI786470 WAI786470:WBE786470 WKE786470:WLA786470 WUA786470:WUW786470 HO852006:IK852006 RK852006:SG852006 ABG852006:ACC852006 ALC852006:ALY852006 AUY852006:AVU852006 BEU852006:BFQ852006 BOQ852006:BPM852006 BYM852006:BZI852006 CII852006:CJE852006 CSE852006:CTA852006 DCA852006:DCW852006 DLW852006:DMS852006 DVS852006:DWO852006 EFO852006:EGK852006 EPK852006:EQG852006 EZG852006:FAC852006 FJC852006:FJY852006 FSY852006:FTU852006 GCU852006:GDQ852006 GMQ852006:GNM852006 GWM852006:GXI852006 HGI852006:HHE852006 HQE852006:HRA852006 IAA852006:IAW852006 IJW852006:IKS852006 ITS852006:IUO852006 JDO852006:JEK852006 JNK852006:JOG852006 JXG852006:JYC852006 KHC852006:KHY852006 KQY852006:KRU852006 LAU852006:LBQ852006 LKQ852006:LLM852006 LUM852006:LVI852006 MEI852006:MFE852006 MOE852006:MPA852006 MYA852006:MYW852006 NHW852006:NIS852006 NRS852006:NSO852006 OBO852006:OCK852006 OLK852006:OMG852006 OVG852006:OWC852006 PFC852006:PFY852006 POY852006:PPU852006 PYU852006:PZQ852006 QIQ852006:QJM852006 QSM852006:QTI852006 RCI852006:RDE852006 RME852006:RNA852006 RWA852006:RWW852006 SFW852006:SGS852006 SPS852006:SQO852006 SZO852006:TAK852006 TJK852006:TKG852006 TTG852006:TUC852006 UDC852006:UDY852006 UMY852006:UNU852006 UWU852006:UXQ852006 VGQ852006:VHM852006 VQM852006:VRI852006 WAI852006:WBE852006 WKE852006:WLA852006 WUA852006:WUW852006 HO917542:IK917542 RK917542:SG917542 ABG917542:ACC917542 ALC917542:ALY917542 AUY917542:AVU917542 BEU917542:BFQ917542 BOQ917542:BPM917542 BYM917542:BZI917542 CII917542:CJE917542 CSE917542:CTA917542 DCA917542:DCW917542 DLW917542:DMS917542 DVS917542:DWO917542 EFO917542:EGK917542 EPK917542:EQG917542 EZG917542:FAC917542 FJC917542:FJY917542 FSY917542:FTU917542 GCU917542:GDQ917542 GMQ917542:GNM917542 GWM917542:GXI917542 HGI917542:HHE917542 HQE917542:HRA917542 IAA917542:IAW917542 IJW917542:IKS917542 ITS917542:IUO917542 JDO917542:JEK917542 JNK917542:JOG917542 JXG917542:JYC917542 KHC917542:KHY917542 KQY917542:KRU917542 LAU917542:LBQ917542 LKQ917542:LLM917542 LUM917542:LVI917542 MEI917542:MFE917542 MOE917542:MPA917542 MYA917542:MYW917542 NHW917542:NIS917542 NRS917542:NSO917542 OBO917542:OCK917542 OLK917542:OMG917542 OVG917542:OWC917542 PFC917542:PFY917542 POY917542:PPU917542 PYU917542:PZQ917542 QIQ917542:QJM917542 QSM917542:QTI917542 RCI917542:RDE917542 RME917542:RNA917542 RWA917542:RWW917542 SFW917542:SGS917542 SPS917542:SQO917542 SZO917542:TAK917542 TJK917542:TKG917542 TTG917542:TUC917542 UDC917542:UDY917542 UMY917542:UNU917542 UWU917542:UXQ917542 VGQ917542:VHM917542 VQM917542:VRI917542 WAI917542:WBE917542 WKE917542:WLA917542 WUA917542:WUW917542 HO983078:IK983078 RK983078:SG983078 ABG983078:ACC983078 ALC983078:ALY983078 AUY983078:AVU983078 BEU983078:BFQ983078 BOQ983078:BPM983078 BYM983078:BZI983078 CII983078:CJE983078 CSE983078:CTA983078 DCA983078:DCW983078 DLW983078:DMS983078 DVS983078:DWO983078 EFO983078:EGK983078 EPK983078:EQG983078 EZG983078:FAC983078 FJC983078:FJY983078 FSY983078:FTU983078 GCU983078:GDQ983078 GMQ983078:GNM983078 GWM983078:GXI983078 HGI983078:HHE983078 HQE983078:HRA983078 IAA983078:IAW983078 IJW983078:IKS983078 ITS983078:IUO983078 JDO983078:JEK983078 JNK983078:JOG983078 JXG983078:JYC983078 KHC983078:KHY983078 KQY983078:KRU983078 LAU983078:LBQ983078 LKQ983078:LLM983078 LUM983078:LVI983078 MEI983078:MFE983078 MOE983078:MPA983078 MYA983078:MYW983078 NHW983078:NIS983078 NRS983078:NSO983078 OBO983078:OCK983078 OLK983078:OMG983078 OVG983078:OWC983078 PFC983078:PFY983078 POY983078:PPU983078 PYU983078:PZQ983078 QIQ983078:QJM983078 QSM983078:QTI983078 RCI983078:RDE983078 RME983078:RNA983078 RWA983078:RWW983078 SFW983078:SGS983078 SPS983078:SQO983078 SZO983078:TAK983078 TJK983078:TKG983078 TTG983078:TUC983078 UDC983078:UDY983078 UMY983078:UNU983078 UWU983078:UXQ983078 VGQ983078:VHM983078 VQM983078:VRI983078 WAI983078:WBE983078 WKE983078:WLA983078 WUA983078:WUW983078 HS65569:IK65570 RO65569:SG65570 ABK65569:ACC65570 ALG65569:ALY65570 AVC65569:AVU65570 BEY65569:BFQ65570 BOU65569:BPM65570 BYQ65569:BZI65570 CIM65569:CJE65570 CSI65569:CTA65570 DCE65569:DCW65570 DMA65569:DMS65570 DVW65569:DWO65570 EFS65569:EGK65570 EPO65569:EQG65570 EZK65569:FAC65570 FJG65569:FJY65570 FTC65569:FTU65570 GCY65569:GDQ65570 GMU65569:GNM65570 GWQ65569:GXI65570 HGM65569:HHE65570 HQI65569:HRA65570 IAE65569:IAW65570 IKA65569:IKS65570 ITW65569:IUO65570 JDS65569:JEK65570 JNO65569:JOG65570 JXK65569:JYC65570 KHG65569:KHY65570 KRC65569:KRU65570 LAY65569:LBQ65570 LKU65569:LLM65570 LUQ65569:LVI65570 MEM65569:MFE65570 MOI65569:MPA65570 MYE65569:MYW65570 NIA65569:NIS65570 NRW65569:NSO65570 OBS65569:OCK65570 OLO65569:OMG65570 OVK65569:OWC65570 PFG65569:PFY65570 PPC65569:PPU65570 PYY65569:PZQ65570 QIU65569:QJM65570 QSQ65569:QTI65570 RCM65569:RDE65570 RMI65569:RNA65570 RWE65569:RWW65570 SGA65569:SGS65570 SPW65569:SQO65570 SZS65569:TAK65570 TJO65569:TKG65570 TTK65569:TUC65570 UDG65569:UDY65570 UNC65569:UNU65570 UWY65569:UXQ65570 VGU65569:VHM65570 VQQ65569:VRI65570 WAM65569:WBE65570 WKI65569:WLA65570 WUE65569:WUW65570 HS131105:IK131106 RO131105:SG131106 ABK131105:ACC131106 ALG131105:ALY131106 AVC131105:AVU131106 BEY131105:BFQ131106 BOU131105:BPM131106 BYQ131105:BZI131106 CIM131105:CJE131106 CSI131105:CTA131106 DCE131105:DCW131106 DMA131105:DMS131106 DVW131105:DWO131106 EFS131105:EGK131106 EPO131105:EQG131106 EZK131105:FAC131106 FJG131105:FJY131106 FTC131105:FTU131106 GCY131105:GDQ131106 GMU131105:GNM131106 GWQ131105:GXI131106 HGM131105:HHE131106 HQI131105:HRA131106 IAE131105:IAW131106 IKA131105:IKS131106 ITW131105:IUO131106 JDS131105:JEK131106 JNO131105:JOG131106 JXK131105:JYC131106 KHG131105:KHY131106 KRC131105:KRU131106 LAY131105:LBQ131106 LKU131105:LLM131106 LUQ131105:LVI131106 MEM131105:MFE131106 MOI131105:MPA131106 MYE131105:MYW131106 NIA131105:NIS131106 NRW131105:NSO131106 OBS131105:OCK131106 OLO131105:OMG131106 OVK131105:OWC131106 PFG131105:PFY131106 PPC131105:PPU131106 PYY131105:PZQ131106 QIU131105:QJM131106 QSQ131105:QTI131106 RCM131105:RDE131106 RMI131105:RNA131106 RWE131105:RWW131106 SGA131105:SGS131106 SPW131105:SQO131106 SZS131105:TAK131106 TJO131105:TKG131106 TTK131105:TUC131106 UDG131105:UDY131106 UNC131105:UNU131106 UWY131105:UXQ131106 VGU131105:VHM131106 VQQ131105:VRI131106 WAM131105:WBE131106 WKI131105:WLA131106 WUE131105:WUW131106 HS196641:IK196642 RO196641:SG196642 ABK196641:ACC196642 ALG196641:ALY196642 AVC196641:AVU196642 BEY196641:BFQ196642 BOU196641:BPM196642 BYQ196641:BZI196642 CIM196641:CJE196642 CSI196641:CTA196642 DCE196641:DCW196642 DMA196641:DMS196642 DVW196641:DWO196642 EFS196641:EGK196642 EPO196641:EQG196642 EZK196641:FAC196642 FJG196641:FJY196642 FTC196641:FTU196642 GCY196641:GDQ196642 GMU196641:GNM196642 GWQ196641:GXI196642 HGM196641:HHE196642 HQI196641:HRA196642 IAE196641:IAW196642 IKA196641:IKS196642 ITW196641:IUO196642 JDS196641:JEK196642 JNO196641:JOG196642 JXK196641:JYC196642 KHG196641:KHY196642 KRC196641:KRU196642 LAY196641:LBQ196642 LKU196641:LLM196642 LUQ196641:LVI196642 MEM196641:MFE196642 MOI196641:MPA196642 MYE196641:MYW196642 NIA196641:NIS196642 NRW196641:NSO196642 OBS196641:OCK196642 OLO196641:OMG196642 OVK196641:OWC196642 PFG196641:PFY196642 PPC196641:PPU196642 PYY196641:PZQ196642 QIU196641:QJM196642 QSQ196641:QTI196642 RCM196641:RDE196642 RMI196641:RNA196642 RWE196641:RWW196642 SGA196641:SGS196642 SPW196641:SQO196642 SZS196641:TAK196642 TJO196641:TKG196642 TTK196641:TUC196642 UDG196641:UDY196642 UNC196641:UNU196642 UWY196641:UXQ196642 VGU196641:VHM196642 VQQ196641:VRI196642 WAM196641:WBE196642 WKI196641:WLA196642 WUE196641:WUW196642 HS262177:IK262178 RO262177:SG262178 ABK262177:ACC262178 ALG262177:ALY262178 AVC262177:AVU262178 BEY262177:BFQ262178 BOU262177:BPM262178 BYQ262177:BZI262178 CIM262177:CJE262178 CSI262177:CTA262178 DCE262177:DCW262178 DMA262177:DMS262178 DVW262177:DWO262178 EFS262177:EGK262178 EPO262177:EQG262178 EZK262177:FAC262178 FJG262177:FJY262178 FTC262177:FTU262178 GCY262177:GDQ262178 GMU262177:GNM262178 GWQ262177:GXI262178 HGM262177:HHE262178 HQI262177:HRA262178 IAE262177:IAW262178 IKA262177:IKS262178 ITW262177:IUO262178 JDS262177:JEK262178 JNO262177:JOG262178 JXK262177:JYC262178 KHG262177:KHY262178 KRC262177:KRU262178 LAY262177:LBQ262178 LKU262177:LLM262178 LUQ262177:LVI262178 MEM262177:MFE262178 MOI262177:MPA262178 MYE262177:MYW262178 NIA262177:NIS262178 NRW262177:NSO262178 OBS262177:OCK262178 OLO262177:OMG262178 OVK262177:OWC262178 PFG262177:PFY262178 PPC262177:PPU262178 PYY262177:PZQ262178 QIU262177:QJM262178 QSQ262177:QTI262178 RCM262177:RDE262178 RMI262177:RNA262178 RWE262177:RWW262178 SGA262177:SGS262178 SPW262177:SQO262178 SZS262177:TAK262178 TJO262177:TKG262178 TTK262177:TUC262178 UDG262177:UDY262178 UNC262177:UNU262178 UWY262177:UXQ262178 VGU262177:VHM262178 VQQ262177:VRI262178 WAM262177:WBE262178 WKI262177:WLA262178 WUE262177:WUW262178 HS327713:IK327714 RO327713:SG327714 ABK327713:ACC327714 ALG327713:ALY327714 AVC327713:AVU327714 BEY327713:BFQ327714 BOU327713:BPM327714 BYQ327713:BZI327714 CIM327713:CJE327714 CSI327713:CTA327714 DCE327713:DCW327714 DMA327713:DMS327714 DVW327713:DWO327714 EFS327713:EGK327714 EPO327713:EQG327714 EZK327713:FAC327714 FJG327713:FJY327714 FTC327713:FTU327714 GCY327713:GDQ327714 GMU327713:GNM327714 GWQ327713:GXI327714 HGM327713:HHE327714 HQI327713:HRA327714 IAE327713:IAW327714 IKA327713:IKS327714 ITW327713:IUO327714 JDS327713:JEK327714 JNO327713:JOG327714 JXK327713:JYC327714 KHG327713:KHY327714 KRC327713:KRU327714 LAY327713:LBQ327714 LKU327713:LLM327714 LUQ327713:LVI327714 MEM327713:MFE327714 MOI327713:MPA327714 MYE327713:MYW327714 NIA327713:NIS327714 NRW327713:NSO327714 OBS327713:OCK327714 OLO327713:OMG327714 OVK327713:OWC327714 PFG327713:PFY327714 PPC327713:PPU327714 PYY327713:PZQ327714 QIU327713:QJM327714 QSQ327713:QTI327714 RCM327713:RDE327714 RMI327713:RNA327714 RWE327713:RWW327714 SGA327713:SGS327714 SPW327713:SQO327714 SZS327713:TAK327714 TJO327713:TKG327714 TTK327713:TUC327714 UDG327713:UDY327714 UNC327713:UNU327714 UWY327713:UXQ327714 VGU327713:VHM327714 VQQ327713:VRI327714 WAM327713:WBE327714 WKI327713:WLA327714 WUE327713:WUW327714 HS393249:IK393250 RO393249:SG393250 ABK393249:ACC393250 ALG393249:ALY393250 AVC393249:AVU393250 BEY393249:BFQ393250 BOU393249:BPM393250 BYQ393249:BZI393250 CIM393249:CJE393250 CSI393249:CTA393250 DCE393249:DCW393250 DMA393249:DMS393250 DVW393249:DWO393250 EFS393249:EGK393250 EPO393249:EQG393250 EZK393249:FAC393250 FJG393249:FJY393250 FTC393249:FTU393250 GCY393249:GDQ393250 GMU393249:GNM393250 GWQ393249:GXI393250 HGM393249:HHE393250 HQI393249:HRA393250 IAE393249:IAW393250 IKA393249:IKS393250 ITW393249:IUO393250 JDS393249:JEK393250 JNO393249:JOG393250 JXK393249:JYC393250 KHG393249:KHY393250 KRC393249:KRU393250 LAY393249:LBQ393250 LKU393249:LLM393250 LUQ393249:LVI393250 MEM393249:MFE393250 MOI393249:MPA393250 MYE393249:MYW393250 NIA393249:NIS393250 NRW393249:NSO393250 OBS393249:OCK393250 OLO393249:OMG393250 OVK393249:OWC393250 PFG393249:PFY393250 PPC393249:PPU393250 PYY393249:PZQ393250 QIU393249:QJM393250 QSQ393249:QTI393250 RCM393249:RDE393250 RMI393249:RNA393250 RWE393249:RWW393250 SGA393249:SGS393250 SPW393249:SQO393250 SZS393249:TAK393250 TJO393249:TKG393250 TTK393249:TUC393250 UDG393249:UDY393250 UNC393249:UNU393250 UWY393249:UXQ393250 VGU393249:VHM393250 VQQ393249:VRI393250 WAM393249:WBE393250 WKI393249:WLA393250 WUE393249:WUW393250 HS458785:IK458786 RO458785:SG458786 ABK458785:ACC458786 ALG458785:ALY458786 AVC458785:AVU458786 BEY458785:BFQ458786 BOU458785:BPM458786 BYQ458785:BZI458786 CIM458785:CJE458786 CSI458785:CTA458786 DCE458785:DCW458786 DMA458785:DMS458786 DVW458785:DWO458786 EFS458785:EGK458786 EPO458785:EQG458786 EZK458785:FAC458786 FJG458785:FJY458786 FTC458785:FTU458786 GCY458785:GDQ458786 GMU458785:GNM458786 GWQ458785:GXI458786 HGM458785:HHE458786 HQI458785:HRA458786 IAE458785:IAW458786 IKA458785:IKS458786 ITW458785:IUO458786 JDS458785:JEK458786 JNO458785:JOG458786 JXK458785:JYC458786 KHG458785:KHY458786 KRC458785:KRU458786 LAY458785:LBQ458786 LKU458785:LLM458786 LUQ458785:LVI458786 MEM458785:MFE458786 MOI458785:MPA458786 MYE458785:MYW458786 NIA458785:NIS458786 NRW458785:NSO458786 OBS458785:OCK458786 OLO458785:OMG458786 OVK458785:OWC458786 PFG458785:PFY458786 PPC458785:PPU458786 PYY458785:PZQ458786 QIU458785:QJM458786 QSQ458785:QTI458786 RCM458785:RDE458786 RMI458785:RNA458786 RWE458785:RWW458786 SGA458785:SGS458786 SPW458785:SQO458786 SZS458785:TAK458786 TJO458785:TKG458786 TTK458785:TUC458786 UDG458785:UDY458786 UNC458785:UNU458786 UWY458785:UXQ458786 VGU458785:VHM458786 VQQ458785:VRI458786 WAM458785:WBE458786 WKI458785:WLA458786 WUE458785:WUW458786 HS524321:IK524322 RO524321:SG524322 ABK524321:ACC524322 ALG524321:ALY524322 AVC524321:AVU524322 BEY524321:BFQ524322 BOU524321:BPM524322 BYQ524321:BZI524322 CIM524321:CJE524322 CSI524321:CTA524322 DCE524321:DCW524322 DMA524321:DMS524322 DVW524321:DWO524322 EFS524321:EGK524322 EPO524321:EQG524322 EZK524321:FAC524322 FJG524321:FJY524322 FTC524321:FTU524322 GCY524321:GDQ524322 GMU524321:GNM524322 GWQ524321:GXI524322 HGM524321:HHE524322 HQI524321:HRA524322 IAE524321:IAW524322 IKA524321:IKS524322 ITW524321:IUO524322 JDS524321:JEK524322 JNO524321:JOG524322 JXK524321:JYC524322 KHG524321:KHY524322 KRC524321:KRU524322 LAY524321:LBQ524322 LKU524321:LLM524322 LUQ524321:LVI524322 MEM524321:MFE524322 MOI524321:MPA524322 MYE524321:MYW524322 NIA524321:NIS524322 NRW524321:NSO524322 OBS524321:OCK524322 OLO524321:OMG524322 OVK524321:OWC524322 PFG524321:PFY524322 PPC524321:PPU524322 PYY524321:PZQ524322 QIU524321:QJM524322 QSQ524321:QTI524322 RCM524321:RDE524322 RMI524321:RNA524322 RWE524321:RWW524322 SGA524321:SGS524322 SPW524321:SQO524322 SZS524321:TAK524322 TJO524321:TKG524322 TTK524321:TUC524322 UDG524321:UDY524322 UNC524321:UNU524322 UWY524321:UXQ524322 VGU524321:VHM524322 VQQ524321:VRI524322 WAM524321:WBE524322 WKI524321:WLA524322 WUE524321:WUW524322 HS589857:IK589858 RO589857:SG589858 ABK589857:ACC589858 ALG589857:ALY589858 AVC589857:AVU589858 BEY589857:BFQ589858 BOU589857:BPM589858 BYQ589857:BZI589858 CIM589857:CJE589858 CSI589857:CTA589858 DCE589857:DCW589858 DMA589857:DMS589858 DVW589857:DWO589858 EFS589857:EGK589858 EPO589857:EQG589858 EZK589857:FAC589858 FJG589857:FJY589858 FTC589857:FTU589858 GCY589857:GDQ589858 GMU589857:GNM589858 GWQ589857:GXI589858 HGM589857:HHE589858 HQI589857:HRA589858 IAE589857:IAW589858 IKA589857:IKS589858 ITW589857:IUO589858 JDS589857:JEK589858 JNO589857:JOG589858 JXK589857:JYC589858 KHG589857:KHY589858 KRC589857:KRU589858 LAY589857:LBQ589858 LKU589857:LLM589858 LUQ589857:LVI589858 MEM589857:MFE589858 MOI589857:MPA589858 MYE589857:MYW589858 NIA589857:NIS589858 NRW589857:NSO589858 OBS589857:OCK589858 OLO589857:OMG589858 OVK589857:OWC589858 PFG589857:PFY589858 PPC589857:PPU589858 PYY589857:PZQ589858 QIU589857:QJM589858 QSQ589857:QTI589858 RCM589857:RDE589858 RMI589857:RNA589858 RWE589857:RWW589858 SGA589857:SGS589858 SPW589857:SQO589858 SZS589857:TAK589858 TJO589857:TKG589858 TTK589857:TUC589858 UDG589857:UDY589858 UNC589857:UNU589858 UWY589857:UXQ589858 VGU589857:VHM589858 VQQ589857:VRI589858 WAM589857:WBE589858 WKI589857:WLA589858 WUE589857:WUW589858 HS655393:IK655394 RO655393:SG655394 ABK655393:ACC655394 ALG655393:ALY655394 AVC655393:AVU655394 BEY655393:BFQ655394 BOU655393:BPM655394 BYQ655393:BZI655394 CIM655393:CJE655394 CSI655393:CTA655394 DCE655393:DCW655394 DMA655393:DMS655394 DVW655393:DWO655394 EFS655393:EGK655394 EPO655393:EQG655394 EZK655393:FAC655394 FJG655393:FJY655394 FTC655393:FTU655394 GCY655393:GDQ655394 GMU655393:GNM655394 GWQ655393:GXI655394 HGM655393:HHE655394 HQI655393:HRA655394 IAE655393:IAW655394 IKA655393:IKS655394 ITW655393:IUO655394 JDS655393:JEK655394 JNO655393:JOG655394 JXK655393:JYC655394 KHG655393:KHY655394 KRC655393:KRU655394 LAY655393:LBQ655394 LKU655393:LLM655394 LUQ655393:LVI655394 MEM655393:MFE655394 MOI655393:MPA655394 MYE655393:MYW655394 NIA655393:NIS655394 NRW655393:NSO655394 OBS655393:OCK655394 OLO655393:OMG655394 OVK655393:OWC655394 PFG655393:PFY655394 PPC655393:PPU655394 PYY655393:PZQ655394 QIU655393:QJM655394 QSQ655393:QTI655394 RCM655393:RDE655394 RMI655393:RNA655394 RWE655393:RWW655394 SGA655393:SGS655394 SPW655393:SQO655394 SZS655393:TAK655394 TJO655393:TKG655394 TTK655393:TUC655394 UDG655393:UDY655394 UNC655393:UNU655394 UWY655393:UXQ655394 VGU655393:VHM655394 VQQ655393:VRI655394 WAM655393:WBE655394 WKI655393:WLA655394 WUE655393:WUW655394 HS720929:IK720930 RO720929:SG720930 ABK720929:ACC720930 ALG720929:ALY720930 AVC720929:AVU720930 BEY720929:BFQ720930 BOU720929:BPM720930 BYQ720929:BZI720930 CIM720929:CJE720930 CSI720929:CTA720930 DCE720929:DCW720930 DMA720929:DMS720930 DVW720929:DWO720930 EFS720929:EGK720930 EPO720929:EQG720930 EZK720929:FAC720930 FJG720929:FJY720930 FTC720929:FTU720930 GCY720929:GDQ720930 GMU720929:GNM720930 GWQ720929:GXI720930 HGM720929:HHE720930 HQI720929:HRA720930 IAE720929:IAW720930 IKA720929:IKS720930 ITW720929:IUO720930 JDS720929:JEK720930 JNO720929:JOG720930 JXK720929:JYC720930 KHG720929:KHY720930 KRC720929:KRU720930 LAY720929:LBQ720930 LKU720929:LLM720930 LUQ720929:LVI720930 MEM720929:MFE720930 MOI720929:MPA720930 MYE720929:MYW720930 NIA720929:NIS720930 NRW720929:NSO720930 OBS720929:OCK720930 OLO720929:OMG720930 OVK720929:OWC720930 PFG720929:PFY720930 PPC720929:PPU720930 PYY720929:PZQ720930 QIU720929:QJM720930 QSQ720929:QTI720930 RCM720929:RDE720930 RMI720929:RNA720930 RWE720929:RWW720930 SGA720929:SGS720930 SPW720929:SQO720930 SZS720929:TAK720930 TJO720929:TKG720930 TTK720929:TUC720930 UDG720929:UDY720930 UNC720929:UNU720930 UWY720929:UXQ720930 VGU720929:VHM720930 VQQ720929:VRI720930 WAM720929:WBE720930 WKI720929:WLA720930 WUE720929:WUW720930 HS786465:IK786466 RO786465:SG786466 ABK786465:ACC786466 ALG786465:ALY786466 AVC786465:AVU786466 BEY786465:BFQ786466 BOU786465:BPM786466 BYQ786465:BZI786466 CIM786465:CJE786466 CSI786465:CTA786466 DCE786465:DCW786466 DMA786465:DMS786466 DVW786465:DWO786466 EFS786465:EGK786466 EPO786465:EQG786466 EZK786465:FAC786466 FJG786465:FJY786466 FTC786465:FTU786466 GCY786465:GDQ786466 GMU786465:GNM786466 GWQ786465:GXI786466 HGM786465:HHE786466 HQI786465:HRA786466 IAE786465:IAW786466 IKA786465:IKS786466 ITW786465:IUO786466 JDS786465:JEK786466 JNO786465:JOG786466 JXK786465:JYC786466 KHG786465:KHY786466 KRC786465:KRU786466 LAY786465:LBQ786466 LKU786465:LLM786466 LUQ786465:LVI786466 MEM786465:MFE786466 MOI786465:MPA786466 MYE786465:MYW786466 NIA786465:NIS786466 NRW786465:NSO786466 OBS786465:OCK786466 OLO786465:OMG786466 OVK786465:OWC786466 PFG786465:PFY786466 PPC786465:PPU786466 PYY786465:PZQ786466 QIU786465:QJM786466 QSQ786465:QTI786466 RCM786465:RDE786466 RMI786465:RNA786466 RWE786465:RWW786466 SGA786465:SGS786466 SPW786465:SQO786466 SZS786465:TAK786466 TJO786465:TKG786466 TTK786465:TUC786466 UDG786465:UDY786466 UNC786465:UNU786466 UWY786465:UXQ786466 VGU786465:VHM786466 VQQ786465:VRI786466 WAM786465:WBE786466 WKI786465:WLA786466 WUE786465:WUW786466 HS852001:IK852002 RO852001:SG852002 ABK852001:ACC852002 ALG852001:ALY852002 AVC852001:AVU852002 BEY852001:BFQ852002 BOU852001:BPM852002 BYQ852001:BZI852002 CIM852001:CJE852002 CSI852001:CTA852002 DCE852001:DCW852002 DMA852001:DMS852002 DVW852001:DWO852002 EFS852001:EGK852002 EPO852001:EQG852002 EZK852001:FAC852002 FJG852001:FJY852002 FTC852001:FTU852002 GCY852001:GDQ852002 GMU852001:GNM852002 GWQ852001:GXI852002 HGM852001:HHE852002 HQI852001:HRA852002 IAE852001:IAW852002 IKA852001:IKS852002 ITW852001:IUO852002 JDS852001:JEK852002 JNO852001:JOG852002 JXK852001:JYC852002 KHG852001:KHY852002 KRC852001:KRU852002 LAY852001:LBQ852002 LKU852001:LLM852002 LUQ852001:LVI852002 MEM852001:MFE852002 MOI852001:MPA852002 MYE852001:MYW852002 NIA852001:NIS852002 NRW852001:NSO852002 OBS852001:OCK852002 OLO852001:OMG852002 OVK852001:OWC852002 PFG852001:PFY852002 PPC852001:PPU852002 PYY852001:PZQ852002 QIU852001:QJM852002 QSQ852001:QTI852002 RCM852001:RDE852002 RMI852001:RNA852002 RWE852001:RWW852002 SGA852001:SGS852002 SPW852001:SQO852002 SZS852001:TAK852002 TJO852001:TKG852002 TTK852001:TUC852002 UDG852001:UDY852002 UNC852001:UNU852002 UWY852001:UXQ852002 VGU852001:VHM852002 VQQ852001:VRI852002 WAM852001:WBE852002 WKI852001:WLA852002 WUE852001:WUW852002 HS917537:IK917538 RO917537:SG917538 ABK917537:ACC917538 ALG917537:ALY917538 AVC917537:AVU917538 BEY917537:BFQ917538 BOU917537:BPM917538 BYQ917537:BZI917538 CIM917537:CJE917538 CSI917537:CTA917538 DCE917537:DCW917538 DMA917537:DMS917538 DVW917537:DWO917538 EFS917537:EGK917538 EPO917537:EQG917538 EZK917537:FAC917538 FJG917537:FJY917538 FTC917537:FTU917538 GCY917537:GDQ917538 GMU917537:GNM917538 GWQ917537:GXI917538 HGM917537:HHE917538 HQI917537:HRA917538 IAE917537:IAW917538 IKA917537:IKS917538 ITW917537:IUO917538 JDS917537:JEK917538 JNO917537:JOG917538 JXK917537:JYC917538 KHG917537:KHY917538 KRC917537:KRU917538 LAY917537:LBQ917538 LKU917537:LLM917538 LUQ917537:LVI917538 MEM917537:MFE917538 MOI917537:MPA917538 MYE917537:MYW917538 NIA917537:NIS917538 NRW917537:NSO917538 OBS917537:OCK917538 OLO917537:OMG917538 OVK917537:OWC917538 PFG917537:PFY917538 PPC917537:PPU917538 PYY917537:PZQ917538 QIU917537:QJM917538 QSQ917537:QTI917538 RCM917537:RDE917538 RMI917537:RNA917538 RWE917537:RWW917538 SGA917537:SGS917538 SPW917537:SQO917538 SZS917537:TAK917538 TJO917537:TKG917538 TTK917537:TUC917538 UDG917537:UDY917538 UNC917537:UNU917538 UWY917537:UXQ917538 VGU917537:VHM917538 VQQ917537:VRI917538 WAM917537:WBE917538 WKI917537:WLA917538 WUE917537:WUW917538 HS983073:IK983074 RO983073:SG983074 ABK983073:ACC983074 ALG983073:ALY983074 AVC983073:AVU983074 BEY983073:BFQ983074 BOU983073:BPM983074 BYQ983073:BZI983074 CIM983073:CJE983074 CSI983073:CTA983074 DCE983073:DCW983074 DMA983073:DMS983074 DVW983073:DWO983074 EFS983073:EGK983074 EPO983073:EQG983074 EZK983073:FAC983074 FJG983073:FJY983074 FTC983073:FTU983074 GCY983073:GDQ983074 GMU983073:GNM983074 GWQ983073:GXI983074 HGM983073:HHE983074 HQI983073:HRA983074 IAE983073:IAW983074 IKA983073:IKS983074 ITW983073:IUO983074 JDS983073:JEK983074 JNO983073:JOG983074 JXK983073:JYC983074 KHG983073:KHY983074 KRC983073:KRU983074 LAY983073:LBQ983074 LKU983073:LLM983074 LUQ983073:LVI983074 MEM983073:MFE983074 MOI983073:MPA983074 MYE983073:MYW983074 NIA983073:NIS983074 NRW983073:NSO983074 OBS983073:OCK983074 OLO983073:OMG983074 OVK983073:OWC983074 PFG983073:PFY983074 PPC983073:PPU983074 PYY983073:PZQ983074 QIU983073:QJM983074 QSQ983073:QTI983074 RCM983073:RDE983074 RMI983073:RNA983074 RWE983073:RWW983074 SGA983073:SGS983074 SPW983073:SQO983074 SZS983073:TAK983074 TJO983073:TKG983074 TTK983073:TUC983074 UDG983073:UDY983074 UNC983073:UNU983074 UWY983073:UXQ983074 VGU983073:VHM983074 VQQ983073:VRI983074 WAM983073:WBE983074 WKI983073:WLA983074 WUE983073:WUW983074 O65563:O65566 HV65564:HV65567 RR65564:RR65567 ABN65564:ABN65567 ALJ65564:ALJ65567 AVF65564:AVF65567 BFB65564:BFB65567 BOX65564:BOX65567 BYT65564:BYT65567 CIP65564:CIP65567 CSL65564:CSL65567 DCH65564:DCH65567 DMD65564:DMD65567 DVZ65564:DVZ65567 EFV65564:EFV65567 EPR65564:EPR65567 EZN65564:EZN65567 FJJ65564:FJJ65567 FTF65564:FTF65567 GDB65564:GDB65567 GMX65564:GMX65567 GWT65564:GWT65567 HGP65564:HGP65567 HQL65564:HQL65567 IAH65564:IAH65567 IKD65564:IKD65567 ITZ65564:ITZ65567 JDV65564:JDV65567 JNR65564:JNR65567 JXN65564:JXN65567 KHJ65564:KHJ65567 KRF65564:KRF65567 LBB65564:LBB65567 LKX65564:LKX65567 LUT65564:LUT65567 MEP65564:MEP65567 MOL65564:MOL65567 MYH65564:MYH65567 NID65564:NID65567 NRZ65564:NRZ65567 OBV65564:OBV65567 OLR65564:OLR65567 OVN65564:OVN65567 PFJ65564:PFJ65567 PPF65564:PPF65567 PZB65564:PZB65567 QIX65564:QIX65567 QST65564:QST65567 RCP65564:RCP65567 RML65564:RML65567 RWH65564:RWH65567 SGD65564:SGD65567 SPZ65564:SPZ65567 SZV65564:SZV65567 TJR65564:TJR65567 TTN65564:TTN65567 UDJ65564:UDJ65567 UNF65564:UNF65567 UXB65564:UXB65567 VGX65564:VGX65567 VQT65564:VQT65567 WAP65564:WAP65567 WKL65564:WKL65567 WUH65564:WUH65567 O131099:O131102 HV131100:HV131103 RR131100:RR131103 ABN131100:ABN131103 ALJ131100:ALJ131103 AVF131100:AVF131103 BFB131100:BFB131103 BOX131100:BOX131103 BYT131100:BYT131103 CIP131100:CIP131103 CSL131100:CSL131103 DCH131100:DCH131103 DMD131100:DMD131103 DVZ131100:DVZ131103 EFV131100:EFV131103 EPR131100:EPR131103 EZN131100:EZN131103 FJJ131100:FJJ131103 FTF131100:FTF131103 GDB131100:GDB131103 GMX131100:GMX131103 GWT131100:GWT131103 HGP131100:HGP131103 HQL131100:HQL131103 IAH131100:IAH131103 IKD131100:IKD131103 ITZ131100:ITZ131103 JDV131100:JDV131103 JNR131100:JNR131103 JXN131100:JXN131103 KHJ131100:KHJ131103 KRF131100:KRF131103 LBB131100:LBB131103 LKX131100:LKX131103 LUT131100:LUT131103 MEP131100:MEP131103 MOL131100:MOL131103 MYH131100:MYH131103 NID131100:NID131103 NRZ131100:NRZ131103 OBV131100:OBV131103 OLR131100:OLR131103 OVN131100:OVN131103 PFJ131100:PFJ131103 PPF131100:PPF131103 PZB131100:PZB131103 QIX131100:QIX131103 QST131100:QST131103 RCP131100:RCP131103 RML131100:RML131103 RWH131100:RWH131103 SGD131100:SGD131103 SPZ131100:SPZ131103 SZV131100:SZV131103 TJR131100:TJR131103 TTN131100:TTN131103 UDJ131100:UDJ131103 UNF131100:UNF131103 UXB131100:UXB131103 VGX131100:VGX131103 VQT131100:VQT131103 WAP131100:WAP131103 WKL131100:WKL131103 WUH131100:WUH131103 O196635:O196638 HV196636:HV196639 RR196636:RR196639 ABN196636:ABN196639 ALJ196636:ALJ196639 AVF196636:AVF196639 BFB196636:BFB196639 BOX196636:BOX196639 BYT196636:BYT196639 CIP196636:CIP196639 CSL196636:CSL196639 DCH196636:DCH196639 DMD196636:DMD196639 DVZ196636:DVZ196639 EFV196636:EFV196639 EPR196636:EPR196639 EZN196636:EZN196639 FJJ196636:FJJ196639 FTF196636:FTF196639 GDB196636:GDB196639 GMX196636:GMX196639 GWT196636:GWT196639 HGP196636:HGP196639 HQL196636:HQL196639 IAH196636:IAH196639 IKD196636:IKD196639 ITZ196636:ITZ196639 JDV196636:JDV196639 JNR196636:JNR196639 JXN196636:JXN196639 KHJ196636:KHJ196639 KRF196636:KRF196639 LBB196636:LBB196639 LKX196636:LKX196639 LUT196636:LUT196639 MEP196636:MEP196639 MOL196636:MOL196639 MYH196636:MYH196639 NID196636:NID196639 NRZ196636:NRZ196639 OBV196636:OBV196639 OLR196636:OLR196639 OVN196636:OVN196639 PFJ196636:PFJ196639 PPF196636:PPF196639 PZB196636:PZB196639 QIX196636:QIX196639 QST196636:QST196639 RCP196636:RCP196639 RML196636:RML196639 RWH196636:RWH196639 SGD196636:SGD196639 SPZ196636:SPZ196639 SZV196636:SZV196639 TJR196636:TJR196639 TTN196636:TTN196639 UDJ196636:UDJ196639 UNF196636:UNF196639 UXB196636:UXB196639 VGX196636:VGX196639 VQT196636:VQT196639 WAP196636:WAP196639 WKL196636:WKL196639 WUH196636:WUH196639 O262171:O262174 HV262172:HV262175 RR262172:RR262175 ABN262172:ABN262175 ALJ262172:ALJ262175 AVF262172:AVF262175 BFB262172:BFB262175 BOX262172:BOX262175 BYT262172:BYT262175 CIP262172:CIP262175 CSL262172:CSL262175 DCH262172:DCH262175 DMD262172:DMD262175 DVZ262172:DVZ262175 EFV262172:EFV262175 EPR262172:EPR262175 EZN262172:EZN262175 FJJ262172:FJJ262175 FTF262172:FTF262175 GDB262172:GDB262175 GMX262172:GMX262175 GWT262172:GWT262175 HGP262172:HGP262175 HQL262172:HQL262175 IAH262172:IAH262175 IKD262172:IKD262175 ITZ262172:ITZ262175 JDV262172:JDV262175 JNR262172:JNR262175 JXN262172:JXN262175 KHJ262172:KHJ262175 KRF262172:KRF262175 LBB262172:LBB262175 LKX262172:LKX262175 LUT262172:LUT262175 MEP262172:MEP262175 MOL262172:MOL262175 MYH262172:MYH262175 NID262172:NID262175 NRZ262172:NRZ262175 OBV262172:OBV262175 OLR262172:OLR262175 OVN262172:OVN262175 PFJ262172:PFJ262175 PPF262172:PPF262175 PZB262172:PZB262175 QIX262172:QIX262175 QST262172:QST262175 RCP262172:RCP262175 RML262172:RML262175 RWH262172:RWH262175 SGD262172:SGD262175 SPZ262172:SPZ262175 SZV262172:SZV262175 TJR262172:TJR262175 TTN262172:TTN262175 UDJ262172:UDJ262175 UNF262172:UNF262175 UXB262172:UXB262175 VGX262172:VGX262175 VQT262172:VQT262175 WAP262172:WAP262175 WKL262172:WKL262175 WUH262172:WUH262175 O327707:O327710 HV327708:HV327711 RR327708:RR327711 ABN327708:ABN327711 ALJ327708:ALJ327711 AVF327708:AVF327711 BFB327708:BFB327711 BOX327708:BOX327711 BYT327708:BYT327711 CIP327708:CIP327711 CSL327708:CSL327711 DCH327708:DCH327711 DMD327708:DMD327711 DVZ327708:DVZ327711 EFV327708:EFV327711 EPR327708:EPR327711 EZN327708:EZN327711 FJJ327708:FJJ327711 FTF327708:FTF327711 GDB327708:GDB327711 GMX327708:GMX327711 GWT327708:GWT327711 HGP327708:HGP327711 HQL327708:HQL327711 IAH327708:IAH327711 IKD327708:IKD327711 ITZ327708:ITZ327711 JDV327708:JDV327711 JNR327708:JNR327711 JXN327708:JXN327711 KHJ327708:KHJ327711 KRF327708:KRF327711 LBB327708:LBB327711 LKX327708:LKX327711 LUT327708:LUT327711 MEP327708:MEP327711 MOL327708:MOL327711 MYH327708:MYH327711 NID327708:NID327711 NRZ327708:NRZ327711 OBV327708:OBV327711 OLR327708:OLR327711 OVN327708:OVN327711 PFJ327708:PFJ327711 PPF327708:PPF327711 PZB327708:PZB327711 QIX327708:QIX327711 QST327708:QST327711 RCP327708:RCP327711 RML327708:RML327711 RWH327708:RWH327711 SGD327708:SGD327711 SPZ327708:SPZ327711 SZV327708:SZV327711 TJR327708:TJR327711 TTN327708:TTN327711 UDJ327708:UDJ327711 UNF327708:UNF327711 UXB327708:UXB327711 VGX327708:VGX327711 VQT327708:VQT327711 WAP327708:WAP327711 WKL327708:WKL327711 WUH327708:WUH327711 O393243:O393246 HV393244:HV393247 RR393244:RR393247 ABN393244:ABN393247 ALJ393244:ALJ393247 AVF393244:AVF393247 BFB393244:BFB393247 BOX393244:BOX393247 BYT393244:BYT393247 CIP393244:CIP393247 CSL393244:CSL393247 DCH393244:DCH393247 DMD393244:DMD393247 DVZ393244:DVZ393247 EFV393244:EFV393247 EPR393244:EPR393247 EZN393244:EZN393247 FJJ393244:FJJ393247 FTF393244:FTF393247 GDB393244:GDB393247 GMX393244:GMX393247 GWT393244:GWT393247 HGP393244:HGP393247 HQL393244:HQL393247 IAH393244:IAH393247 IKD393244:IKD393247 ITZ393244:ITZ393247 JDV393244:JDV393247 JNR393244:JNR393247 JXN393244:JXN393247 KHJ393244:KHJ393247 KRF393244:KRF393247 LBB393244:LBB393247 LKX393244:LKX393247 LUT393244:LUT393247 MEP393244:MEP393247 MOL393244:MOL393247 MYH393244:MYH393247 NID393244:NID393247 NRZ393244:NRZ393247 OBV393244:OBV393247 OLR393244:OLR393247 OVN393244:OVN393247 PFJ393244:PFJ393247 PPF393244:PPF393247 PZB393244:PZB393247 QIX393244:QIX393247 QST393244:QST393247 RCP393244:RCP393247 RML393244:RML393247 RWH393244:RWH393247 SGD393244:SGD393247 SPZ393244:SPZ393247 SZV393244:SZV393247 TJR393244:TJR393247 TTN393244:TTN393247 UDJ393244:UDJ393247 UNF393244:UNF393247 UXB393244:UXB393247 VGX393244:VGX393247 VQT393244:VQT393247 WAP393244:WAP393247 WKL393244:WKL393247 WUH393244:WUH393247 O458779:O458782 HV458780:HV458783 RR458780:RR458783 ABN458780:ABN458783 ALJ458780:ALJ458783 AVF458780:AVF458783 BFB458780:BFB458783 BOX458780:BOX458783 BYT458780:BYT458783 CIP458780:CIP458783 CSL458780:CSL458783 DCH458780:DCH458783 DMD458780:DMD458783 DVZ458780:DVZ458783 EFV458780:EFV458783 EPR458780:EPR458783 EZN458780:EZN458783 FJJ458780:FJJ458783 FTF458780:FTF458783 GDB458780:GDB458783 GMX458780:GMX458783 GWT458780:GWT458783 HGP458780:HGP458783 HQL458780:HQL458783 IAH458780:IAH458783 IKD458780:IKD458783 ITZ458780:ITZ458783 JDV458780:JDV458783 JNR458780:JNR458783 JXN458780:JXN458783 KHJ458780:KHJ458783 KRF458780:KRF458783 LBB458780:LBB458783 LKX458780:LKX458783 LUT458780:LUT458783 MEP458780:MEP458783 MOL458780:MOL458783 MYH458780:MYH458783 NID458780:NID458783 NRZ458780:NRZ458783 OBV458780:OBV458783 OLR458780:OLR458783 OVN458780:OVN458783 PFJ458780:PFJ458783 PPF458780:PPF458783 PZB458780:PZB458783 QIX458780:QIX458783 QST458780:QST458783 RCP458780:RCP458783 RML458780:RML458783 RWH458780:RWH458783 SGD458780:SGD458783 SPZ458780:SPZ458783 SZV458780:SZV458783 TJR458780:TJR458783 TTN458780:TTN458783 UDJ458780:UDJ458783 UNF458780:UNF458783 UXB458780:UXB458783 VGX458780:VGX458783 VQT458780:VQT458783 WAP458780:WAP458783 WKL458780:WKL458783 WUH458780:WUH458783 O524315:O524318 HV524316:HV524319 RR524316:RR524319 ABN524316:ABN524319 ALJ524316:ALJ524319 AVF524316:AVF524319 BFB524316:BFB524319 BOX524316:BOX524319 BYT524316:BYT524319 CIP524316:CIP524319 CSL524316:CSL524319 DCH524316:DCH524319 DMD524316:DMD524319 DVZ524316:DVZ524319 EFV524316:EFV524319 EPR524316:EPR524319 EZN524316:EZN524319 FJJ524316:FJJ524319 FTF524316:FTF524319 GDB524316:GDB524319 GMX524316:GMX524319 GWT524316:GWT524319 HGP524316:HGP524319 HQL524316:HQL524319 IAH524316:IAH524319 IKD524316:IKD524319 ITZ524316:ITZ524319 JDV524316:JDV524319 JNR524316:JNR524319 JXN524316:JXN524319 KHJ524316:KHJ524319 KRF524316:KRF524319 LBB524316:LBB524319 LKX524316:LKX524319 LUT524316:LUT524319 MEP524316:MEP524319 MOL524316:MOL524319 MYH524316:MYH524319 NID524316:NID524319 NRZ524316:NRZ524319 OBV524316:OBV524319 OLR524316:OLR524319 OVN524316:OVN524319 PFJ524316:PFJ524319 PPF524316:PPF524319 PZB524316:PZB524319 QIX524316:QIX524319 QST524316:QST524319 RCP524316:RCP524319 RML524316:RML524319 RWH524316:RWH524319 SGD524316:SGD524319 SPZ524316:SPZ524319 SZV524316:SZV524319 TJR524316:TJR524319 TTN524316:TTN524319 UDJ524316:UDJ524319 UNF524316:UNF524319 UXB524316:UXB524319 VGX524316:VGX524319 VQT524316:VQT524319 WAP524316:WAP524319 WKL524316:WKL524319 WUH524316:WUH524319 O589851:O589854 HV589852:HV589855 RR589852:RR589855 ABN589852:ABN589855 ALJ589852:ALJ589855 AVF589852:AVF589855 BFB589852:BFB589855 BOX589852:BOX589855 BYT589852:BYT589855 CIP589852:CIP589855 CSL589852:CSL589855 DCH589852:DCH589855 DMD589852:DMD589855 DVZ589852:DVZ589855 EFV589852:EFV589855 EPR589852:EPR589855 EZN589852:EZN589855 FJJ589852:FJJ589855 FTF589852:FTF589855 GDB589852:GDB589855 GMX589852:GMX589855 GWT589852:GWT589855 HGP589852:HGP589855 HQL589852:HQL589855 IAH589852:IAH589855 IKD589852:IKD589855 ITZ589852:ITZ589855 JDV589852:JDV589855 JNR589852:JNR589855 JXN589852:JXN589855 KHJ589852:KHJ589855 KRF589852:KRF589855 LBB589852:LBB589855 LKX589852:LKX589855 LUT589852:LUT589855 MEP589852:MEP589855 MOL589852:MOL589855 MYH589852:MYH589855 NID589852:NID589855 NRZ589852:NRZ589855 OBV589852:OBV589855 OLR589852:OLR589855 OVN589852:OVN589855 PFJ589852:PFJ589855 PPF589852:PPF589855 PZB589852:PZB589855 QIX589852:QIX589855 QST589852:QST589855 RCP589852:RCP589855 RML589852:RML589855 RWH589852:RWH589855 SGD589852:SGD589855 SPZ589852:SPZ589855 SZV589852:SZV589855 TJR589852:TJR589855 TTN589852:TTN589855 UDJ589852:UDJ589855 UNF589852:UNF589855 UXB589852:UXB589855 VGX589852:VGX589855 VQT589852:VQT589855 WAP589852:WAP589855 WKL589852:WKL589855 WUH589852:WUH589855 O655387:O655390 HV655388:HV655391 RR655388:RR655391 ABN655388:ABN655391 ALJ655388:ALJ655391 AVF655388:AVF655391 BFB655388:BFB655391 BOX655388:BOX655391 BYT655388:BYT655391 CIP655388:CIP655391 CSL655388:CSL655391 DCH655388:DCH655391 DMD655388:DMD655391 DVZ655388:DVZ655391 EFV655388:EFV655391 EPR655388:EPR655391 EZN655388:EZN655391 FJJ655388:FJJ655391 FTF655388:FTF655391 GDB655388:GDB655391 GMX655388:GMX655391 GWT655388:GWT655391 HGP655388:HGP655391 HQL655388:HQL655391 IAH655388:IAH655391 IKD655388:IKD655391 ITZ655388:ITZ655391 JDV655388:JDV655391 JNR655388:JNR655391 JXN655388:JXN655391 KHJ655388:KHJ655391 KRF655388:KRF655391 LBB655388:LBB655391 LKX655388:LKX655391 LUT655388:LUT655391 MEP655388:MEP655391 MOL655388:MOL655391 MYH655388:MYH655391 NID655388:NID655391 NRZ655388:NRZ655391 OBV655388:OBV655391 OLR655388:OLR655391 OVN655388:OVN655391 PFJ655388:PFJ655391 PPF655388:PPF655391 PZB655388:PZB655391 QIX655388:QIX655391 QST655388:QST655391 RCP655388:RCP655391 RML655388:RML655391 RWH655388:RWH655391 SGD655388:SGD655391 SPZ655388:SPZ655391 SZV655388:SZV655391 TJR655388:TJR655391 TTN655388:TTN655391 UDJ655388:UDJ655391 UNF655388:UNF655391 UXB655388:UXB655391 VGX655388:VGX655391 VQT655388:VQT655391 WAP655388:WAP655391 WKL655388:WKL655391 WUH655388:WUH655391 O720923:O720926 HV720924:HV720927 RR720924:RR720927 ABN720924:ABN720927 ALJ720924:ALJ720927 AVF720924:AVF720927 BFB720924:BFB720927 BOX720924:BOX720927 BYT720924:BYT720927 CIP720924:CIP720927 CSL720924:CSL720927 DCH720924:DCH720927 DMD720924:DMD720927 DVZ720924:DVZ720927 EFV720924:EFV720927 EPR720924:EPR720927 EZN720924:EZN720927 FJJ720924:FJJ720927 FTF720924:FTF720927 GDB720924:GDB720927 GMX720924:GMX720927 GWT720924:GWT720927 HGP720924:HGP720927 HQL720924:HQL720927 IAH720924:IAH720927 IKD720924:IKD720927 ITZ720924:ITZ720927 JDV720924:JDV720927 JNR720924:JNR720927 JXN720924:JXN720927 KHJ720924:KHJ720927 KRF720924:KRF720927 LBB720924:LBB720927 LKX720924:LKX720927 LUT720924:LUT720927 MEP720924:MEP720927 MOL720924:MOL720927 MYH720924:MYH720927 NID720924:NID720927 NRZ720924:NRZ720927 OBV720924:OBV720927 OLR720924:OLR720927 OVN720924:OVN720927 PFJ720924:PFJ720927 PPF720924:PPF720927 PZB720924:PZB720927 QIX720924:QIX720927 QST720924:QST720927 RCP720924:RCP720927 RML720924:RML720927 RWH720924:RWH720927 SGD720924:SGD720927 SPZ720924:SPZ720927 SZV720924:SZV720927 TJR720924:TJR720927 TTN720924:TTN720927 UDJ720924:UDJ720927 UNF720924:UNF720927 UXB720924:UXB720927 VGX720924:VGX720927 VQT720924:VQT720927 WAP720924:WAP720927 WKL720924:WKL720927 WUH720924:WUH720927 O786459:O786462 HV786460:HV786463 RR786460:RR786463 ABN786460:ABN786463 ALJ786460:ALJ786463 AVF786460:AVF786463 BFB786460:BFB786463 BOX786460:BOX786463 BYT786460:BYT786463 CIP786460:CIP786463 CSL786460:CSL786463 DCH786460:DCH786463 DMD786460:DMD786463 DVZ786460:DVZ786463 EFV786460:EFV786463 EPR786460:EPR786463 EZN786460:EZN786463 FJJ786460:FJJ786463 FTF786460:FTF786463 GDB786460:GDB786463 GMX786460:GMX786463 GWT786460:GWT786463 HGP786460:HGP786463 HQL786460:HQL786463 IAH786460:IAH786463 IKD786460:IKD786463 ITZ786460:ITZ786463 JDV786460:JDV786463 JNR786460:JNR786463 JXN786460:JXN786463 KHJ786460:KHJ786463 KRF786460:KRF786463 LBB786460:LBB786463 LKX786460:LKX786463 LUT786460:LUT786463 MEP786460:MEP786463 MOL786460:MOL786463 MYH786460:MYH786463 NID786460:NID786463 NRZ786460:NRZ786463 OBV786460:OBV786463 OLR786460:OLR786463 OVN786460:OVN786463 PFJ786460:PFJ786463 PPF786460:PPF786463 PZB786460:PZB786463 QIX786460:QIX786463 QST786460:QST786463 RCP786460:RCP786463 RML786460:RML786463 RWH786460:RWH786463 SGD786460:SGD786463 SPZ786460:SPZ786463 SZV786460:SZV786463 TJR786460:TJR786463 TTN786460:TTN786463 UDJ786460:UDJ786463 UNF786460:UNF786463 UXB786460:UXB786463 VGX786460:VGX786463 VQT786460:VQT786463 WAP786460:WAP786463 WKL786460:WKL786463 WUH786460:WUH786463 O851995:O851998 HV851996:HV851999 RR851996:RR851999 ABN851996:ABN851999 ALJ851996:ALJ851999 AVF851996:AVF851999 BFB851996:BFB851999 BOX851996:BOX851999 BYT851996:BYT851999 CIP851996:CIP851999 CSL851996:CSL851999 DCH851996:DCH851999 DMD851996:DMD851999 DVZ851996:DVZ851999 EFV851996:EFV851999 EPR851996:EPR851999 EZN851996:EZN851999 FJJ851996:FJJ851999 FTF851996:FTF851999 GDB851996:GDB851999 GMX851996:GMX851999 GWT851996:GWT851999 HGP851996:HGP851999 HQL851996:HQL851999 IAH851996:IAH851999 IKD851996:IKD851999 ITZ851996:ITZ851999 JDV851996:JDV851999 JNR851996:JNR851999 JXN851996:JXN851999 KHJ851996:KHJ851999 KRF851996:KRF851999 LBB851996:LBB851999 LKX851996:LKX851999 LUT851996:LUT851999 MEP851996:MEP851999 MOL851996:MOL851999 MYH851996:MYH851999 NID851996:NID851999 NRZ851996:NRZ851999 OBV851996:OBV851999 OLR851996:OLR851999 OVN851996:OVN851999 PFJ851996:PFJ851999 PPF851996:PPF851999 PZB851996:PZB851999 QIX851996:QIX851999 QST851996:QST851999 RCP851996:RCP851999 RML851996:RML851999 RWH851996:RWH851999 SGD851996:SGD851999 SPZ851996:SPZ851999 SZV851996:SZV851999 TJR851996:TJR851999 TTN851996:TTN851999 UDJ851996:UDJ851999 UNF851996:UNF851999 UXB851996:UXB851999 VGX851996:VGX851999 VQT851996:VQT851999 WAP851996:WAP851999 WKL851996:WKL851999 WUH851996:WUH851999 O917531:O917534 HV917532:HV917535 RR917532:RR917535 ABN917532:ABN917535 ALJ917532:ALJ917535 AVF917532:AVF917535 BFB917532:BFB917535 BOX917532:BOX917535 BYT917532:BYT917535 CIP917532:CIP917535 CSL917532:CSL917535 DCH917532:DCH917535 DMD917532:DMD917535 DVZ917532:DVZ917535 EFV917532:EFV917535 EPR917532:EPR917535 EZN917532:EZN917535 FJJ917532:FJJ917535 FTF917532:FTF917535 GDB917532:GDB917535 GMX917532:GMX917535 GWT917532:GWT917535 HGP917532:HGP917535 HQL917532:HQL917535 IAH917532:IAH917535 IKD917532:IKD917535 ITZ917532:ITZ917535 JDV917532:JDV917535 JNR917532:JNR917535 JXN917532:JXN917535 KHJ917532:KHJ917535 KRF917532:KRF917535 LBB917532:LBB917535 LKX917532:LKX917535 LUT917532:LUT917535 MEP917532:MEP917535 MOL917532:MOL917535 MYH917532:MYH917535 NID917532:NID917535 NRZ917532:NRZ917535 OBV917532:OBV917535 OLR917532:OLR917535 OVN917532:OVN917535 PFJ917532:PFJ917535 PPF917532:PPF917535 PZB917532:PZB917535 QIX917532:QIX917535 QST917532:QST917535 RCP917532:RCP917535 RML917532:RML917535 RWH917532:RWH917535 SGD917532:SGD917535 SPZ917532:SPZ917535 SZV917532:SZV917535 TJR917532:TJR917535 TTN917532:TTN917535 UDJ917532:UDJ917535 UNF917532:UNF917535 UXB917532:UXB917535 VGX917532:VGX917535 VQT917532:VQT917535 WAP917532:WAP917535 WKL917532:WKL917535 WUH917532:WUH917535 O983067:O983070 HV983068:HV983071 RR983068:RR983071 ABN983068:ABN983071 ALJ983068:ALJ983071 AVF983068:AVF983071 BFB983068:BFB983071 BOX983068:BOX983071 BYT983068:BYT983071 CIP983068:CIP983071 CSL983068:CSL983071 DCH983068:DCH983071 DMD983068:DMD983071 DVZ983068:DVZ983071 EFV983068:EFV983071 EPR983068:EPR983071 EZN983068:EZN983071 FJJ983068:FJJ983071 FTF983068:FTF983071 GDB983068:GDB983071 GMX983068:GMX983071 GWT983068:GWT983071 HGP983068:HGP983071 HQL983068:HQL983071 IAH983068:IAH983071 IKD983068:IKD983071 ITZ983068:ITZ983071 JDV983068:JDV983071 JNR983068:JNR983071 JXN983068:JXN983071 KHJ983068:KHJ983071 KRF983068:KRF983071 LBB983068:LBB983071 LKX983068:LKX983071 LUT983068:LUT983071 MEP983068:MEP983071 MOL983068:MOL983071 MYH983068:MYH983071 NID983068:NID983071 NRZ983068:NRZ983071 OBV983068:OBV983071 OLR983068:OLR983071 OVN983068:OVN983071 PFJ983068:PFJ983071 PPF983068:PPF983071 PZB983068:PZB983071 QIX983068:QIX983071 QST983068:QST983071 RCP983068:RCP983071 RML983068:RML983071 RWH983068:RWH983071 SGD983068:SGD983071 SPZ983068:SPZ983071 SZV983068:SZV983071 TJR983068:TJR983071 TTN983068:TTN983071 UDJ983068:UDJ983071 UNF983068:UNF983071 UXB983068:UXB983071 VGX983068:VGX983071 VQT983068:VQT983071 WAP983068:WAP983071 WKL983068:WKL983071 WUH983068:WUH983071 HO65578:IK65580 RK65578:SG65580 ABG65578:ACC65580 ALC65578:ALY65580 AUY65578:AVU65580 BEU65578:BFQ65580 BOQ65578:BPM65580 BYM65578:BZI65580 CII65578:CJE65580 CSE65578:CTA65580 DCA65578:DCW65580 DLW65578:DMS65580 DVS65578:DWO65580 EFO65578:EGK65580 EPK65578:EQG65580 EZG65578:FAC65580 FJC65578:FJY65580 FSY65578:FTU65580 GCU65578:GDQ65580 GMQ65578:GNM65580 GWM65578:GXI65580 HGI65578:HHE65580 HQE65578:HRA65580 IAA65578:IAW65580 IJW65578:IKS65580 ITS65578:IUO65580 JDO65578:JEK65580 JNK65578:JOG65580 JXG65578:JYC65580 KHC65578:KHY65580 KQY65578:KRU65580 LAU65578:LBQ65580 LKQ65578:LLM65580 LUM65578:LVI65580 MEI65578:MFE65580 MOE65578:MPA65580 MYA65578:MYW65580 NHW65578:NIS65580 NRS65578:NSO65580 OBO65578:OCK65580 OLK65578:OMG65580 OVG65578:OWC65580 PFC65578:PFY65580 POY65578:PPU65580 PYU65578:PZQ65580 QIQ65578:QJM65580 QSM65578:QTI65580 RCI65578:RDE65580 RME65578:RNA65580 RWA65578:RWW65580 SFW65578:SGS65580 SPS65578:SQO65580 SZO65578:TAK65580 TJK65578:TKG65580 TTG65578:TUC65580 UDC65578:UDY65580 UMY65578:UNU65580 UWU65578:UXQ65580 VGQ65578:VHM65580 VQM65578:VRI65580 WAI65578:WBE65580 WKE65578:WLA65580 WUA65578:WUW65580 HO131114:IK131116 RK131114:SG131116 ABG131114:ACC131116 ALC131114:ALY131116 AUY131114:AVU131116 BEU131114:BFQ131116 BOQ131114:BPM131116 BYM131114:BZI131116 CII131114:CJE131116 CSE131114:CTA131116 DCA131114:DCW131116 DLW131114:DMS131116 DVS131114:DWO131116 EFO131114:EGK131116 EPK131114:EQG131116 EZG131114:FAC131116 FJC131114:FJY131116 FSY131114:FTU131116 GCU131114:GDQ131116 GMQ131114:GNM131116 GWM131114:GXI131116 HGI131114:HHE131116 HQE131114:HRA131116 IAA131114:IAW131116 IJW131114:IKS131116 ITS131114:IUO131116 JDO131114:JEK131116 JNK131114:JOG131116 JXG131114:JYC131116 KHC131114:KHY131116 KQY131114:KRU131116 LAU131114:LBQ131116 LKQ131114:LLM131116 LUM131114:LVI131116 MEI131114:MFE131116 MOE131114:MPA131116 MYA131114:MYW131116 NHW131114:NIS131116 NRS131114:NSO131116 OBO131114:OCK131116 OLK131114:OMG131116 OVG131114:OWC131116 PFC131114:PFY131116 POY131114:PPU131116 PYU131114:PZQ131116 QIQ131114:QJM131116 QSM131114:QTI131116 RCI131114:RDE131116 RME131114:RNA131116 RWA131114:RWW131116 SFW131114:SGS131116 SPS131114:SQO131116 SZO131114:TAK131116 TJK131114:TKG131116 TTG131114:TUC131116 UDC131114:UDY131116 UMY131114:UNU131116 UWU131114:UXQ131116 VGQ131114:VHM131116 VQM131114:VRI131116 WAI131114:WBE131116 WKE131114:WLA131116 WUA131114:WUW131116 HO196650:IK196652 RK196650:SG196652 ABG196650:ACC196652 ALC196650:ALY196652 AUY196650:AVU196652 BEU196650:BFQ196652 BOQ196650:BPM196652 BYM196650:BZI196652 CII196650:CJE196652 CSE196650:CTA196652 DCA196650:DCW196652 DLW196650:DMS196652 DVS196650:DWO196652 EFO196650:EGK196652 EPK196650:EQG196652 EZG196650:FAC196652 FJC196650:FJY196652 FSY196650:FTU196652 GCU196650:GDQ196652 GMQ196650:GNM196652 GWM196650:GXI196652 HGI196650:HHE196652 HQE196650:HRA196652 IAA196650:IAW196652 IJW196650:IKS196652 ITS196650:IUO196652 JDO196650:JEK196652 JNK196650:JOG196652 JXG196650:JYC196652 KHC196650:KHY196652 KQY196650:KRU196652 LAU196650:LBQ196652 LKQ196650:LLM196652 LUM196650:LVI196652 MEI196650:MFE196652 MOE196650:MPA196652 MYA196650:MYW196652 NHW196650:NIS196652 NRS196650:NSO196652 OBO196650:OCK196652 OLK196650:OMG196652 OVG196650:OWC196652 PFC196650:PFY196652 POY196650:PPU196652 PYU196650:PZQ196652 QIQ196650:QJM196652 QSM196650:QTI196652 RCI196650:RDE196652 RME196650:RNA196652 RWA196650:RWW196652 SFW196650:SGS196652 SPS196650:SQO196652 SZO196650:TAK196652 TJK196650:TKG196652 TTG196650:TUC196652 UDC196650:UDY196652 UMY196650:UNU196652 UWU196650:UXQ196652 VGQ196650:VHM196652 VQM196650:VRI196652 WAI196650:WBE196652 WKE196650:WLA196652 WUA196650:WUW196652 HO262186:IK262188 RK262186:SG262188 ABG262186:ACC262188 ALC262186:ALY262188 AUY262186:AVU262188 BEU262186:BFQ262188 BOQ262186:BPM262188 BYM262186:BZI262188 CII262186:CJE262188 CSE262186:CTA262188 DCA262186:DCW262188 DLW262186:DMS262188 DVS262186:DWO262188 EFO262186:EGK262188 EPK262186:EQG262188 EZG262186:FAC262188 FJC262186:FJY262188 FSY262186:FTU262188 GCU262186:GDQ262188 GMQ262186:GNM262188 GWM262186:GXI262188 HGI262186:HHE262188 HQE262186:HRA262188 IAA262186:IAW262188 IJW262186:IKS262188 ITS262186:IUO262188 JDO262186:JEK262188 JNK262186:JOG262188 JXG262186:JYC262188 KHC262186:KHY262188 KQY262186:KRU262188 LAU262186:LBQ262188 LKQ262186:LLM262188 LUM262186:LVI262188 MEI262186:MFE262188 MOE262186:MPA262188 MYA262186:MYW262188 NHW262186:NIS262188 NRS262186:NSO262188 OBO262186:OCK262188 OLK262186:OMG262188 OVG262186:OWC262188 PFC262186:PFY262188 POY262186:PPU262188 PYU262186:PZQ262188 QIQ262186:QJM262188 QSM262186:QTI262188 RCI262186:RDE262188 RME262186:RNA262188 RWA262186:RWW262188 SFW262186:SGS262188 SPS262186:SQO262188 SZO262186:TAK262188 TJK262186:TKG262188 TTG262186:TUC262188 UDC262186:UDY262188 UMY262186:UNU262188 UWU262186:UXQ262188 VGQ262186:VHM262188 VQM262186:VRI262188 WAI262186:WBE262188 WKE262186:WLA262188 WUA262186:WUW262188 HO327722:IK327724 RK327722:SG327724 ABG327722:ACC327724 ALC327722:ALY327724 AUY327722:AVU327724 BEU327722:BFQ327724 BOQ327722:BPM327724 BYM327722:BZI327724 CII327722:CJE327724 CSE327722:CTA327724 DCA327722:DCW327724 DLW327722:DMS327724 DVS327722:DWO327724 EFO327722:EGK327724 EPK327722:EQG327724 EZG327722:FAC327724 FJC327722:FJY327724 FSY327722:FTU327724 GCU327722:GDQ327724 GMQ327722:GNM327724 GWM327722:GXI327724 HGI327722:HHE327724 HQE327722:HRA327724 IAA327722:IAW327724 IJW327722:IKS327724 ITS327722:IUO327724 JDO327722:JEK327724 JNK327722:JOG327724 JXG327722:JYC327724 KHC327722:KHY327724 KQY327722:KRU327724 LAU327722:LBQ327724 LKQ327722:LLM327724 LUM327722:LVI327724 MEI327722:MFE327724 MOE327722:MPA327724 MYA327722:MYW327724 NHW327722:NIS327724 NRS327722:NSO327724 OBO327722:OCK327724 OLK327722:OMG327724 OVG327722:OWC327724 PFC327722:PFY327724 POY327722:PPU327724 PYU327722:PZQ327724 QIQ327722:QJM327724 QSM327722:QTI327724 RCI327722:RDE327724 RME327722:RNA327724 RWA327722:RWW327724 SFW327722:SGS327724 SPS327722:SQO327724 SZO327722:TAK327724 TJK327722:TKG327724 TTG327722:TUC327724 UDC327722:UDY327724 UMY327722:UNU327724 UWU327722:UXQ327724 VGQ327722:VHM327724 VQM327722:VRI327724 WAI327722:WBE327724 WKE327722:WLA327724 WUA327722:WUW327724 HO393258:IK393260 RK393258:SG393260 ABG393258:ACC393260 ALC393258:ALY393260 AUY393258:AVU393260 BEU393258:BFQ393260 BOQ393258:BPM393260 BYM393258:BZI393260 CII393258:CJE393260 CSE393258:CTA393260 DCA393258:DCW393260 DLW393258:DMS393260 DVS393258:DWO393260 EFO393258:EGK393260 EPK393258:EQG393260 EZG393258:FAC393260 FJC393258:FJY393260 FSY393258:FTU393260 GCU393258:GDQ393260 GMQ393258:GNM393260 GWM393258:GXI393260 HGI393258:HHE393260 HQE393258:HRA393260 IAA393258:IAW393260 IJW393258:IKS393260 ITS393258:IUO393260 JDO393258:JEK393260 JNK393258:JOG393260 JXG393258:JYC393260 KHC393258:KHY393260 KQY393258:KRU393260 LAU393258:LBQ393260 LKQ393258:LLM393260 LUM393258:LVI393260 MEI393258:MFE393260 MOE393258:MPA393260 MYA393258:MYW393260 NHW393258:NIS393260 NRS393258:NSO393260 OBO393258:OCK393260 OLK393258:OMG393260 OVG393258:OWC393260 PFC393258:PFY393260 POY393258:PPU393260 PYU393258:PZQ393260 QIQ393258:QJM393260 QSM393258:QTI393260 RCI393258:RDE393260 RME393258:RNA393260 RWA393258:RWW393260 SFW393258:SGS393260 SPS393258:SQO393260 SZO393258:TAK393260 TJK393258:TKG393260 TTG393258:TUC393260 UDC393258:UDY393260 UMY393258:UNU393260 UWU393258:UXQ393260 VGQ393258:VHM393260 VQM393258:VRI393260 WAI393258:WBE393260 WKE393258:WLA393260 WUA393258:WUW393260 HO458794:IK458796 RK458794:SG458796 ABG458794:ACC458796 ALC458794:ALY458796 AUY458794:AVU458796 BEU458794:BFQ458796 BOQ458794:BPM458796 BYM458794:BZI458796 CII458794:CJE458796 CSE458794:CTA458796 DCA458794:DCW458796 DLW458794:DMS458796 DVS458794:DWO458796 EFO458794:EGK458796 EPK458794:EQG458796 EZG458794:FAC458796 FJC458794:FJY458796 FSY458794:FTU458796 GCU458794:GDQ458796 GMQ458794:GNM458796 GWM458794:GXI458796 HGI458794:HHE458796 HQE458794:HRA458796 IAA458794:IAW458796 IJW458794:IKS458796 ITS458794:IUO458796 JDO458794:JEK458796 JNK458794:JOG458796 JXG458794:JYC458796 KHC458794:KHY458796 KQY458794:KRU458796 LAU458794:LBQ458796 LKQ458794:LLM458796 LUM458794:LVI458796 MEI458794:MFE458796 MOE458794:MPA458796 MYA458794:MYW458796 NHW458794:NIS458796 NRS458794:NSO458796 OBO458794:OCK458796 OLK458794:OMG458796 OVG458794:OWC458796 PFC458794:PFY458796 POY458794:PPU458796 PYU458794:PZQ458796 QIQ458794:QJM458796 QSM458794:QTI458796 RCI458794:RDE458796 RME458794:RNA458796 RWA458794:RWW458796 SFW458794:SGS458796 SPS458794:SQO458796 SZO458794:TAK458796 TJK458794:TKG458796 TTG458794:TUC458796 UDC458794:UDY458796 UMY458794:UNU458796 UWU458794:UXQ458796 VGQ458794:VHM458796 VQM458794:VRI458796 WAI458794:WBE458796 WKE458794:WLA458796 WUA458794:WUW458796 HO524330:IK524332 RK524330:SG524332 ABG524330:ACC524332 ALC524330:ALY524332 AUY524330:AVU524332 BEU524330:BFQ524332 BOQ524330:BPM524332 BYM524330:BZI524332 CII524330:CJE524332 CSE524330:CTA524332 DCA524330:DCW524332 DLW524330:DMS524332 DVS524330:DWO524332 EFO524330:EGK524332 EPK524330:EQG524332 EZG524330:FAC524332 FJC524330:FJY524332 FSY524330:FTU524332 GCU524330:GDQ524332 GMQ524330:GNM524332 GWM524330:GXI524332 HGI524330:HHE524332 HQE524330:HRA524332 IAA524330:IAW524332 IJW524330:IKS524332 ITS524330:IUO524332 JDO524330:JEK524332 JNK524330:JOG524332 JXG524330:JYC524332 KHC524330:KHY524332 KQY524330:KRU524332 LAU524330:LBQ524332 LKQ524330:LLM524332 LUM524330:LVI524332 MEI524330:MFE524332 MOE524330:MPA524332 MYA524330:MYW524332 NHW524330:NIS524332 NRS524330:NSO524332 OBO524330:OCK524332 OLK524330:OMG524332 OVG524330:OWC524332 PFC524330:PFY524332 POY524330:PPU524332 PYU524330:PZQ524332 QIQ524330:QJM524332 QSM524330:QTI524332 RCI524330:RDE524332 RME524330:RNA524332 RWA524330:RWW524332 SFW524330:SGS524332 SPS524330:SQO524332 SZO524330:TAK524332 TJK524330:TKG524332 TTG524330:TUC524332 UDC524330:UDY524332 UMY524330:UNU524332 UWU524330:UXQ524332 VGQ524330:VHM524332 VQM524330:VRI524332 WAI524330:WBE524332 WKE524330:WLA524332 WUA524330:WUW524332 HO589866:IK589868 RK589866:SG589868 ABG589866:ACC589868 ALC589866:ALY589868 AUY589866:AVU589868 BEU589866:BFQ589868 BOQ589866:BPM589868 BYM589866:BZI589868 CII589866:CJE589868 CSE589866:CTA589868 DCA589866:DCW589868 DLW589866:DMS589868 DVS589866:DWO589868 EFO589866:EGK589868 EPK589866:EQG589868 EZG589866:FAC589868 FJC589866:FJY589868 FSY589866:FTU589868 GCU589866:GDQ589868 GMQ589866:GNM589868 GWM589866:GXI589868 HGI589866:HHE589868 HQE589866:HRA589868 IAA589866:IAW589868 IJW589866:IKS589868 ITS589866:IUO589868 JDO589866:JEK589868 JNK589866:JOG589868 JXG589866:JYC589868 KHC589866:KHY589868 KQY589866:KRU589868 LAU589866:LBQ589868 LKQ589866:LLM589868 LUM589866:LVI589868 MEI589866:MFE589868 MOE589866:MPA589868 MYA589866:MYW589868 NHW589866:NIS589868 NRS589866:NSO589868 OBO589866:OCK589868 OLK589866:OMG589868 OVG589866:OWC589868 PFC589866:PFY589868 POY589866:PPU589868 PYU589866:PZQ589868 QIQ589866:QJM589868 QSM589866:QTI589868 RCI589866:RDE589868 RME589866:RNA589868 RWA589866:RWW589868 SFW589866:SGS589868 SPS589866:SQO589868 SZO589866:TAK589868 TJK589866:TKG589868 TTG589866:TUC589868 UDC589866:UDY589868 UMY589866:UNU589868 UWU589866:UXQ589868 VGQ589866:VHM589868 VQM589866:VRI589868 WAI589866:WBE589868 WKE589866:WLA589868 WUA589866:WUW589868 HO655402:IK655404 RK655402:SG655404 ABG655402:ACC655404 ALC655402:ALY655404 AUY655402:AVU655404 BEU655402:BFQ655404 BOQ655402:BPM655404 BYM655402:BZI655404 CII655402:CJE655404 CSE655402:CTA655404 DCA655402:DCW655404 DLW655402:DMS655404 DVS655402:DWO655404 EFO655402:EGK655404 EPK655402:EQG655404 EZG655402:FAC655404 FJC655402:FJY655404 FSY655402:FTU655404 GCU655402:GDQ655404 GMQ655402:GNM655404 GWM655402:GXI655404 HGI655402:HHE655404 HQE655402:HRA655404 IAA655402:IAW655404 IJW655402:IKS655404 ITS655402:IUO655404 JDO655402:JEK655404 JNK655402:JOG655404 JXG655402:JYC655404 KHC655402:KHY655404 KQY655402:KRU655404 LAU655402:LBQ655404 LKQ655402:LLM655404 LUM655402:LVI655404 MEI655402:MFE655404 MOE655402:MPA655404 MYA655402:MYW655404 NHW655402:NIS655404 NRS655402:NSO655404 OBO655402:OCK655404 OLK655402:OMG655404 OVG655402:OWC655404 PFC655402:PFY655404 POY655402:PPU655404 PYU655402:PZQ655404 QIQ655402:QJM655404 QSM655402:QTI655404 RCI655402:RDE655404 RME655402:RNA655404 RWA655402:RWW655404 SFW655402:SGS655404 SPS655402:SQO655404 SZO655402:TAK655404 TJK655402:TKG655404 TTG655402:TUC655404 UDC655402:UDY655404 UMY655402:UNU655404 UWU655402:UXQ655404 VGQ655402:VHM655404 VQM655402:VRI655404 WAI655402:WBE655404 WKE655402:WLA655404 WUA655402:WUW655404 HO720938:IK720940 RK720938:SG720940 ABG720938:ACC720940 ALC720938:ALY720940 AUY720938:AVU720940 BEU720938:BFQ720940 BOQ720938:BPM720940 BYM720938:BZI720940 CII720938:CJE720940 CSE720938:CTA720940 DCA720938:DCW720940 DLW720938:DMS720940 DVS720938:DWO720940 EFO720938:EGK720940 EPK720938:EQG720940 EZG720938:FAC720940 FJC720938:FJY720940 FSY720938:FTU720940 GCU720938:GDQ720940 GMQ720938:GNM720940 GWM720938:GXI720940 HGI720938:HHE720940 HQE720938:HRA720940 IAA720938:IAW720940 IJW720938:IKS720940 ITS720938:IUO720940 JDO720938:JEK720940 JNK720938:JOG720940 JXG720938:JYC720940 KHC720938:KHY720940 KQY720938:KRU720940 LAU720938:LBQ720940 LKQ720938:LLM720940 LUM720938:LVI720940 MEI720938:MFE720940 MOE720938:MPA720940 MYA720938:MYW720940 NHW720938:NIS720940 NRS720938:NSO720940 OBO720938:OCK720940 OLK720938:OMG720940 OVG720938:OWC720940 PFC720938:PFY720940 POY720938:PPU720940 PYU720938:PZQ720940 QIQ720938:QJM720940 QSM720938:QTI720940 RCI720938:RDE720940 RME720938:RNA720940 RWA720938:RWW720940 SFW720938:SGS720940 SPS720938:SQO720940 SZO720938:TAK720940 TJK720938:TKG720940 TTG720938:TUC720940 UDC720938:UDY720940 UMY720938:UNU720940 UWU720938:UXQ720940 VGQ720938:VHM720940 VQM720938:VRI720940 WAI720938:WBE720940 WKE720938:WLA720940 WUA720938:WUW720940 HO786474:IK786476 RK786474:SG786476 ABG786474:ACC786476 ALC786474:ALY786476 AUY786474:AVU786476 BEU786474:BFQ786476 BOQ786474:BPM786476 BYM786474:BZI786476 CII786474:CJE786476 CSE786474:CTA786476 DCA786474:DCW786476 DLW786474:DMS786476 DVS786474:DWO786476 EFO786474:EGK786476 EPK786474:EQG786476 EZG786474:FAC786476 FJC786474:FJY786476 FSY786474:FTU786476 GCU786474:GDQ786476 GMQ786474:GNM786476 GWM786474:GXI786476 HGI786474:HHE786476 HQE786474:HRA786476 IAA786474:IAW786476 IJW786474:IKS786476 ITS786474:IUO786476 JDO786474:JEK786476 JNK786474:JOG786476 JXG786474:JYC786476 KHC786474:KHY786476 KQY786474:KRU786476 LAU786474:LBQ786476 LKQ786474:LLM786476 LUM786474:LVI786476 MEI786474:MFE786476 MOE786474:MPA786476 MYA786474:MYW786476 NHW786474:NIS786476 NRS786474:NSO786476 OBO786474:OCK786476 OLK786474:OMG786476 OVG786474:OWC786476 PFC786474:PFY786476 POY786474:PPU786476 PYU786474:PZQ786476 QIQ786474:QJM786476 QSM786474:QTI786476 RCI786474:RDE786476 RME786474:RNA786476 RWA786474:RWW786476 SFW786474:SGS786476 SPS786474:SQO786476 SZO786474:TAK786476 TJK786474:TKG786476 TTG786474:TUC786476 UDC786474:UDY786476 UMY786474:UNU786476 UWU786474:UXQ786476 VGQ786474:VHM786476 VQM786474:VRI786476 WAI786474:WBE786476 WKE786474:WLA786476 WUA786474:WUW786476 HO852010:IK852012 RK852010:SG852012 ABG852010:ACC852012 ALC852010:ALY852012 AUY852010:AVU852012 BEU852010:BFQ852012 BOQ852010:BPM852012 BYM852010:BZI852012 CII852010:CJE852012 CSE852010:CTA852012 DCA852010:DCW852012 DLW852010:DMS852012 DVS852010:DWO852012 EFO852010:EGK852012 EPK852010:EQG852012 EZG852010:FAC852012 FJC852010:FJY852012 FSY852010:FTU852012 GCU852010:GDQ852012 GMQ852010:GNM852012 GWM852010:GXI852012 HGI852010:HHE852012 HQE852010:HRA852012 IAA852010:IAW852012 IJW852010:IKS852012 ITS852010:IUO852012 JDO852010:JEK852012 JNK852010:JOG852012 JXG852010:JYC852012 KHC852010:KHY852012 KQY852010:KRU852012 LAU852010:LBQ852012 LKQ852010:LLM852012 LUM852010:LVI852012 MEI852010:MFE852012 MOE852010:MPA852012 MYA852010:MYW852012 NHW852010:NIS852012 NRS852010:NSO852012 OBO852010:OCK852012 OLK852010:OMG852012 OVG852010:OWC852012 PFC852010:PFY852012 POY852010:PPU852012 PYU852010:PZQ852012 QIQ852010:QJM852012 QSM852010:QTI852012 RCI852010:RDE852012 RME852010:RNA852012 RWA852010:RWW852012 SFW852010:SGS852012 SPS852010:SQO852012 SZO852010:TAK852012 TJK852010:TKG852012 TTG852010:TUC852012 UDC852010:UDY852012 UMY852010:UNU852012 UWU852010:UXQ852012 VGQ852010:VHM852012 VQM852010:VRI852012 WAI852010:WBE852012 WKE852010:WLA852012 WUA852010:WUW852012 HO917546:IK917548 RK917546:SG917548 ABG917546:ACC917548 ALC917546:ALY917548 AUY917546:AVU917548 BEU917546:BFQ917548 BOQ917546:BPM917548 BYM917546:BZI917548 CII917546:CJE917548 CSE917546:CTA917548 DCA917546:DCW917548 DLW917546:DMS917548 DVS917546:DWO917548 EFO917546:EGK917548 EPK917546:EQG917548 EZG917546:FAC917548 FJC917546:FJY917548 FSY917546:FTU917548 GCU917546:GDQ917548 GMQ917546:GNM917548 GWM917546:GXI917548 HGI917546:HHE917548 HQE917546:HRA917548 IAA917546:IAW917548 IJW917546:IKS917548 ITS917546:IUO917548 JDO917546:JEK917548 JNK917546:JOG917548 JXG917546:JYC917548 KHC917546:KHY917548 KQY917546:KRU917548 LAU917546:LBQ917548 LKQ917546:LLM917548 LUM917546:LVI917548 MEI917546:MFE917548 MOE917546:MPA917548 MYA917546:MYW917548 NHW917546:NIS917548 NRS917546:NSO917548 OBO917546:OCK917548 OLK917546:OMG917548 OVG917546:OWC917548 PFC917546:PFY917548 POY917546:PPU917548 PYU917546:PZQ917548 QIQ917546:QJM917548 QSM917546:QTI917548 RCI917546:RDE917548 RME917546:RNA917548 RWA917546:RWW917548 SFW917546:SGS917548 SPS917546:SQO917548 SZO917546:TAK917548 TJK917546:TKG917548 TTG917546:TUC917548 UDC917546:UDY917548 UMY917546:UNU917548 UWU917546:UXQ917548 VGQ917546:VHM917548 VQM917546:VRI917548 WAI917546:WBE917548 WKE917546:WLA917548 WUA917546:WUW917548 HO983082:IK983084 RK983082:SG983084 ABG983082:ACC983084 ALC983082:ALY983084 AUY983082:AVU983084 BEU983082:BFQ983084 BOQ983082:BPM983084 BYM983082:BZI983084 CII983082:CJE983084 CSE983082:CTA983084 DCA983082:DCW983084 DLW983082:DMS983084 DVS983082:DWO983084 EFO983082:EGK983084 EPK983082:EQG983084 EZG983082:FAC983084 FJC983082:FJY983084 FSY983082:FTU983084 GCU983082:GDQ983084 GMQ983082:GNM983084 GWM983082:GXI983084 HGI983082:HHE983084 HQE983082:HRA983084 IAA983082:IAW983084 IJW983082:IKS983084 ITS983082:IUO983084 JDO983082:JEK983084 JNK983082:JOG983084 JXG983082:JYC983084 KHC983082:KHY983084 KQY983082:KRU983084 LAU983082:LBQ983084 LKQ983082:LLM983084 LUM983082:LVI983084 MEI983082:MFE983084 MOE983082:MPA983084 MYA983082:MYW983084 NHW983082:NIS983084 NRS983082:NSO983084 OBO983082:OCK983084 OLK983082:OMG983084 OVG983082:OWC983084 PFC983082:PFY983084 POY983082:PPU983084 PYU983082:PZQ983084 QIQ983082:QJM983084 QSM983082:QTI983084 RCI983082:RDE983084 RME983082:RNA983084 RWA983082:RWW983084 SFW983082:SGS983084 SPS983082:SQO983084 SZO983082:TAK983084 TJK983082:TKG983084 TTG983082:TUC983084 UDC983082:UDY983084 UMY983082:UNU983084 UWU983082:UXQ983084 VGQ983082:VHM983084 VQM983082:VRI983084 WAI983082:WBE983084 WKE983082:WLA983084 WUA983082:WUW983084 O65560:O65561 HV65561:HV65562 RR65561:RR65562 ABN65561:ABN65562 ALJ65561:ALJ65562 AVF65561:AVF65562 BFB65561:BFB65562 BOX65561:BOX65562 BYT65561:BYT65562 CIP65561:CIP65562 CSL65561:CSL65562 DCH65561:DCH65562 DMD65561:DMD65562 DVZ65561:DVZ65562 EFV65561:EFV65562 EPR65561:EPR65562 EZN65561:EZN65562 FJJ65561:FJJ65562 FTF65561:FTF65562 GDB65561:GDB65562 GMX65561:GMX65562 GWT65561:GWT65562 HGP65561:HGP65562 HQL65561:HQL65562 IAH65561:IAH65562 IKD65561:IKD65562 ITZ65561:ITZ65562 JDV65561:JDV65562 JNR65561:JNR65562 JXN65561:JXN65562 KHJ65561:KHJ65562 KRF65561:KRF65562 LBB65561:LBB65562 LKX65561:LKX65562 LUT65561:LUT65562 MEP65561:MEP65562 MOL65561:MOL65562 MYH65561:MYH65562 NID65561:NID65562 NRZ65561:NRZ65562 OBV65561:OBV65562 OLR65561:OLR65562 OVN65561:OVN65562 PFJ65561:PFJ65562 PPF65561:PPF65562 PZB65561:PZB65562 QIX65561:QIX65562 QST65561:QST65562 RCP65561:RCP65562 RML65561:RML65562 RWH65561:RWH65562 SGD65561:SGD65562 SPZ65561:SPZ65562 SZV65561:SZV65562 TJR65561:TJR65562 TTN65561:TTN65562 UDJ65561:UDJ65562 UNF65561:UNF65562 UXB65561:UXB65562 VGX65561:VGX65562 VQT65561:VQT65562 WAP65561:WAP65562 WKL65561:WKL65562 WUH65561:WUH65562 O131096:O131097 HV131097:HV131098 RR131097:RR131098 ABN131097:ABN131098 ALJ131097:ALJ131098 AVF131097:AVF131098 BFB131097:BFB131098 BOX131097:BOX131098 BYT131097:BYT131098 CIP131097:CIP131098 CSL131097:CSL131098 DCH131097:DCH131098 DMD131097:DMD131098 DVZ131097:DVZ131098 EFV131097:EFV131098 EPR131097:EPR131098 EZN131097:EZN131098 FJJ131097:FJJ131098 FTF131097:FTF131098 GDB131097:GDB131098 GMX131097:GMX131098 GWT131097:GWT131098 HGP131097:HGP131098 HQL131097:HQL131098 IAH131097:IAH131098 IKD131097:IKD131098 ITZ131097:ITZ131098 JDV131097:JDV131098 JNR131097:JNR131098 JXN131097:JXN131098 KHJ131097:KHJ131098 KRF131097:KRF131098 LBB131097:LBB131098 LKX131097:LKX131098 LUT131097:LUT131098 MEP131097:MEP131098 MOL131097:MOL131098 MYH131097:MYH131098 NID131097:NID131098 NRZ131097:NRZ131098 OBV131097:OBV131098 OLR131097:OLR131098 OVN131097:OVN131098 PFJ131097:PFJ131098 PPF131097:PPF131098 PZB131097:PZB131098 QIX131097:QIX131098 QST131097:QST131098 RCP131097:RCP131098 RML131097:RML131098 RWH131097:RWH131098 SGD131097:SGD131098 SPZ131097:SPZ131098 SZV131097:SZV131098 TJR131097:TJR131098 TTN131097:TTN131098 UDJ131097:UDJ131098 UNF131097:UNF131098 UXB131097:UXB131098 VGX131097:VGX131098 VQT131097:VQT131098 WAP131097:WAP131098 WKL131097:WKL131098 WUH131097:WUH131098 O196632:O196633 HV196633:HV196634 RR196633:RR196634 ABN196633:ABN196634 ALJ196633:ALJ196634 AVF196633:AVF196634 BFB196633:BFB196634 BOX196633:BOX196634 BYT196633:BYT196634 CIP196633:CIP196634 CSL196633:CSL196634 DCH196633:DCH196634 DMD196633:DMD196634 DVZ196633:DVZ196634 EFV196633:EFV196634 EPR196633:EPR196634 EZN196633:EZN196634 FJJ196633:FJJ196634 FTF196633:FTF196634 GDB196633:GDB196634 GMX196633:GMX196634 GWT196633:GWT196634 HGP196633:HGP196634 HQL196633:HQL196634 IAH196633:IAH196634 IKD196633:IKD196634 ITZ196633:ITZ196634 JDV196633:JDV196634 JNR196633:JNR196634 JXN196633:JXN196634 KHJ196633:KHJ196634 KRF196633:KRF196634 LBB196633:LBB196634 LKX196633:LKX196634 LUT196633:LUT196634 MEP196633:MEP196634 MOL196633:MOL196634 MYH196633:MYH196634 NID196633:NID196634 NRZ196633:NRZ196634 OBV196633:OBV196634 OLR196633:OLR196634 OVN196633:OVN196634 PFJ196633:PFJ196634 PPF196633:PPF196634 PZB196633:PZB196634 QIX196633:QIX196634 QST196633:QST196634 RCP196633:RCP196634 RML196633:RML196634 RWH196633:RWH196634 SGD196633:SGD196634 SPZ196633:SPZ196634 SZV196633:SZV196634 TJR196633:TJR196634 TTN196633:TTN196634 UDJ196633:UDJ196634 UNF196633:UNF196634 UXB196633:UXB196634 VGX196633:VGX196634 VQT196633:VQT196634 WAP196633:WAP196634 WKL196633:WKL196634 WUH196633:WUH196634 O262168:O262169 HV262169:HV262170 RR262169:RR262170 ABN262169:ABN262170 ALJ262169:ALJ262170 AVF262169:AVF262170 BFB262169:BFB262170 BOX262169:BOX262170 BYT262169:BYT262170 CIP262169:CIP262170 CSL262169:CSL262170 DCH262169:DCH262170 DMD262169:DMD262170 DVZ262169:DVZ262170 EFV262169:EFV262170 EPR262169:EPR262170 EZN262169:EZN262170 FJJ262169:FJJ262170 FTF262169:FTF262170 GDB262169:GDB262170 GMX262169:GMX262170 GWT262169:GWT262170 HGP262169:HGP262170 HQL262169:HQL262170 IAH262169:IAH262170 IKD262169:IKD262170 ITZ262169:ITZ262170 JDV262169:JDV262170 JNR262169:JNR262170 JXN262169:JXN262170 KHJ262169:KHJ262170 KRF262169:KRF262170 LBB262169:LBB262170 LKX262169:LKX262170 LUT262169:LUT262170 MEP262169:MEP262170 MOL262169:MOL262170 MYH262169:MYH262170 NID262169:NID262170 NRZ262169:NRZ262170 OBV262169:OBV262170 OLR262169:OLR262170 OVN262169:OVN262170 PFJ262169:PFJ262170 PPF262169:PPF262170 PZB262169:PZB262170 QIX262169:QIX262170 QST262169:QST262170 RCP262169:RCP262170 RML262169:RML262170 RWH262169:RWH262170 SGD262169:SGD262170 SPZ262169:SPZ262170 SZV262169:SZV262170 TJR262169:TJR262170 TTN262169:TTN262170 UDJ262169:UDJ262170 UNF262169:UNF262170 UXB262169:UXB262170 VGX262169:VGX262170 VQT262169:VQT262170 WAP262169:WAP262170 WKL262169:WKL262170 WUH262169:WUH262170 O327704:O327705 HV327705:HV327706 RR327705:RR327706 ABN327705:ABN327706 ALJ327705:ALJ327706 AVF327705:AVF327706 BFB327705:BFB327706 BOX327705:BOX327706 BYT327705:BYT327706 CIP327705:CIP327706 CSL327705:CSL327706 DCH327705:DCH327706 DMD327705:DMD327706 DVZ327705:DVZ327706 EFV327705:EFV327706 EPR327705:EPR327706 EZN327705:EZN327706 FJJ327705:FJJ327706 FTF327705:FTF327706 GDB327705:GDB327706 GMX327705:GMX327706 GWT327705:GWT327706 HGP327705:HGP327706 HQL327705:HQL327706 IAH327705:IAH327706 IKD327705:IKD327706 ITZ327705:ITZ327706 JDV327705:JDV327706 JNR327705:JNR327706 JXN327705:JXN327706 KHJ327705:KHJ327706 KRF327705:KRF327706 LBB327705:LBB327706 LKX327705:LKX327706 LUT327705:LUT327706 MEP327705:MEP327706 MOL327705:MOL327706 MYH327705:MYH327706 NID327705:NID327706 NRZ327705:NRZ327706 OBV327705:OBV327706 OLR327705:OLR327706 OVN327705:OVN327706 PFJ327705:PFJ327706 PPF327705:PPF327706 PZB327705:PZB327706 QIX327705:QIX327706 QST327705:QST327706 RCP327705:RCP327706 RML327705:RML327706 RWH327705:RWH327706 SGD327705:SGD327706 SPZ327705:SPZ327706 SZV327705:SZV327706 TJR327705:TJR327706 TTN327705:TTN327706 UDJ327705:UDJ327706 UNF327705:UNF327706 UXB327705:UXB327706 VGX327705:VGX327706 VQT327705:VQT327706 WAP327705:WAP327706 WKL327705:WKL327706 WUH327705:WUH327706 O393240:O393241 HV393241:HV393242 RR393241:RR393242 ABN393241:ABN393242 ALJ393241:ALJ393242 AVF393241:AVF393242 BFB393241:BFB393242 BOX393241:BOX393242 BYT393241:BYT393242 CIP393241:CIP393242 CSL393241:CSL393242 DCH393241:DCH393242 DMD393241:DMD393242 DVZ393241:DVZ393242 EFV393241:EFV393242 EPR393241:EPR393242 EZN393241:EZN393242 FJJ393241:FJJ393242 FTF393241:FTF393242 GDB393241:GDB393242 GMX393241:GMX393242 GWT393241:GWT393242 HGP393241:HGP393242 HQL393241:HQL393242 IAH393241:IAH393242 IKD393241:IKD393242 ITZ393241:ITZ393242 JDV393241:JDV393242 JNR393241:JNR393242 JXN393241:JXN393242 KHJ393241:KHJ393242 KRF393241:KRF393242 LBB393241:LBB393242 LKX393241:LKX393242 LUT393241:LUT393242 MEP393241:MEP393242 MOL393241:MOL393242 MYH393241:MYH393242 NID393241:NID393242 NRZ393241:NRZ393242 OBV393241:OBV393242 OLR393241:OLR393242 OVN393241:OVN393242 PFJ393241:PFJ393242 PPF393241:PPF393242 PZB393241:PZB393242 QIX393241:QIX393242 QST393241:QST393242 RCP393241:RCP393242 RML393241:RML393242 RWH393241:RWH393242 SGD393241:SGD393242 SPZ393241:SPZ393242 SZV393241:SZV393242 TJR393241:TJR393242 TTN393241:TTN393242 UDJ393241:UDJ393242 UNF393241:UNF393242 UXB393241:UXB393242 VGX393241:VGX393242 VQT393241:VQT393242 WAP393241:WAP393242 WKL393241:WKL393242 WUH393241:WUH393242 O458776:O458777 HV458777:HV458778 RR458777:RR458778 ABN458777:ABN458778 ALJ458777:ALJ458778 AVF458777:AVF458778 BFB458777:BFB458778 BOX458777:BOX458778 BYT458777:BYT458778 CIP458777:CIP458778 CSL458777:CSL458778 DCH458777:DCH458778 DMD458777:DMD458778 DVZ458777:DVZ458778 EFV458777:EFV458778 EPR458777:EPR458778 EZN458777:EZN458778 FJJ458777:FJJ458778 FTF458777:FTF458778 GDB458777:GDB458778 GMX458777:GMX458778 GWT458777:GWT458778 HGP458777:HGP458778 HQL458777:HQL458778 IAH458777:IAH458778 IKD458777:IKD458778 ITZ458777:ITZ458778 JDV458777:JDV458778 JNR458777:JNR458778 JXN458777:JXN458778 KHJ458777:KHJ458778 KRF458777:KRF458778 LBB458777:LBB458778 LKX458777:LKX458778 LUT458777:LUT458778 MEP458777:MEP458778 MOL458777:MOL458778 MYH458777:MYH458778 NID458777:NID458778 NRZ458777:NRZ458778 OBV458777:OBV458778 OLR458777:OLR458778 OVN458777:OVN458778 PFJ458777:PFJ458778 PPF458777:PPF458778 PZB458777:PZB458778 QIX458777:QIX458778 QST458777:QST458778 RCP458777:RCP458778 RML458777:RML458778 RWH458777:RWH458778 SGD458777:SGD458778 SPZ458777:SPZ458778 SZV458777:SZV458778 TJR458777:TJR458778 TTN458777:TTN458778 UDJ458777:UDJ458778 UNF458777:UNF458778 UXB458777:UXB458778 VGX458777:VGX458778 VQT458777:VQT458778 WAP458777:WAP458778 WKL458777:WKL458778 WUH458777:WUH458778 O524312:O524313 HV524313:HV524314 RR524313:RR524314 ABN524313:ABN524314 ALJ524313:ALJ524314 AVF524313:AVF524314 BFB524313:BFB524314 BOX524313:BOX524314 BYT524313:BYT524314 CIP524313:CIP524314 CSL524313:CSL524314 DCH524313:DCH524314 DMD524313:DMD524314 DVZ524313:DVZ524314 EFV524313:EFV524314 EPR524313:EPR524314 EZN524313:EZN524314 FJJ524313:FJJ524314 FTF524313:FTF524314 GDB524313:GDB524314 GMX524313:GMX524314 GWT524313:GWT524314 HGP524313:HGP524314 HQL524313:HQL524314 IAH524313:IAH524314 IKD524313:IKD524314 ITZ524313:ITZ524314 JDV524313:JDV524314 JNR524313:JNR524314 JXN524313:JXN524314 KHJ524313:KHJ524314 KRF524313:KRF524314 LBB524313:LBB524314 LKX524313:LKX524314 LUT524313:LUT524314 MEP524313:MEP524314 MOL524313:MOL524314 MYH524313:MYH524314 NID524313:NID524314 NRZ524313:NRZ524314 OBV524313:OBV524314 OLR524313:OLR524314 OVN524313:OVN524314 PFJ524313:PFJ524314 PPF524313:PPF524314 PZB524313:PZB524314 QIX524313:QIX524314 QST524313:QST524314 RCP524313:RCP524314 RML524313:RML524314 RWH524313:RWH524314 SGD524313:SGD524314 SPZ524313:SPZ524314 SZV524313:SZV524314 TJR524313:TJR524314 TTN524313:TTN524314 UDJ524313:UDJ524314 UNF524313:UNF524314 UXB524313:UXB524314 VGX524313:VGX524314 VQT524313:VQT524314 WAP524313:WAP524314 WKL524313:WKL524314 WUH524313:WUH524314 O589848:O589849 HV589849:HV589850 RR589849:RR589850 ABN589849:ABN589850 ALJ589849:ALJ589850 AVF589849:AVF589850 BFB589849:BFB589850 BOX589849:BOX589850 BYT589849:BYT589850 CIP589849:CIP589850 CSL589849:CSL589850 DCH589849:DCH589850 DMD589849:DMD589850 DVZ589849:DVZ589850 EFV589849:EFV589850 EPR589849:EPR589850 EZN589849:EZN589850 FJJ589849:FJJ589850 FTF589849:FTF589850 GDB589849:GDB589850 GMX589849:GMX589850 GWT589849:GWT589850 HGP589849:HGP589850 HQL589849:HQL589850 IAH589849:IAH589850 IKD589849:IKD589850 ITZ589849:ITZ589850 JDV589849:JDV589850 JNR589849:JNR589850 JXN589849:JXN589850 KHJ589849:KHJ589850 KRF589849:KRF589850 LBB589849:LBB589850 LKX589849:LKX589850 LUT589849:LUT589850 MEP589849:MEP589850 MOL589849:MOL589850 MYH589849:MYH589850 NID589849:NID589850 NRZ589849:NRZ589850 OBV589849:OBV589850 OLR589849:OLR589850 OVN589849:OVN589850 PFJ589849:PFJ589850 PPF589849:PPF589850 PZB589849:PZB589850 QIX589849:QIX589850 QST589849:QST589850 RCP589849:RCP589850 RML589849:RML589850 RWH589849:RWH589850 SGD589849:SGD589850 SPZ589849:SPZ589850 SZV589849:SZV589850 TJR589849:TJR589850 TTN589849:TTN589850 UDJ589849:UDJ589850 UNF589849:UNF589850 UXB589849:UXB589850 VGX589849:VGX589850 VQT589849:VQT589850 WAP589849:WAP589850 WKL589849:WKL589850 WUH589849:WUH589850 O655384:O655385 HV655385:HV655386 RR655385:RR655386 ABN655385:ABN655386 ALJ655385:ALJ655386 AVF655385:AVF655386 BFB655385:BFB655386 BOX655385:BOX655386 BYT655385:BYT655386 CIP655385:CIP655386 CSL655385:CSL655386 DCH655385:DCH655386 DMD655385:DMD655386 DVZ655385:DVZ655386 EFV655385:EFV655386 EPR655385:EPR655386 EZN655385:EZN655386 FJJ655385:FJJ655386 FTF655385:FTF655386 GDB655385:GDB655386 GMX655385:GMX655386 GWT655385:GWT655386 HGP655385:HGP655386 HQL655385:HQL655386 IAH655385:IAH655386 IKD655385:IKD655386 ITZ655385:ITZ655386 JDV655385:JDV655386 JNR655385:JNR655386 JXN655385:JXN655386 KHJ655385:KHJ655386 KRF655385:KRF655386 LBB655385:LBB655386 LKX655385:LKX655386 LUT655385:LUT655386 MEP655385:MEP655386 MOL655385:MOL655386 MYH655385:MYH655386 NID655385:NID655386 NRZ655385:NRZ655386 OBV655385:OBV655386 OLR655385:OLR655386 OVN655385:OVN655386 PFJ655385:PFJ655386 PPF655385:PPF655386 PZB655385:PZB655386 QIX655385:QIX655386 QST655385:QST655386 RCP655385:RCP655386 RML655385:RML655386 RWH655385:RWH655386 SGD655385:SGD655386 SPZ655385:SPZ655386 SZV655385:SZV655386 TJR655385:TJR655386 TTN655385:TTN655386 UDJ655385:UDJ655386 UNF655385:UNF655386 UXB655385:UXB655386 VGX655385:VGX655386 VQT655385:VQT655386 WAP655385:WAP655386 WKL655385:WKL655386 WUH655385:WUH655386 O720920:O720921 HV720921:HV720922 RR720921:RR720922 ABN720921:ABN720922 ALJ720921:ALJ720922 AVF720921:AVF720922 BFB720921:BFB720922 BOX720921:BOX720922 BYT720921:BYT720922 CIP720921:CIP720922 CSL720921:CSL720922 DCH720921:DCH720922 DMD720921:DMD720922 DVZ720921:DVZ720922 EFV720921:EFV720922 EPR720921:EPR720922 EZN720921:EZN720922 FJJ720921:FJJ720922 FTF720921:FTF720922 GDB720921:GDB720922 GMX720921:GMX720922 GWT720921:GWT720922 HGP720921:HGP720922 HQL720921:HQL720922 IAH720921:IAH720922 IKD720921:IKD720922 ITZ720921:ITZ720922 JDV720921:JDV720922 JNR720921:JNR720922 JXN720921:JXN720922 KHJ720921:KHJ720922 KRF720921:KRF720922 LBB720921:LBB720922 LKX720921:LKX720922 LUT720921:LUT720922 MEP720921:MEP720922 MOL720921:MOL720922 MYH720921:MYH720922 NID720921:NID720922 NRZ720921:NRZ720922 OBV720921:OBV720922 OLR720921:OLR720922 OVN720921:OVN720922 PFJ720921:PFJ720922 PPF720921:PPF720922 PZB720921:PZB720922 QIX720921:QIX720922 QST720921:QST720922 RCP720921:RCP720922 RML720921:RML720922 RWH720921:RWH720922 SGD720921:SGD720922 SPZ720921:SPZ720922 SZV720921:SZV720922 TJR720921:TJR720922 TTN720921:TTN720922 UDJ720921:UDJ720922 UNF720921:UNF720922 UXB720921:UXB720922 VGX720921:VGX720922 VQT720921:VQT720922 WAP720921:WAP720922 WKL720921:WKL720922 WUH720921:WUH720922 O786456:O786457 HV786457:HV786458 RR786457:RR786458 ABN786457:ABN786458 ALJ786457:ALJ786458 AVF786457:AVF786458 BFB786457:BFB786458 BOX786457:BOX786458 BYT786457:BYT786458 CIP786457:CIP786458 CSL786457:CSL786458 DCH786457:DCH786458 DMD786457:DMD786458 DVZ786457:DVZ786458 EFV786457:EFV786458 EPR786457:EPR786458 EZN786457:EZN786458 FJJ786457:FJJ786458 FTF786457:FTF786458 GDB786457:GDB786458 GMX786457:GMX786458 GWT786457:GWT786458 HGP786457:HGP786458 HQL786457:HQL786458 IAH786457:IAH786458 IKD786457:IKD786458 ITZ786457:ITZ786458 JDV786457:JDV786458 JNR786457:JNR786458 JXN786457:JXN786458 KHJ786457:KHJ786458 KRF786457:KRF786458 LBB786457:LBB786458 LKX786457:LKX786458 LUT786457:LUT786458 MEP786457:MEP786458 MOL786457:MOL786458 MYH786457:MYH786458 NID786457:NID786458 NRZ786457:NRZ786458 OBV786457:OBV786458 OLR786457:OLR786458 OVN786457:OVN786458 PFJ786457:PFJ786458 PPF786457:PPF786458 PZB786457:PZB786458 QIX786457:QIX786458 QST786457:QST786458 RCP786457:RCP786458 RML786457:RML786458 RWH786457:RWH786458 SGD786457:SGD786458 SPZ786457:SPZ786458 SZV786457:SZV786458 TJR786457:TJR786458 TTN786457:TTN786458 UDJ786457:UDJ786458 UNF786457:UNF786458 UXB786457:UXB786458 VGX786457:VGX786458 VQT786457:VQT786458 WAP786457:WAP786458 WKL786457:WKL786458 WUH786457:WUH786458 O851992:O851993 HV851993:HV851994 RR851993:RR851994 ABN851993:ABN851994 ALJ851993:ALJ851994 AVF851993:AVF851994 BFB851993:BFB851994 BOX851993:BOX851994 BYT851993:BYT851994 CIP851993:CIP851994 CSL851993:CSL851994 DCH851993:DCH851994 DMD851993:DMD851994 DVZ851993:DVZ851994 EFV851993:EFV851994 EPR851993:EPR851994 EZN851993:EZN851994 FJJ851993:FJJ851994 FTF851993:FTF851994 GDB851993:GDB851994 GMX851993:GMX851994 GWT851993:GWT851994 HGP851993:HGP851994 HQL851993:HQL851994 IAH851993:IAH851994 IKD851993:IKD851994 ITZ851993:ITZ851994 JDV851993:JDV851994 JNR851993:JNR851994 JXN851993:JXN851994 KHJ851993:KHJ851994 KRF851993:KRF851994 LBB851993:LBB851994 LKX851993:LKX851994 LUT851993:LUT851994 MEP851993:MEP851994 MOL851993:MOL851994 MYH851993:MYH851994 NID851993:NID851994 NRZ851993:NRZ851994 OBV851993:OBV851994 OLR851993:OLR851994 OVN851993:OVN851994 PFJ851993:PFJ851994 PPF851993:PPF851994 PZB851993:PZB851994 QIX851993:QIX851994 QST851993:QST851994 RCP851993:RCP851994 RML851993:RML851994 RWH851993:RWH851994 SGD851993:SGD851994 SPZ851993:SPZ851994 SZV851993:SZV851994 TJR851993:TJR851994 TTN851993:TTN851994 UDJ851993:UDJ851994 UNF851993:UNF851994 UXB851993:UXB851994 VGX851993:VGX851994 VQT851993:VQT851994 WAP851993:WAP851994 WKL851993:WKL851994 WUH851993:WUH851994 O917528:O917529 HV917529:HV917530 RR917529:RR917530 ABN917529:ABN917530 ALJ917529:ALJ917530 AVF917529:AVF917530 BFB917529:BFB917530 BOX917529:BOX917530 BYT917529:BYT917530 CIP917529:CIP917530 CSL917529:CSL917530 DCH917529:DCH917530 DMD917529:DMD917530 DVZ917529:DVZ917530 EFV917529:EFV917530 EPR917529:EPR917530 EZN917529:EZN917530 FJJ917529:FJJ917530 FTF917529:FTF917530 GDB917529:GDB917530 GMX917529:GMX917530 GWT917529:GWT917530 HGP917529:HGP917530 HQL917529:HQL917530 IAH917529:IAH917530 IKD917529:IKD917530 ITZ917529:ITZ917530 JDV917529:JDV917530 JNR917529:JNR917530 JXN917529:JXN917530 KHJ917529:KHJ917530 KRF917529:KRF917530 LBB917529:LBB917530 LKX917529:LKX917530 LUT917529:LUT917530 MEP917529:MEP917530 MOL917529:MOL917530 MYH917529:MYH917530 NID917529:NID917530 NRZ917529:NRZ917530 OBV917529:OBV917530 OLR917529:OLR917530 OVN917529:OVN917530 PFJ917529:PFJ917530 PPF917529:PPF917530 PZB917529:PZB917530 QIX917529:QIX917530 QST917529:QST917530 RCP917529:RCP917530 RML917529:RML917530 RWH917529:RWH917530 SGD917529:SGD917530 SPZ917529:SPZ917530 SZV917529:SZV917530 TJR917529:TJR917530 TTN917529:TTN917530 UDJ917529:UDJ917530 UNF917529:UNF917530 UXB917529:UXB917530 VGX917529:VGX917530 VQT917529:VQT917530 WAP917529:WAP917530 WKL917529:WKL917530 WUH917529:WUH917530 O983064:O983065 HV983065:HV983066 RR983065:RR983066 ABN983065:ABN983066 ALJ983065:ALJ983066 AVF983065:AVF983066 BFB983065:BFB983066 BOX983065:BOX983066 BYT983065:BYT983066 CIP983065:CIP983066 CSL983065:CSL983066 DCH983065:DCH983066 DMD983065:DMD983066 DVZ983065:DVZ983066 EFV983065:EFV983066 EPR983065:EPR983066 EZN983065:EZN983066 FJJ983065:FJJ983066 FTF983065:FTF983066 GDB983065:GDB983066 GMX983065:GMX983066 GWT983065:GWT983066 HGP983065:HGP983066 HQL983065:HQL983066 IAH983065:IAH983066 IKD983065:IKD983066 ITZ983065:ITZ983066 JDV983065:JDV983066 JNR983065:JNR983066 JXN983065:JXN983066 KHJ983065:KHJ983066 KRF983065:KRF983066 LBB983065:LBB983066 LKX983065:LKX983066 LUT983065:LUT983066 MEP983065:MEP983066 MOL983065:MOL983066 MYH983065:MYH983066 NID983065:NID983066 NRZ983065:NRZ983066 OBV983065:OBV983066 OLR983065:OLR983066 OVN983065:OVN983066 PFJ983065:PFJ983066 PPF983065:PPF983066 PZB983065:PZB983066 QIX983065:QIX983066 QST983065:QST983066 RCP983065:RCP983066 RML983065:RML983066 RWH983065:RWH983066 SGD983065:SGD983066 SPZ983065:SPZ983066 SZV983065:SZV983066 TJR983065:TJR983066 TTN983065:TTN983066 UDJ983065:UDJ983066 UNF983065:UNF983066 UXB983065:UXB983066 VGX983065:VGX983066 VQT983065:VQT983066 WAP983065:WAP983066 WKL983065:WKL983066 WUH983065:WUH983066 L65554:L65556 HS65555:HS65557 RO65555:RO65557 ABK65555:ABK65557 ALG65555:ALG65557 AVC65555:AVC65557 BEY65555:BEY65557 BOU65555:BOU65557 BYQ65555:BYQ65557 CIM65555:CIM65557 CSI65555:CSI65557 DCE65555:DCE65557 DMA65555:DMA65557 DVW65555:DVW65557 EFS65555:EFS65557 EPO65555:EPO65557 EZK65555:EZK65557 FJG65555:FJG65557 FTC65555:FTC65557 GCY65555:GCY65557 GMU65555:GMU65557 GWQ65555:GWQ65557 HGM65555:HGM65557 HQI65555:HQI65557 IAE65555:IAE65557 IKA65555:IKA65557 ITW65555:ITW65557 JDS65555:JDS65557 JNO65555:JNO65557 JXK65555:JXK65557 KHG65555:KHG65557 KRC65555:KRC65557 LAY65555:LAY65557 LKU65555:LKU65557 LUQ65555:LUQ65557 MEM65555:MEM65557 MOI65555:MOI65557 MYE65555:MYE65557 NIA65555:NIA65557 NRW65555:NRW65557 OBS65555:OBS65557 OLO65555:OLO65557 OVK65555:OVK65557 PFG65555:PFG65557 PPC65555:PPC65557 PYY65555:PYY65557 QIU65555:QIU65557 QSQ65555:QSQ65557 RCM65555:RCM65557 RMI65555:RMI65557 RWE65555:RWE65557 SGA65555:SGA65557 SPW65555:SPW65557 SZS65555:SZS65557 TJO65555:TJO65557 TTK65555:TTK65557 UDG65555:UDG65557 UNC65555:UNC65557 UWY65555:UWY65557 VGU65555:VGU65557 VQQ65555:VQQ65557 WAM65555:WAM65557 WKI65555:WKI65557 WUE65555:WUE65557 L131090:L131092 HS131091:HS131093 RO131091:RO131093 ABK131091:ABK131093 ALG131091:ALG131093 AVC131091:AVC131093 BEY131091:BEY131093 BOU131091:BOU131093 BYQ131091:BYQ131093 CIM131091:CIM131093 CSI131091:CSI131093 DCE131091:DCE131093 DMA131091:DMA131093 DVW131091:DVW131093 EFS131091:EFS131093 EPO131091:EPO131093 EZK131091:EZK131093 FJG131091:FJG131093 FTC131091:FTC131093 GCY131091:GCY131093 GMU131091:GMU131093 GWQ131091:GWQ131093 HGM131091:HGM131093 HQI131091:HQI131093 IAE131091:IAE131093 IKA131091:IKA131093 ITW131091:ITW131093 JDS131091:JDS131093 JNO131091:JNO131093 JXK131091:JXK131093 KHG131091:KHG131093 KRC131091:KRC131093 LAY131091:LAY131093 LKU131091:LKU131093 LUQ131091:LUQ131093 MEM131091:MEM131093 MOI131091:MOI131093 MYE131091:MYE131093 NIA131091:NIA131093 NRW131091:NRW131093 OBS131091:OBS131093 OLO131091:OLO131093 OVK131091:OVK131093 PFG131091:PFG131093 PPC131091:PPC131093 PYY131091:PYY131093 QIU131091:QIU131093 QSQ131091:QSQ131093 RCM131091:RCM131093 RMI131091:RMI131093 RWE131091:RWE131093 SGA131091:SGA131093 SPW131091:SPW131093 SZS131091:SZS131093 TJO131091:TJO131093 TTK131091:TTK131093 UDG131091:UDG131093 UNC131091:UNC131093 UWY131091:UWY131093 VGU131091:VGU131093 VQQ131091:VQQ131093 WAM131091:WAM131093 WKI131091:WKI131093 WUE131091:WUE131093 L196626:L196628 HS196627:HS196629 RO196627:RO196629 ABK196627:ABK196629 ALG196627:ALG196629 AVC196627:AVC196629 BEY196627:BEY196629 BOU196627:BOU196629 BYQ196627:BYQ196629 CIM196627:CIM196629 CSI196627:CSI196629 DCE196627:DCE196629 DMA196627:DMA196629 DVW196627:DVW196629 EFS196627:EFS196629 EPO196627:EPO196629 EZK196627:EZK196629 FJG196627:FJG196629 FTC196627:FTC196629 GCY196627:GCY196629 GMU196627:GMU196629 GWQ196627:GWQ196629 HGM196627:HGM196629 HQI196627:HQI196629 IAE196627:IAE196629 IKA196627:IKA196629 ITW196627:ITW196629 JDS196627:JDS196629 JNO196627:JNO196629 JXK196627:JXK196629 KHG196627:KHG196629 KRC196627:KRC196629 LAY196627:LAY196629 LKU196627:LKU196629 LUQ196627:LUQ196629 MEM196627:MEM196629 MOI196627:MOI196629 MYE196627:MYE196629 NIA196627:NIA196629 NRW196627:NRW196629 OBS196627:OBS196629 OLO196627:OLO196629 OVK196627:OVK196629 PFG196627:PFG196629 PPC196627:PPC196629 PYY196627:PYY196629 QIU196627:QIU196629 QSQ196627:QSQ196629 RCM196627:RCM196629 RMI196627:RMI196629 RWE196627:RWE196629 SGA196627:SGA196629 SPW196627:SPW196629 SZS196627:SZS196629 TJO196627:TJO196629 TTK196627:TTK196629 UDG196627:UDG196629 UNC196627:UNC196629 UWY196627:UWY196629 VGU196627:VGU196629 VQQ196627:VQQ196629 WAM196627:WAM196629 WKI196627:WKI196629 WUE196627:WUE196629 L262162:L262164 HS262163:HS262165 RO262163:RO262165 ABK262163:ABK262165 ALG262163:ALG262165 AVC262163:AVC262165 BEY262163:BEY262165 BOU262163:BOU262165 BYQ262163:BYQ262165 CIM262163:CIM262165 CSI262163:CSI262165 DCE262163:DCE262165 DMA262163:DMA262165 DVW262163:DVW262165 EFS262163:EFS262165 EPO262163:EPO262165 EZK262163:EZK262165 FJG262163:FJG262165 FTC262163:FTC262165 GCY262163:GCY262165 GMU262163:GMU262165 GWQ262163:GWQ262165 HGM262163:HGM262165 HQI262163:HQI262165 IAE262163:IAE262165 IKA262163:IKA262165 ITW262163:ITW262165 JDS262163:JDS262165 JNO262163:JNO262165 JXK262163:JXK262165 KHG262163:KHG262165 KRC262163:KRC262165 LAY262163:LAY262165 LKU262163:LKU262165 LUQ262163:LUQ262165 MEM262163:MEM262165 MOI262163:MOI262165 MYE262163:MYE262165 NIA262163:NIA262165 NRW262163:NRW262165 OBS262163:OBS262165 OLO262163:OLO262165 OVK262163:OVK262165 PFG262163:PFG262165 PPC262163:PPC262165 PYY262163:PYY262165 QIU262163:QIU262165 QSQ262163:QSQ262165 RCM262163:RCM262165 RMI262163:RMI262165 RWE262163:RWE262165 SGA262163:SGA262165 SPW262163:SPW262165 SZS262163:SZS262165 TJO262163:TJO262165 TTK262163:TTK262165 UDG262163:UDG262165 UNC262163:UNC262165 UWY262163:UWY262165 VGU262163:VGU262165 VQQ262163:VQQ262165 WAM262163:WAM262165 WKI262163:WKI262165 WUE262163:WUE262165 L327698:L327700 HS327699:HS327701 RO327699:RO327701 ABK327699:ABK327701 ALG327699:ALG327701 AVC327699:AVC327701 BEY327699:BEY327701 BOU327699:BOU327701 BYQ327699:BYQ327701 CIM327699:CIM327701 CSI327699:CSI327701 DCE327699:DCE327701 DMA327699:DMA327701 DVW327699:DVW327701 EFS327699:EFS327701 EPO327699:EPO327701 EZK327699:EZK327701 FJG327699:FJG327701 FTC327699:FTC327701 GCY327699:GCY327701 GMU327699:GMU327701 GWQ327699:GWQ327701 HGM327699:HGM327701 HQI327699:HQI327701 IAE327699:IAE327701 IKA327699:IKA327701 ITW327699:ITW327701 JDS327699:JDS327701 JNO327699:JNO327701 JXK327699:JXK327701 KHG327699:KHG327701 KRC327699:KRC327701 LAY327699:LAY327701 LKU327699:LKU327701 LUQ327699:LUQ327701 MEM327699:MEM327701 MOI327699:MOI327701 MYE327699:MYE327701 NIA327699:NIA327701 NRW327699:NRW327701 OBS327699:OBS327701 OLO327699:OLO327701 OVK327699:OVK327701 PFG327699:PFG327701 PPC327699:PPC327701 PYY327699:PYY327701 QIU327699:QIU327701 QSQ327699:QSQ327701 RCM327699:RCM327701 RMI327699:RMI327701 RWE327699:RWE327701 SGA327699:SGA327701 SPW327699:SPW327701 SZS327699:SZS327701 TJO327699:TJO327701 TTK327699:TTK327701 UDG327699:UDG327701 UNC327699:UNC327701 UWY327699:UWY327701 VGU327699:VGU327701 VQQ327699:VQQ327701 WAM327699:WAM327701 WKI327699:WKI327701 WUE327699:WUE327701 L393234:L393236 HS393235:HS393237 RO393235:RO393237 ABK393235:ABK393237 ALG393235:ALG393237 AVC393235:AVC393237 BEY393235:BEY393237 BOU393235:BOU393237 BYQ393235:BYQ393237 CIM393235:CIM393237 CSI393235:CSI393237 DCE393235:DCE393237 DMA393235:DMA393237 DVW393235:DVW393237 EFS393235:EFS393237 EPO393235:EPO393237 EZK393235:EZK393237 FJG393235:FJG393237 FTC393235:FTC393237 GCY393235:GCY393237 GMU393235:GMU393237 GWQ393235:GWQ393237 HGM393235:HGM393237 HQI393235:HQI393237 IAE393235:IAE393237 IKA393235:IKA393237 ITW393235:ITW393237 JDS393235:JDS393237 JNO393235:JNO393237 JXK393235:JXK393237 KHG393235:KHG393237 KRC393235:KRC393237 LAY393235:LAY393237 LKU393235:LKU393237 LUQ393235:LUQ393237 MEM393235:MEM393237 MOI393235:MOI393237 MYE393235:MYE393237 NIA393235:NIA393237 NRW393235:NRW393237 OBS393235:OBS393237 OLO393235:OLO393237 OVK393235:OVK393237 PFG393235:PFG393237 PPC393235:PPC393237 PYY393235:PYY393237 QIU393235:QIU393237 QSQ393235:QSQ393237 RCM393235:RCM393237 RMI393235:RMI393237 RWE393235:RWE393237 SGA393235:SGA393237 SPW393235:SPW393237 SZS393235:SZS393237 TJO393235:TJO393237 TTK393235:TTK393237 UDG393235:UDG393237 UNC393235:UNC393237 UWY393235:UWY393237 VGU393235:VGU393237 VQQ393235:VQQ393237 WAM393235:WAM393237 WKI393235:WKI393237 WUE393235:WUE393237 L458770:L458772 HS458771:HS458773 RO458771:RO458773 ABK458771:ABK458773 ALG458771:ALG458773 AVC458771:AVC458773 BEY458771:BEY458773 BOU458771:BOU458773 BYQ458771:BYQ458773 CIM458771:CIM458773 CSI458771:CSI458773 DCE458771:DCE458773 DMA458771:DMA458773 DVW458771:DVW458773 EFS458771:EFS458773 EPO458771:EPO458773 EZK458771:EZK458773 FJG458771:FJG458773 FTC458771:FTC458773 GCY458771:GCY458773 GMU458771:GMU458773 GWQ458771:GWQ458773 HGM458771:HGM458773 HQI458771:HQI458773 IAE458771:IAE458773 IKA458771:IKA458773 ITW458771:ITW458773 JDS458771:JDS458773 JNO458771:JNO458773 JXK458771:JXK458773 KHG458771:KHG458773 KRC458771:KRC458773 LAY458771:LAY458773 LKU458771:LKU458773 LUQ458771:LUQ458773 MEM458771:MEM458773 MOI458771:MOI458773 MYE458771:MYE458773 NIA458771:NIA458773 NRW458771:NRW458773 OBS458771:OBS458773 OLO458771:OLO458773 OVK458771:OVK458773 PFG458771:PFG458773 PPC458771:PPC458773 PYY458771:PYY458773 QIU458771:QIU458773 QSQ458771:QSQ458773 RCM458771:RCM458773 RMI458771:RMI458773 RWE458771:RWE458773 SGA458771:SGA458773 SPW458771:SPW458773 SZS458771:SZS458773 TJO458771:TJO458773 TTK458771:TTK458773 UDG458771:UDG458773 UNC458771:UNC458773 UWY458771:UWY458773 VGU458771:VGU458773 VQQ458771:VQQ458773 WAM458771:WAM458773 WKI458771:WKI458773 WUE458771:WUE458773 L524306:L524308 HS524307:HS524309 RO524307:RO524309 ABK524307:ABK524309 ALG524307:ALG524309 AVC524307:AVC524309 BEY524307:BEY524309 BOU524307:BOU524309 BYQ524307:BYQ524309 CIM524307:CIM524309 CSI524307:CSI524309 DCE524307:DCE524309 DMA524307:DMA524309 DVW524307:DVW524309 EFS524307:EFS524309 EPO524307:EPO524309 EZK524307:EZK524309 FJG524307:FJG524309 FTC524307:FTC524309 GCY524307:GCY524309 GMU524307:GMU524309 GWQ524307:GWQ524309 HGM524307:HGM524309 HQI524307:HQI524309 IAE524307:IAE524309 IKA524307:IKA524309 ITW524307:ITW524309 JDS524307:JDS524309 JNO524307:JNO524309 JXK524307:JXK524309 KHG524307:KHG524309 KRC524307:KRC524309 LAY524307:LAY524309 LKU524307:LKU524309 LUQ524307:LUQ524309 MEM524307:MEM524309 MOI524307:MOI524309 MYE524307:MYE524309 NIA524307:NIA524309 NRW524307:NRW524309 OBS524307:OBS524309 OLO524307:OLO524309 OVK524307:OVK524309 PFG524307:PFG524309 PPC524307:PPC524309 PYY524307:PYY524309 QIU524307:QIU524309 QSQ524307:QSQ524309 RCM524307:RCM524309 RMI524307:RMI524309 RWE524307:RWE524309 SGA524307:SGA524309 SPW524307:SPW524309 SZS524307:SZS524309 TJO524307:TJO524309 TTK524307:TTK524309 UDG524307:UDG524309 UNC524307:UNC524309 UWY524307:UWY524309 VGU524307:VGU524309 VQQ524307:VQQ524309 WAM524307:WAM524309 WKI524307:WKI524309 WUE524307:WUE524309 L589842:L589844 HS589843:HS589845 RO589843:RO589845 ABK589843:ABK589845 ALG589843:ALG589845 AVC589843:AVC589845 BEY589843:BEY589845 BOU589843:BOU589845 BYQ589843:BYQ589845 CIM589843:CIM589845 CSI589843:CSI589845 DCE589843:DCE589845 DMA589843:DMA589845 DVW589843:DVW589845 EFS589843:EFS589845 EPO589843:EPO589845 EZK589843:EZK589845 FJG589843:FJG589845 FTC589843:FTC589845 GCY589843:GCY589845 GMU589843:GMU589845 GWQ589843:GWQ589845 HGM589843:HGM589845 HQI589843:HQI589845 IAE589843:IAE589845 IKA589843:IKA589845 ITW589843:ITW589845 JDS589843:JDS589845 JNO589843:JNO589845 JXK589843:JXK589845 KHG589843:KHG589845 KRC589843:KRC589845 LAY589843:LAY589845 LKU589843:LKU589845 LUQ589843:LUQ589845 MEM589843:MEM589845 MOI589843:MOI589845 MYE589843:MYE589845 NIA589843:NIA589845 NRW589843:NRW589845 OBS589843:OBS589845 OLO589843:OLO589845 OVK589843:OVK589845 PFG589843:PFG589845 PPC589843:PPC589845 PYY589843:PYY589845 QIU589843:QIU589845 QSQ589843:QSQ589845 RCM589843:RCM589845 RMI589843:RMI589845 RWE589843:RWE589845 SGA589843:SGA589845 SPW589843:SPW589845 SZS589843:SZS589845 TJO589843:TJO589845 TTK589843:TTK589845 UDG589843:UDG589845 UNC589843:UNC589845 UWY589843:UWY589845 VGU589843:VGU589845 VQQ589843:VQQ589845 WAM589843:WAM589845 WKI589843:WKI589845 WUE589843:WUE589845 L655378:L655380 HS655379:HS655381 RO655379:RO655381 ABK655379:ABK655381 ALG655379:ALG655381 AVC655379:AVC655381 BEY655379:BEY655381 BOU655379:BOU655381 BYQ655379:BYQ655381 CIM655379:CIM655381 CSI655379:CSI655381 DCE655379:DCE655381 DMA655379:DMA655381 DVW655379:DVW655381 EFS655379:EFS655381 EPO655379:EPO655381 EZK655379:EZK655381 FJG655379:FJG655381 FTC655379:FTC655381 GCY655379:GCY655381 GMU655379:GMU655381 GWQ655379:GWQ655381 HGM655379:HGM655381 HQI655379:HQI655381 IAE655379:IAE655381 IKA655379:IKA655381 ITW655379:ITW655381 JDS655379:JDS655381 JNO655379:JNO655381 JXK655379:JXK655381 KHG655379:KHG655381 KRC655379:KRC655381 LAY655379:LAY655381 LKU655379:LKU655381 LUQ655379:LUQ655381 MEM655379:MEM655381 MOI655379:MOI655381 MYE655379:MYE655381 NIA655379:NIA655381 NRW655379:NRW655381 OBS655379:OBS655381 OLO655379:OLO655381 OVK655379:OVK655381 PFG655379:PFG655381 PPC655379:PPC655381 PYY655379:PYY655381 QIU655379:QIU655381 QSQ655379:QSQ655381 RCM655379:RCM655381 RMI655379:RMI655381 RWE655379:RWE655381 SGA655379:SGA655381 SPW655379:SPW655381 SZS655379:SZS655381 TJO655379:TJO655381 TTK655379:TTK655381 UDG655379:UDG655381 UNC655379:UNC655381 UWY655379:UWY655381 VGU655379:VGU655381 VQQ655379:VQQ655381 WAM655379:WAM655381 WKI655379:WKI655381 WUE655379:WUE655381 L720914:L720916 HS720915:HS720917 RO720915:RO720917 ABK720915:ABK720917 ALG720915:ALG720917 AVC720915:AVC720917 BEY720915:BEY720917 BOU720915:BOU720917 BYQ720915:BYQ720917 CIM720915:CIM720917 CSI720915:CSI720917 DCE720915:DCE720917 DMA720915:DMA720917 DVW720915:DVW720917 EFS720915:EFS720917 EPO720915:EPO720917 EZK720915:EZK720917 FJG720915:FJG720917 FTC720915:FTC720917 GCY720915:GCY720917 GMU720915:GMU720917 GWQ720915:GWQ720917 HGM720915:HGM720917 HQI720915:HQI720917 IAE720915:IAE720917 IKA720915:IKA720917 ITW720915:ITW720917 JDS720915:JDS720917 JNO720915:JNO720917 JXK720915:JXK720917 KHG720915:KHG720917 KRC720915:KRC720917 LAY720915:LAY720917 LKU720915:LKU720917 LUQ720915:LUQ720917 MEM720915:MEM720917 MOI720915:MOI720917 MYE720915:MYE720917 NIA720915:NIA720917 NRW720915:NRW720917 OBS720915:OBS720917 OLO720915:OLO720917 OVK720915:OVK720917 PFG720915:PFG720917 PPC720915:PPC720917 PYY720915:PYY720917 QIU720915:QIU720917 QSQ720915:QSQ720917 RCM720915:RCM720917 RMI720915:RMI720917 RWE720915:RWE720917 SGA720915:SGA720917 SPW720915:SPW720917 SZS720915:SZS720917 TJO720915:TJO720917 TTK720915:TTK720917 UDG720915:UDG720917 UNC720915:UNC720917 UWY720915:UWY720917 VGU720915:VGU720917 VQQ720915:VQQ720917 WAM720915:WAM720917 WKI720915:WKI720917 WUE720915:WUE720917 L786450:L786452 HS786451:HS786453 RO786451:RO786453 ABK786451:ABK786453 ALG786451:ALG786453 AVC786451:AVC786453 BEY786451:BEY786453 BOU786451:BOU786453 BYQ786451:BYQ786453 CIM786451:CIM786453 CSI786451:CSI786453 DCE786451:DCE786453 DMA786451:DMA786453 DVW786451:DVW786453 EFS786451:EFS786453 EPO786451:EPO786453 EZK786451:EZK786453 FJG786451:FJG786453 FTC786451:FTC786453 GCY786451:GCY786453 GMU786451:GMU786453 GWQ786451:GWQ786453 HGM786451:HGM786453 HQI786451:HQI786453 IAE786451:IAE786453 IKA786451:IKA786453 ITW786451:ITW786453 JDS786451:JDS786453 JNO786451:JNO786453 JXK786451:JXK786453 KHG786451:KHG786453 KRC786451:KRC786453 LAY786451:LAY786453 LKU786451:LKU786453 LUQ786451:LUQ786453 MEM786451:MEM786453 MOI786451:MOI786453 MYE786451:MYE786453 NIA786451:NIA786453 NRW786451:NRW786453 OBS786451:OBS786453 OLO786451:OLO786453 OVK786451:OVK786453 PFG786451:PFG786453 PPC786451:PPC786453 PYY786451:PYY786453 QIU786451:QIU786453 QSQ786451:QSQ786453 RCM786451:RCM786453 RMI786451:RMI786453 RWE786451:RWE786453 SGA786451:SGA786453 SPW786451:SPW786453 SZS786451:SZS786453 TJO786451:TJO786453 TTK786451:TTK786453 UDG786451:UDG786453 UNC786451:UNC786453 UWY786451:UWY786453 VGU786451:VGU786453 VQQ786451:VQQ786453 WAM786451:WAM786453 WKI786451:WKI786453 WUE786451:WUE786453 L851986:L851988 HS851987:HS851989 RO851987:RO851989 ABK851987:ABK851989 ALG851987:ALG851989 AVC851987:AVC851989 BEY851987:BEY851989 BOU851987:BOU851989 BYQ851987:BYQ851989 CIM851987:CIM851989 CSI851987:CSI851989 DCE851987:DCE851989 DMA851987:DMA851989 DVW851987:DVW851989 EFS851987:EFS851989 EPO851987:EPO851989 EZK851987:EZK851989 FJG851987:FJG851989 FTC851987:FTC851989 GCY851987:GCY851989 GMU851987:GMU851989 GWQ851987:GWQ851989 HGM851987:HGM851989 HQI851987:HQI851989 IAE851987:IAE851989 IKA851987:IKA851989 ITW851987:ITW851989 JDS851987:JDS851989 JNO851987:JNO851989 JXK851987:JXK851989 KHG851987:KHG851989 KRC851987:KRC851989 LAY851987:LAY851989 LKU851987:LKU851989 LUQ851987:LUQ851989 MEM851987:MEM851989 MOI851987:MOI851989 MYE851987:MYE851989 NIA851987:NIA851989 NRW851987:NRW851989 OBS851987:OBS851989 OLO851987:OLO851989 OVK851987:OVK851989 PFG851987:PFG851989 PPC851987:PPC851989 PYY851987:PYY851989 QIU851987:QIU851989 QSQ851987:QSQ851989 RCM851987:RCM851989 RMI851987:RMI851989 RWE851987:RWE851989 SGA851987:SGA851989 SPW851987:SPW851989 SZS851987:SZS851989 TJO851987:TJO851989 TTK851987:TTK851989 UDG851987:UDG851989 UNC851987:UNC851989 UWY851987:UWY851989 VGU851987:VGU851989 VQQ851987:VQQ851989 WAM851987:WAM851989 WKI851987:WKI851989 WUE851987:WUE851989 L917522:L917524 HS917523:HS917525 RO917523:RO917525 ABK917523:ABK917525 ALG917523:ALG917525 AVC917523:AVC917525 BEY917523:BEY917525 BOU917523:BOU917525 BYQ917523:BYQ917525 CIM917523:CIM917525 CSI917523:CSI917525 DCE917523:DCE917525 DMA917523:DMA917525 DVW917523:DVW917525 EFS917523:EFS917525 EPO917523:EPO917525 EZK917523:EZK917525 FJG917523:FJG917525 FTC917523:FTC917525 GCY917523:GCY917525 GMU917523:GMU917525 GWQ917523:GWQ917525 HGM917523:HGM917525 HQI917523:HQI917525 IAE917523:IAE917525 IKA917523:IKA917525 ITW917523:ITW917525 JDS917523:JDS917525 JNO917523:JNO917525 JXK917523:JXK917525 KHG917523:KHG917525 KRC917523:KRC917525 LAY917523:LAY917525 LKU917523:LKU917525 LUQ917523:LUQ917525 MEM917523:MEM917525 MOI917523:MOI917525 MYE917523:MYE917525 NIA917523:NIA917525 NRW917523:NRW917525 OBS917523:OBS917525 OLO917523:OLO917525 OVK917523:OVK917525 PFG917523:PFG917525 PPC917523:PPC917525 PYY917523:PYY917525 QIU917523:QIU917525 QSQ917523:QSQ917525 RCM917523:RCM917525 RMI917523:RMI917525 RWE917523:RWE917525 SGA917523:SGA917525 SPW917523:SPW917525 SZS917523:SZS917525 TJO917523:TJO917525 TTK917523:TTK917525 UDG917523:UDG917525 UNC917523:UNC917525 UWY917523:UWY917525 VGU917523:VGU917525 VQQ917523:VQQ917525 WAM917523:WAM917525 WKI917523:WKI917525 WUE917523:WUE917525 L983058:L983060 HS983059:HS983061 RO983059:RO983061 ABK983059:ABK983061 ALG983059:ALG983061 AVC983059:AVC983061 BEY983059:BEY983061 BOU983059:BOU983061 BYQ983059:BYQ983061 CIM983059:CIM983061 CSI983059:CSI983061 DCE983059:DCE983061 DMA983059:DMA983061 DVW983059:DVW983061 EFS983059:EFS983061 EPO983059:EPO983061 EZK983059:EZK983061 FJG983059:FJG983061 FTC983059:FTC983061 GCY983059:GCY983061 GMU983059:GMU983061 GWQ983059:GWQ983061 HGM983059:HGM983061 HQI983059:HQI983061 IAE983059:IAE983061 IKA983059:IKA983061 ITW983059:ITW983061 JDS983059:JDS983061 JNO983059:JNO983061 JXK983059:JXK983061 KHG983059:KHG983061 KRC983059:KRC983061 LAY983059:LAY983061 LKU983059:LKU983061 LUQ983059:LUQ983061 MEM983059:MEM983061 MOI983059:MOI983061 MYE983059:MYE983061 NIA983059:NIA983061 NRW983059:NRW983061 OBS983059:OBS983061 OLO983059:OLO983061 OVK983059:OVK983061 PFG983059:PFG983061 PPC983059:PPC983061 PYY983059:PYY983061 QIU983059:QIU983061 QSQ983059:QSQ983061 RCM983059:RCM983061 RMI983059:RMI983061 RWE983059:RWE983061 SGA983059:SGA983061 SPW983059:SPW983061 SZS983059:SZS983061 TJO983059:TJO983061 TTK983059:TTK983061 UDG983059:UDG983061 UNC983059:UNC983061 UWY983059:UWY983061 VGU983059:VGU983061 VQQ983059:VQQ983061 WAM983059:WAM983061 WKI983059:WKI983061 WUE983059:WUE983061 M65555:N65556 HT65556:HU65557 RP65556:RQ65557 ABL65556:ABM65557 ALH65556:ALI65557 AVD65556:AVE65557 BEZ65556:BFA65557 BOV65556:BOW65557 BYR65556:BYS65557 CIN65556:CIO65557 CSJ65556:CSK65557 DCF65556:DCG65557 DMB65556:DMC65557 DVX65556:DVY65557 EFT65556:EFU65557 EPP65556:EPQ65557 EZL65556:EZM65557 FJH65556:FJI65557 FTD65556:FTE65557 GCZ65556:GDA65557 GMV65556:GMW65557 GWR65556:GWS65557 HGN65556:HGO65557 HQJ65556:HQK65557 IAF65556:IAG65557 IKB65556:IKC65557 ITX65556:ITY65557 JDT65556:JDU65557 JNP65556:JNQ65557 JXL65556:JXM65557 KHH65556:KHI65557 KRD65556:KRE65557 LAZ65556:LBA65557 LKV65556:LKW65557 LUR65556:LUS65557 MEN65556:MEO65557 MOJ65556:MOK65557 MYF65556:MYG65557 NIB65556:NIC65557 NRX65556:NRY65557 OBT65556:OBU65557 OLP65556:OLQ65557 OVL65556:OVM65557 PFH65556:PFI65557 PPD65556:PPE65557 PYZ65556:PZA65557 QIV65556:QIW65557 QSR65556:QSS65557 RCN65556:RCO65557 RMJ65556:RMK65557 RWF65556:RWG65557 SGB65556:SGC65557 SPX65556:SPY65557 SZT65556:SZU65557 TJP65556:TJQ65557 TTL65556:TTM65557 UDH65556:UDI65557 UND65556:UNE65557 UWZ65556:UXA65557 VGV65556:VGW65557 VQR65556:VQS65557 WAN65556:WAO65557 WKJ65556:WKK65557 WUF65556:WUG65557 M131091:N131092 HT131092:HU131093 RP131092:RQ131093 ABL131092:ABM131093 ALH131092:ALI131093 AVD131092:AVE131093 BEZ131092:BFA131093 BOV131092:BOW131093 BYR131092:BYS131093 CIN131092:CIO131093 CSJ131092:CSK131093 DCF131092:DCG131093 DMB131092:DMC131093 DVX131092:DVY131093 EFT131092:EFU131093 EPP131092:EPQ131093 EZL131092:EZM131093 FJH131092:FJI131093 FTD131092:FTE131093 GCZ131092:GDA131093 GMV131092:GMW131093 GWR131092:GWS131093 HGN131092:HGO131093 HQJ131092:HQK131093 IAF131092:IAG131093 IKB131092:IKC131093 ITX131092:ITY131093 JDT131092:JDU131093 JNP131092:JNQ131093 JXL131092:JXM131093 KHH131092:KHI131093 KRD131092:KRE131093 LAZ131092:LBA131093 LKV131092:LKW131093 LUR131092:LUS131093 MEN131092:MEO131093 MOJ131092:MOK131093 MYF131092:MYG131093 NIB131092:NIC131093 NRX131092:NRY131093 OBT131092:OBU131093 OLP131092:OLQ131093 OVL131092:OVM131093 PFH131092:PFI131093 PPD131092:PPE131093 PYZ131092:PZA131093 QIV131092:QIW131093 QSR131092:QSS131093 RCN131092:RCO131093 RMJ131092:RMK131093 RWF131092:RWG131093 SGB131092:SGC131093 SPX131092:SPY131093 SZT131092:SZU131093 TJP131092:TJQ131093 TTL131092:TTM131093 UDH131092:UDI131093 UND131092:UNE131093 UWZ131092:UXA131093 VGV131092:VGW131093 VQR131092:VQS131093 WAN131092:WAO131093 WKJ131092:WKK131093 WUF131092:WUG131093 M196627:N196628 HT196628:HU196629 RP196628:RQ196629 ABL196628:ABM196629 ALH196628:ALI196629 AVD196628:AVE196629 BEZ196628:BFA196629 BOV196628:BOW196629 BYR196628:BYS196629 CIN196628:CIO196629 CSJ196628:CSK196629 DCF196628:DCG196629 DMB196628:DMC196629 DVX196628:DVY196629 EFT196628:EFU196629 EPP196628:EPQ196629 EZL196628:EZM196629 FJH196628:FJI196629 FTD196628:FTE196629 GCZ196628:GDA196629 GMV196628:GMW196629 GWR196628:GWS196629 HGN196628:HGO196629 HQJ196628:HQK196629 IAF196628:IAG196629 IKB196628:IKC196629 ITX196628:ITY196629 JDT196628:JDU196629 JNP196628:JNQ196629 JXL196628:JXM196629 KHH196628:KHI196629 KRD196628:KRE196629 LAZ196628:LBA196629 LKV196628:LKW196629 LUR196628:LUS196629 MEN196628:MEO196629 MOJ196628:MOK196629 MYF196628:MYG196629 NIB196628:NIC196629 NRX196628:NRY196629 OBT196628:OBU196629 OLP196628:OLQ196629 OVL196628:OVM196629 PFH196628:PFI196629 PPD196628:PPE196629 PYZ196628:PZA196629 QIV196628:QIW196629 QSR196628:QSS196629 RCN196628:RCO196629 RMJ196628:RMK196629 RWF196628:RWG196629 SGB196628:SGC196629 SPX196628:SPY196629 SZT196628:SZU196629 TJP196628:TJQ196629 TTL196628:TTM196629 UDH196628:UDI196629 UND196628:UNE196629 UWZ196628:UXA196629 VGV196628:VGW196629 VQR196628:VQS196629 WAN196628:WAO196629 WKJ196628:WKK196629 WUF196628:WUG196629 M262163:N262164 HT262164:HU262165 RP262164:RQ262165 ABL262164:ABM262165 ALH262164:ALI262165 AVD262164:AVE262165 BEZ262164:BFA262165 BOV262164:BOW262165 BYR262164:BYS262165 CIN262164:CIO262165 CSJ262164:CSK262165 DCF262164:DCG262165 DMB262164:DMC262165 DVX262164:DVY262165 EFT262164:EFU262165 EPP262164:EPQ262165 EZL262164:EZM262165 FJH262164:FJI262165 FTD262164:FTE262165 GCZ262164:GDA262165 GMV262164:GMW262165 GWR262164:GWS262165 HGN262164:HGO262165 HQJ262164:HQK262165 IAF262164:IAG262165 IKB262164:IKC262165 ITX262164:ITY262165 JDT262164:JDU262165 JNP262164:JNQ262165 JXL262164:JXM262165 KHH262164:KHI262165 KRD262164:KRE262165 LAZ262164:LBA262165 LKV262164:LKW262165 LUR262164:LUS262165 MEN262164:MEO262165 MOJ262164:MOK262165 MYF262164:MYG262165 NIB262164:NIC262165 NRX262164:NRY262165 OBT262164:OBU262165 OLP262164:OLQ262165 OVL262164:OVM262165 PFH262164:PFI262165 PPD262164:PPE262165 PYZ262164:PZA262165 QIV262164:QIW262165 QSR262164:QSS262165 RCN262164:RCO262165 RMJ262164:RMK262165 RWF262164:RWG262165 SGB262164:SGC262165 SPX262164:SPY262165 SZT262164:SZU262165 TJP262164:TJQ262165 TTL262164:TTM262165 UDH262164:UDI262165 UND262164:UNE262165 UWZ262164:UXA262165 VGV262164:VGW262165 VQR262164:VQS262165 WAN262164:WAO262165 WKJ262164:WKK262165 WUF262164:WUG262165 M327699:N327700 HT327700:HU327701 RP327700:RQ327701 ABL327700:ABM327701 ALH327700:ALI327701 AVD327700:AVE327701 BEZ327700:BFA327701 BOV327700:BOW327701 BYR327700:BYS327701 CIN327700:CIO327701 CSJ327700:CSK327701 DCF327700:DCG327701 DMB327700:DMC327701 DVX327700:DVY327701 EFT327700:EFU327701 EPP327700:EPQ327701 EZL327700:EZM327701 FJH327700:FJI327701 FTD327700:FTE327701 GCZ327700:GDA327701 GMV327700:GMW327701 GWR327700:GWS327701 HGN327700:HGO327701 HQJ327700:HQK327701 IAF327700:IAG327701 IKB327700:IKC327701 ITX327700:ITY327701 JDT327700:JDU327701 JNP327700:JNQ327701 JXL327700:JXM327701 KHH327700:KHI327701 KRD327700:KRE327701 LAZ327700:LBA327701 LKV327700:LKW327701 LUR327700:LUS327701 MEN327700:MEO327701 MOJ327700:MOK327701 MYF327700:MYG327701 NIB327700:NIC327701 NRX327700:NRY327701 OBT327700:OBU327701 OLP327700:OLQ327701 OVL327700:OVM327701 PFH327700:PFI327701 PPD327700:PPE327701 PYZ327700:PZA327701 QIV327700:QIW327701 QSR327700:QSS327701 RCN327700:RCO327701 RMJ327700:RMK327701 RWF327700:RWG327701 SGB327700:SGC327701 SPX327700:SPY327701 SZT327700:SZU327701 TJP327700:TJQ327701 TTL327700:TTM327701 UDH327700:UDI327701 UND327700:UNE327701 UWZ327700:UXA327701 VGV327700:VGW327701 VQR327700:VQS327701 WAN327700:WAO327701 WKJ327700:WKK327701 WUF327700:WUG327701 M393235:N393236 HT393236:HU393237 RP393236:RQ393237 ABL393236:ABM393237 ALH393236:ALI393237 AVD393236:AVE393237 BEZ393236:BFA393237 BOV393236:BOW393237 BYR393236:BYS393237 CIN393236:CIO393237 CSJ393236:CSK393237 DCF393236:DCG393237 DMB393236:DMC393237 DVX393236:DVY393237 EFT393236:EFU393237 EPP393236:EPQ393237 EZL393236:EZM393237 FJH393236:FJI393237 FTD393236:FTE393237 GCZ393236:GDA393237 GMV393236:GMW393237 GWR393236:GWS393237 HGN393236:HGO393237 HQJ393236:HQK393237 IAF393236:IAG393237 IKB393236:IKC393237 ITX393236:ITY393237 JDT393236:JDU393237 JNP393236:JNQ393237 JXL393236:JXM393237 KHH393236:KHI393237 KRD393236:KRE393237 LAZ393236:LBA393237 LKV393236:LKW393237 LUR393236:LUS393237 MEN393236:MEO393237 MOJ393236:MOK393237 MYF393236:MYG393237 NIB393236:NIC393237 NRX393236:NRY393237 OBT393236:OBU393237 OLP393236:OLQ393237 OVL393236:OVM393237 PFH393236:PFI393237 PPD393236:PPE393237 PYZ393236:PZA393237 QIV393236:QIW393237 QSR393236:QSS393237 RCN393236:RCO393237 RMJ393236:RMK393237 RWF393236:RWG393237 SGB393236:SGC393237 SPX393236:SPY393237 SZT393236:SZU393237 TJP393236:TJQ393237 TTL393236:TTM393237 UDH393236:UDI393237 UND393236:UNE393237 UWZ393236:UXA393237 VGV393236:VGW393237 VQR393236:VQS393237 WAN393236:WAO393237 WKJ393236:WKK393237 WUF393236:WUG393237 M458771:N458772 HT458772:HU458773 RP458772:RQ458773 ABL458772:ABM458773 ALH458772:ALI458773 AVD458772:AVE458773 BEZ458772:BFA458773 BOV458772:BOW458773 BYR458772:BYS458773 CIN458772:CIO458773 CSJ458772:CSK458773 DCF458772:DCG458773 DMB458772:DMC458773 DVX458772:DVY458773 EFT458772:EFU458773 EPP458772:EPQ458773 EZL458772:EZM458773 FJH458772:FJI458773 FTD458772:FTE458773 GCZ458772:GDA458773 GMV458772:GMW458773 GWR458772:GWS458773 HGN458772:HGO458773 HQJ458772:HQK458773 IAF458772:IAG458773 IKB458772:IKC458773 ITX458772:ITY458773 JDT458772:JDU458773 JNP458772:JNQ458773 JXL458772:JXM458773 KHH458772:KHI458773 KRD458772:KRE458773 LAZ458772:LBA458773 LKV458772:LKW458773 LUR458772:LUS458773 MEN458772:MEO458773 MOJ458772:MOK458773 MYF458772:MYG458773 NIB458772:NIC458773 NRX458772:NRY458773 OBT458772:OBU458773 OLP458772:OLQ458773 OVL458772:OVM458773 PFH458772:PFI458773 PPD458772:PPE458773 PYZ458772:PZA458773 QIV458772:QIW458773 QSR458772:QSS458773 RCN458772:RCO458773 RMJ458772:RMK458773 RWF458772:RWG458773 SGB458772:SGC458773 SPX458772:SPY458773 SZT458772:SZU458773 TJP458772:TJQ458773 TTL458772:TTM458773 UDH458772:UDI458773 UND458772:UNE458773 UWZ458772:UXA458773 VGV458772:VGW458773 VQR458772:VQS458773 WAN458772:WAO458773 WKJ458772:WKK458773 WUF458772:WUG458773 M524307:N524308 HT524308:HU524309 RP524308:RQ524309 ABL524308:ABM524309 ALH524308:ALI524309 AVD524308:AVE524309 BEZ524308:BFA524309 BOV524308:BOW524309 BYR524308:BYS524309 CIN524308:CIO524309 CSJ524308:CSK524309 DCF524308:DCG524309 DMB524308:DMC524309 DVX524308:DVY524309 EFT524308:EFU524309 EPP524308:EPQ524309 EZL524308:EZM524309 FJH524308:FJI524309 FTD524308:FTE524309 GCZ524308:GDA524309 GMV524308:GMW524309 GWR524308:GWS524309 HGN524308:HGO524309 HQJ524308:HQK524309 IAF524308:IAG524309 IKB524308:IKC524309 ITX524308:ITY524309 JDT524308:JDU524309 JNP524308:JNQ524309 JXL524308:JXM524309 KHH524308:KHI524309 KRD524308:KRE524309 LAZ524308:LBA524309 LKV524308:LKW524309 LUR524308:LUS524309 MEN524308:MEO524309 MOJ524308:MOK524309 MYF524308:MYG524309 NIB524308:NIC524309 NRX524308:NRY524309 OBT524308:OBU524309 OLP524308:OLQ524309 OVL524308:OVM524309 PFH524308:PFI524309 PPD524308:PPE524309 PYZ524308:PZA524309 QIV524308:QIW524309 QSR524308:QSS524309 RCN524308:RCO524309 RMJ524308:RMK524309 RWF524308:RWG524309 SGB524308:SGC524309 SPX524308:SPY524309 SZT524308:SZU524309 TJP524308:TJQ524309 TTL524308:TTM524309 UDH524308:UDI524309 UND524308:UNE524309 UWZ524308:UXA524309 VGV524308:VGW524309 VQR524308:VQS524309 WAN524308:WAO524309 WKJ524308:WKK524309 WUF524308:WUG524309 M589843:N589844 HT589844:HU589845 RP589844:RQ589845 ABL589844:ABM589845 ALH589844:ALI589845 AVD589844:AVE589845 BEZ589844:BFA589845 BOV589844:BOW589845 BYR589844:BYS589845 CIN589844:CIO589845 CSJ589844:CSK589845 DCF589844:DCG589845 DMB589844:DMC589845 DVX589844:DVY589845 EFT589844:EFU589845 EPP589844:EPQ589845 EZL589844:EZM589845 FJH589844:FJI589845 FTD589844:FTE589845 GCZ589844:GDA589845 GMV589844:GMW589845 GWR589844:GWS589845 HGN589844:HGO589845 HQJ589844:HQK589845 IAF589844:IAG589845 IKB589844:IKC589845 ITX589844:ITY589845 JDT589844:JDU589845 JNP589844:JNQ589845 JXL589844:JXM589845 KHH589844:KHI589845 KRD589844:KRE589845 LAZ589844:LBA589845 LKV589844:LKW589845 LUR589844:LUS589845 MEN589844:MEO589845 MOJ589844:MOK589845 MYF589844:MYG589845 NIB589844:NIC589845 NRX589844:NRY589845 OBT589844:OBU589845 OLP589844:OLQ589845 OVL589844:OVM589845 PFH589844:PFI589845 PPD589844:PPE589845 PYZ589844:PZA589845 QIV589844:QIW589845 QSR589844:QSS589845 RCN589844:RCO589845 RMJ589844:RMK589845 RWF589844:RWG589845 SGB589844:SGC589845 SPX589844:SPY589845 SZT589844:SZU589845 TJP589844:TJQ589845 TTL589844:TTM589845 UDH589844:UDI589845 UND589844:UNE589845 UWZ589844:UXA589845 VGV589844:VGW589845 VQR589844:VQS589845 WAN589844:WAO589845 WKJ589844:WKK589845 WUF589844:WUG589845 M655379:N655380 HT655380:HU655381 RP655380:RQ655381 ABL655380:ABM655381 ALH655380:ALI655381 AVD655380:AVE655381 BEZ655380:BFA655381 BOV655380:BOW655381 BYR655380:BYS655381 CIN655380:CIO655381 CSJ655380:CSK655381 DCF655380:DCG655381 DMB655380:DMC655381 DVX655380:DVY655381 EFT655380:EFU655381 EPP655380:EPQ655381 EZL655380:EZM655381 FJH655380:FJI655381 FTD655380:FTE655381 GCZ655380:GDA655381 GMV655380:GMW655381 GWR655380:GWS655381 HGN655380:HGO655381 HQJ655380:HQK655381 IAF655380:IAG655381 IKB655380:IKC655381 ITX655380:ITY655381 JDT655380:JDU655381 JNP655380:JNQ655381 JXL655380:JXM655381 KHH655380:KHI655381 KRD655380:KRE655381 LAZ655380:LBA655381 LKV655380:LKW655381 LUR655380:LUS655381 MEN655380:MEO655381 MOJ655380:MOK655381 MYF655380:MYG655381 NIB655380:NIC655381 NRX655380:NRY655381 OBT655380:OBU655381 OLP655380:OLQ655381 OVL655380:OVM655381 PFH655380:PFI655381 PPD655380:PPE655381 PYZ655380:PZA655381 QIV655380:QIW655381 QSR655380:QSS655381 RCN655380:RCO655381 RMJ655380:RMK655381 RWF655380:RWG655381 SGB655380:SGC655381 SPX655380:SPY655381 SZT655380:SZU655381 TJP655380:TJQ655381 TTL655380:TTM655381 UDH655380:UDI655381 UND655380:UNE655381 UWZ655380:UXA655381 VGV655380:VGW655381 VQR655380:VQS655381 WAN655380:WAO655381 WKJ655380:WKK655381 WUF655380:WUG655381 M720915:N720916 HT720916:HU720917 RP720916:RQ720917 ABL720916:ABM720917 ALH720916:ALI720917 AVD720916:AVE720917 BEZ720916:BFA720917 BOV720916:BOW720917 BYR720916:BYS720917 CIN720916:CIO720917 CSJ720916:CSK720917 DCF720916:DCG720917 DMB720916:DMC720917 DVX720916:DVY720917 EFT720916:EFU720917 EPP720916:EPQ720917 EZL720916:EZM720917 FJH720916:FJI720917 FTD720916:FTE720917 GCZ720916:GDA720917 GMV720916:GMW720917 GWR720916:GWS720917 HGN720916:HGO720917 HQJ720916:HQK720917 IAF720916:IAG720917 IKB720916:IKC720917 ITX720916:ITY720917 JDT720916:JDU720917 JNP720916:JNQ720917 JXL720916:JXM720917 KHH720916:KHI720917 KRD720916:KRE720917 LAZ720916:LBA720917 LKV720916:LKW720917 LUR720916:LUS720917 MEN720916:MEO720917 MOJ720916:MOK720917 MYF720916:MYG720917 NIB720916:NIC720917 NRX720916:NRY720917 OBT720916:OBU720917 OLP720916:OLQ720917 OVL720916:OVM720917 PFH720916:PFI720917 PPD720916:PPE720917 PYZ720916:PZA720917 QIV720916:QIW720917 QSR720916:QSS720917 RCN720916:RCO720917 RMJ720916:RMK720917 RWF720916:RWG720917 SGB720916:SGC720917 SPX720916:SPY720917 SZT720916:SZU720917 TJP720916:TJQ720917 TTL720916:TTM720917 UDH720916:UDI720917 UND720916:UNE720917 UWZ720916:UXA720917 VGV720916:VGW720917 VQR720916:VQS720917 WAN720916:WAO720917 WKJ720916:WKK720917 WUF720916:WUG720917 M786451:N786452 HT786452:HU786453 RP786452:RQ786453 ABL786452:ABM786453 ALH786452:ALI786453 AVD786452:AVE786453 BEZ786452:BFA786453 BOV786452:BOW786453 BYR786452:BYS786453 CIN786452:CIO786453 CSJ786452:CSK786453 DCF786452:DCG786453 DMB786452:DMC786453 DVX786452:DVY786453 EFT786452:EFU786453 EPP786452:EPQ786453 EZL786452:EZM786453 FJH786452:FJI786453 FTD786452:FTE786453 GCZ786452:GDA786453 GMV786452:GMW786453 GWR786452:GWS786453 HGN786452:HGO786453 HQJ786452:HQK786453 IAF786452:IAG786453 IKB786452:IKC786453 ITX786452:ITY786453 JDT786452:JDU786453 JNP786452:JNQ786453 JXL786452:JXM786453 KHH786452:KHI786453 KRD786452:KRE786453 LAZ786452:LBA786453 LKV786452:LKW786453 LUR786452:LUS786453 MEN786452:MEO786453 MOJ786452:MOK786453 MYF786452:MYG786453 NIB786452:NIC786453 NRX786452:NRY786453 OBT786452:OBU786453 OLP786452:OLQ786453 OVL786452:OVM786453 PFH786452:PFI786453 PPD786452:PPE786453 PYZ786452:PZA786453 QIV786452:QIW786453 QSR786452:QSS786453 RCN786452:RCO786453 RMJ786452:RMK786453 RWF786452:RWG786453 SGB786452:SGC786453 SPX786452:SPY786453 SZT786452:SZU786453 TJP786452:TJQ786453 TTL786452:TTM786453 UDH786452:UDI786453 UND786452:UNE786453 UWZ786452:UXA786453 VGV786452:VGW786453 VQR786452:VQS786453 WAN786452:WAO786453 WKJ786452:WKK786453 WUF786452:WUG786453 M851987:N851988 HT851988:HU851989 RP851988:RQ851989 ABL851988:ABM851989 ALH851988:ALI851989 AVD851988:AVE851989 BEZ851988:BFA851989 BOV851988:BOW851989 BYR851988:BYS851989 CIN851988:CIO851989 CSJ851988:CSK851989 DCF851988:DCG851989 DMB851988:DMC851989 DVX851988:DVY851989 EFT851988:EFU851989 EPP851988:EPQ851989 EZL851988:EZM851989 FJH851988:FJI851989 FTD851988:FTE851989 GCZ851988:GDA851989 GMV851988:GMW851989 GWR851988:GWS851989 HGN851988:HGO851989 HQJ851988:HQK851989 IAF851988:IAG851989 IKB851988:IKC851989 ITX851988:ITY851989 JDT851988:JDU851989 JNP851988:JNQ851989 JXL851988:JXM851989 KHH851988:KHI851989 KRD851988:KRE851989 LAZ851988:LBA851989 LKV851988:LKW851989 LUR851988:LUS851989 MEN851988:MEO851989 MOJ851988:MOK851989 MYF851988:MYG851989 NIB851988:NIC851989 NRX851988:NRY851989 OBT851988:OBU851989 OLP851988:OLQ851989 OVL851988:OVM851989 PFH851988:PFI851989 PPD851988:PPE851989 PYZ851988:PZA851989 QIV851988:QIW851989 QSR851988:QSS851989 RCN851988:RCO851989 RMJ851988:RMK851989 RWF851988:RWG851989 SGB851988:SGC851989 SPX851988:SPY851989 SZT851988:SZU851989 TJP851988:TJQ851989 TTL851988:TTM851989 UDH851988:UDI851989 UND851988:UNE851989 UWZ851988:UXA851989 VGV851988:VGW851989 VQR851988:VQS851989 WAN851988:WAO851989 WKJ851988:WKK851989 WUF851988:WUG851989 M917523:N917524 HT917524:HU917525 RP917524:RQ917525 ABL917524:ABM917525 ALH917524:ALI917525 AVD917524:AVE917525 BEZ917524:BFA917525 BOV917524:BOW917525 BYR917524:BYS917525 CIN917524:CIO917525 CSJ917524:CSK917525 DCF917524:DCG917525 DMB917524:DMC917525 DVX917524:DVY917525 EFT917524:EFU917525 EPP917524:EPQ917525 EZL917524:EZM917525 FJH917524:FJI917525 FTD917524:FTE917525 GCZ917524:GDA917525 GMV917524:GMW917525 GWR917524:GWS917525 HGN917524:HGO917525 HQJ917524:HQK917525 IAF917524:IAG917525 IKB917524:IKC917525 ITX917524:ITY917525 JDT917524:JDU917525 JNP917524:JNQ917525 JXL917524:JXM917525 KHH917524:KHI917525 KRD917524:KRE917525 LAZ917524:LBA917525 LKV917524:LKW917525 LUR917524:LUS917525 MEN917524:MEO917525 MOJ917524:MOK917525 MYF917524:MYG917525 NIB917524:NIC917525 NRX917524:NRY917525 OBT917524:OBU917525 OLP917524:OLQ917525 OVL917524:OVM917525 PFH917524:PFI917525 PPD917524:PPE917525 PYZ917524:PZA917525 QIV917524:QIW917525 QSR917524:QSS917525 RCN917524:RCO917525 RMJ917524:RMK917525 RWF917524:RWG917525 SGB917524:SGC917525 SPX917524:SPY917525 SZT917524:SZU917525 TJP917524:TJQ917525 TTL917524:TTM917525 UDH917524:UDI917525 UND917524:UNE917525 UWZ917524:UXA917525 VGV917524:VGW917525 VQR917524:VQS917525 WAN917524:WAO917525 WKJ917524:WKK917525 WUF917524:WUG917525 M983059:N983060 HT983060:HU983061 RP983060:RQ983061 ABL983060:ABM983061 ALH983060:ALI983061 AVD983060:AVE983061 BEZ983060:BFA983061 BOV983060:BOW983061 BYR983060:BYS983061 CIN983060:CIO983061 CSJ983060:CSK983061 DCF983060:DCG983061 DMB983060:DMC983061 DVX983060:DVY983061 EFT983060:EFU983061 EPP983060:EPQ983061 EZL983060:EZM983061 FJH983060:FJI983061 FTD983060:FTE983061 GCZ983060:GDA983061 GMV983060:GMW983061 GWR983060:GWS983061 HGN983060:HGO983061 HQJ983060:HQK983061 IAF983060:IAG983061 IKB983060:IKC983061 ITX983060:ITY983061 JDT983060:JDU983061 JNP983060:JNQ983061 JXL983060:JXM983061 KHH983060:KHI983061 KRD983060:KRE983061 LAZ983060:LBA983061 LKV983060:LKW983061 LUR983060:LUS983061 MEN983060:MEO983061 MOJ983060:MOK983061 MYF983060:MYG983061 NIB983060:NIC983061 NRX983060:NRY983061 OBT983060:OBU983061 OLP983060:OLQ983061 OVL983060:OVM983061 PFH983060:PFI983061 PPD983060:PPE983061 PYZ983060:PZA983061 QIV983060:QIW983061 QSR983060:QSS983061 RCN983060:RCO983061 RMJ983060:RMK983061 RWF983060:RWG983061 SGB983060:SGC983061 SPX983060:SPY983061 SZT983060:SZU983061 TJP983060:TJQ983061 TTL983060:TTM983061 UDH983060:UDI983061 UND983060:UNE983061 UWZ983060:UXA983061 VGV983060:VGW983061 VQR983060:VQS983061 WAN983060:WAO983061 WKJ983060:WKK983061 WUF983060:WUG983061 L65552 HS65553 RO65553 ABK65553 ALG65553 AVC65553 BEY65553 BOU65553 BYQ65553 CIM65553 CSI65553 DCE65553 DMA65553 DVW65553 EFS65553 EPO65553 EZK65553 FJG65553 FTC65553 GCY65553 GMU65553 GWQ65553 HGM65553 HQI65553 IAE65553 IKA65553 ITW65553 JDS65553 JNO65553 JXK65553 KHG65553 KRC65553 LAY65553 LKU65553 LUQ65553 MEM65553 MOI65553 MYE65553 NIA65553 NRW65553 OBS65553 OLO65553 OVK65553 PFG65553 PPC65553 PYY65553 QIU65553 QSQ65553 RCM65553 RMI65553 RWE65553 SGA65553 SPW65553 SZS65553 TJO65553 TTK65553 UDG65553 UNC65553 UWY65553 VGU65553 VQQ65553 WAM65553 WKI65553 WUE65553 L131088 HS131089 RO131089 ABK131089 ALG131089 AVC131089 BEY131089 BOU131089 BYQ131089 CIM131089 CSI131089 DCE131089 DMA131089 DVW131089 EFS131089 EPO131089 EZK131089 FJG131089 FTC131089 GCY131089 GMU131089 GWQ131089 HGM131089 HQI131089 IAE131089 IKA131089 ITW131089 JDS131089 JNO131089 JXK131089 KHG131089 KRC131089 LAY131089 LKU131089 LUQ131089 MEM131089 MOI131089 MYE131089 NIA131089 NRW131089 OBS131089 OLO131089 OVK131089 PFG131089 PPC131089 PYY131089 QIU131089 QSQ131089 RCM131089 RMI131089 RWE131089 SGA131089 SPW131089 SZS131089 TJO131089 TTK131089 UDG131089 UNC131089 UWY131089 VGU131089 VQQ131089 WAM131089 WKI131089 WUE131089 L196624 HS196625 RO196625 ABK196625 ALG196625 AVC196625 BEY196625 BOU196625 BYQ196625 CIM196625 CSI196625 DCE196625 DMA196625 DVW196625 EFS196625 EPO196625 EZK196625 FJG196625 FTC196625 GCY196625 GMU196625 GWQ196625 HGM196625 HQI196625 IAE196625 IKA196625 ITW196625 JDS196625 JNO196625 JXK196625 KHG196625 KRC196625 LAY196625 LKU196625 LUQ196625 MEM196625 MOI196625 MYE196625 NIA196625 NRW196625 OBS196625 OLO196625 OVK196625 PFG196625 PPC196625 PYY196625 QIU196625 QSQ196625 RCM196625 RMI196625 RWE196625 SGA196625 SPW196625 SZS196625 TJO196625 TTK196625 UDG196625 UNC196625 UWY196625 VGU196625 VQQ196625 WAM196625 WKI196625 WUE196625 L262160 HS262161 RO262161 ABK262161 ALG262161 AVC262161 BEY262161 BOU262161 BYQ262161 CIM262161 CSI262161 DCE262161 DMA262161 DVW262161 EFS262161 EPO262161 EZK262161 FJG262161 FTC262161 GCY262161 GMU262161 GWQ262161 HGM262161 HQI262161 IAE262161 IKA262161 ITW262161 JDS262161 JNO262161 JXK262161 KHG262161 KRC262161 LAY262161 LKU262161 LUQ262161 MEM262161 MOI262161 MYE262161 NIA262161 NRW262161 OBS262161 OLO262161 OVK262161 PFG262161 PPC262161 PYY262161 QIU262161 QSQ262161 RCM262161 RMI262161 RWE262161 SGA262161 SPW262161 SZS262161 TJO262161 TTK262161 UDG262161 UNC262161 UWY262161 VGU262161 VQQ262161 WAM262161 WKI262161 WUE262161 L327696 HS327697 RO327697 ABK327697 ALG327697 AVC327697 BEY327697 BOU327697 BYQ327697 CIM327697 CSI327697 DCE327697 DMA327697 DVW327697 EFS327697 EPO327697 EZK327697 FJG327697 FTC327697 GCY327697 GMU327697 GWQ327697 HGM327697 HQI327697 IAE327697 IKA327697 ITW327697 JDS327697 JNO327697 JXK327697 KHG327697 KRC327697 LAY327697 LKU327697 LUQ327697 MEM327697 MOI327697 MYE327697 NIA327697 NRW327697 OBS327697 OLO327697 OVK327697 PFG327697 PPC327697 PYY327697 QIU327697 QSQ327697 RCM327697 RMI327697 RWE327697 SGA327697 SPW327697 SZS327697 TJO327697 TTK327697 UDG327697 UNC327697 UWY327697 VGU327697 VQQ327697 WAM327697 WKI327697 WUE327697 L393232 HS393233 RO393233 ABK393233 ALG393233 AVC393233 BEY393233 BOU393233 BYQ393233 CIM393233 CSI393233 DCE393233 DMA393233 DVW393233 EFS393233 EPO393233 EZK393233 FJG393233 FTC393233 GCY393233 GMU393233 GWQ393233 HGM393233 HQI393233 IAE393233 IKA393233 ITW393233 JDS393233 JNO393233 JXK393233 KHG393233 KRC393233 LAY393233 LKU393233 LUQ393233 MEM393233 MOI393233 MYE393233 NIA393233 NRW393233 OBS393233 OLO393233 OVK393233 PFG393233 PPC393233 PYY393233 QIU393233 QSQ393233 RCM393233 RMI393233 RWE393233 SGA393233 SPW393233 SZS393233 TJO393233 TTK393233 UDG393233 UNC393233 UWY393233 VGU393233 VQQ393233 WAM393233 WKI393233 WUE393233 L458768 HS458769 RO458769 ABK458769 ALG458769 AVC458769 BEY458769 BOU458769 BYQ458769 CIM458769 CSI458769 DCE458769 DMA458769 DVW458769 EFS458769 EPO458769 EZK458769 FJG458769 FTC458769 GCY458769 GMU458769 GWQ458769 HGM458769 HQI458769 IAE458769 IKA458769 ITW458769 JDS458769 JNO458769 JXK458769 KHG458769 KRC458769 LAY458769 LKU458769 LUQ458769 MEM458769 MOI458769 MYE458769 NIA458769 NRW458769 OBS458769 OLO458769 OVK458769 PFG458769 PPC458769 PYY458769 QIU458769 QSQ458769 RCM458769 RMI458769 RWE458769 SGA458769 SPW458769 SZS458769 TJO458769 TTK458769 UDG458769 UNC458769 UWY458769 VGU458769 VQQ458769 WAM458769 WKI458769 WUE458769 L524304 HS524305 RO524305 ABK524305 ALG524305 AVC524305 BEY524305 BOU524305 BYQ524305 CIM524305 CSI524305 DCE524305 DMA524305 DVW524305 EFS524305 EPO524305 EZK524305 FJG524305 FTC524305 GCY524305 GMU524305 GWQ524305 HGM524305 HQI524305 IAE524305 IKA524305 ITW524305 JDS524305 JNO524305 JXK524305 KHG524305 KRC524305 LAY524305 LKU524305 LUQ524305 MEM524305 MOI524305 MYE524305 NIA524305 NRW524305 OBS524305 OLO524305 OVK524305 PFG524305 PPC524305 PYY524305 QIU524305 QSQ524305 RCM524305 RMI524305 RWE524305 SGA524305 SPW524305 SZS524305 TJO524305 TTK524305 UDG524305 UNC524305 UWY524305 VGU524305 VQQ524305 WAM524305 WKI524305 WUE524305 L589840 HS589841 RO589841 ABK589841 ALG589841 AVC589841 BEY589841 BOU589841 BYQ589841 CIM589841 CSI589841 DCE589841 DMA589841 DVW589841 EFS589841 EPO589841 EZK589841 FJG589841 FTC589841 GCY589841 GMU589841 GWQ589841 HGM589841 HQI589841 IAE589841 IKA589841 ITW589841 JDS589841 JNO589841 JXK589841 KHG589841 KRC589841 LAY589841 LKU589841 LUQ589841 MEM589841 MOI589841 MYE589841 NIA589841 NRW589841 OBS589841 OLO589841 OVK589841 PFG589841 PPC589841 PYY589841 QIU589841 QSQ589841 RCM589841 RMI589841 RWE589841 SGA589841 SPW589841 SZS589841 TJO589841 TTK589841 UDG589841 UNC589841 UWY589841 VGU589841 VQQ589841 WAM589841 WKI589841 WUE589841 L655376 HS655377 RO655377 ABK655377 ALG655377 AVC655377 BEY655377 BOU655377 BYQ655377 CIM655377 CSI655377 DCE655377 DMA655377 DVW655377 EFS655377 EPO655377 EZK655377 FJG655377 FTC655377 GCY655377 GMU655377 GWQ655377 HGM655377 HQI655377 IAE655377 IKA655377 ITW655377 JDS655377 JNO655377 JXK655377 KHG655377 KRC655377 LAY655377 LKU655377 LUQ655377 MEM655377 MOI655377 MYE655377 NIA655377 NRW655377 OBS655377 OLO655377 OVK655377 PFG655377 PPC655377 PYY655377 QIU655377 QSQ655377 RCM655377 RMI655377 RWE655377 SGA655377 SPW655377 SZS655377 TJO655377 TTK655377 UDG655377 UNC655377 UWY655377 VGU655377 VQQ655377 WAM655377 WKI655377 WUE655377 L720912 HS720913 RO720913 ABK720913 ALG720913 AVC720913 BEY720913 BOU720913 BYQ720913 CIM720913 CSI720913 DCE720913 DMA720913 DVW720913 EFS720913 EPO720913 EZK720913 FJG720913 FTC720913 GCY720913 GMU720913 GWQ720913 HGM720913 HQI720913 IAE720913 IKA720913 ITW720913 JDS720913 JNO720913 JXK720913 KHG720913 KRC720913 LAY720913 LKU720913 LUQ720913 MEM720913 MOI720913 MYE720913 NIA720913 NRW720913 OBS720913 OLO720913 OVK720913 PFG720913 PPC720913 PYY720913 QIU720913 QSQ720913 RCM720913 RMI720913 RWE720913 SGA720913 SPW720913 SZS720913 TJO720913 TTK720913 UDG720913 UNC720913 UWY720913 VGU720913 VQQ720913 WAM720913 WKI720913 WUE720913 L786448 HS786449 RO786449 ABK786449 ALG786449 AVC786449 BEY786449 BOU786449 BYQ786449 CIM786449 CSI786449 DCE786449 DMA786449 DVW786449 EFS786449 EPO786449 EZK786449 FJG786449 FTC786449 GCY786449 GMU786449 GWQ786449 HGM786449 HQI786449 IAE786449 IKA786449 ITW786449 JDS786449 JNO786449 JXK786449 KHG786449 KRC786449 LAY786449 LKU786449 LUQ786449 MEM786449 MOI786449 MYE786449 NIA786449 NRW786449 OBS786449 OLO786449 OVK786449 PFG786449 PPC786449 PYY786449 QIU786449 QSQ786449 RCM786449 RMI786449 RWE786449 SGA786449 SPW786449 SZS786449 TJO786449 TTK786449 UDG786449 UNC786449 UWY786449 VGU786449 VQQ786449 WAM786449 WKI786449 WUE786449 L851984 HS851985 RO851985 ABK851985 ALG851985 AVC851985 BEY851985 BOU851985 BYQ851985 CIM851985 CSI851985 DCE851985 DMA851985 DVW851985 EFS851985 EPO851985 EZK851985 FJG851985 FTC851985 GCY851985 GMU851985 GWQ851985 HGM851985 HQI851985 IAE851985 IKA851985 ITW851985 JDS851985 JNO851985 JXK851985 KHG851985 KRC851985 LAY851985 LKU851985 LUQ851985 MEM851985 MOI851985 MYE851985 NIA851985 NRW851985 OBS851985 OLO851985 OVK851985 PFG851985 PPC851985 PYY851985 QIU851985 QSQ851985 RCM851985 RMI851985 RWE851985 SGA851985 SPW851985 SZS851985 TJO851985 TTK851985 UDG851985 UNC851985 UWY851985 VGU851985 VQQ851985 WAM851985 WKI851985 WUE851985 L917520 HS917521 RO917521 ABK917521 ALG917521 AVC917521 BEY917521 BOU917521 BYQ917521 CIM917521 CSI917521 DCE917521 DMA917521 DVW917521 EFS917521 EPO917521 EZK917521 FJG917521 FTC917521 GCY917521 GMU917521 GWQ917521 HGM917521 HQI917521 IAE917521 IKA917521 ITW917521 JDS917521 JNO917521 JXK917521 KHG917521 KRC917521 LAY917521 LKU917521 LUQ917521 MEM917521 MOI917521 MYE917521 NIA917521 NRW917521 OBS917521 OLO917521 OVK917521 PFG917521 PPC917521 PYY917521 QIU917521 QSQ917521 RCM917521 RMI917521 RWE917521 SGA917521 SPW917521 SZS917521 TJO917521 TTK917521 UDG917521 UNC917521 UWY917521 VGU917521 VQQ917521 WAM917521 WKI917521 WUE917521 L983056 HS983057 RO983057 ABK983057 ALG983057 AVC983057 BEY983057 BOU983057 BYQ983057 CIM983057 CSI983057 DCE983057 DMA983057 DVW983057 EFS983057 EPO983057 EZK983057 FJG983057 FTC983057 GCY983057 GMU983057 GWQ983057 HGM983057 HQI983057 IAE983057 IKA983057 ITW983057 JDS983057 JNO983057 JXK983057 KHG983057 KRC983057 LAY983057 LKU983057 LUQ983057 MEM983057 MOI983057 MYE983057 NIA983057 NRW983057 OBS983057 OLO983057 OVK983057 PFG983057 PPC983057 PYY983057 QIU983057 QSQ983057 RCM983057 RMI983057 RWE983057 SGA983057 SPW983057 SZS983057 TJO983057 TTK983057 UDG983057 UNC983057 UWY983057 VGU983057 VQQ983057 WAM983057 WKI983057 WUE983057 O65552:O65556 HV65553:HV65557 RR65553:RR65557 ABN65553:ABN65557 ALJ65553:ALJ65557 AVF65553:AVF65557 BFB65553:BFB65557 BOX65553:BOX65557 BYT65553:BYT65557 CIP65553:CIP65557 CSL65553:CSL65557 DCH65553:DCH65557 DMD65553:DMD65557 DVZ65553:DVZ65557 EFV65553:EFV65557 EPR65553:EPR65557 EZN65553:EZN65557 FJJ65553:FJJ65557 FTF65553:FTF65557 GDB65553:GDB65557 GMX65553:GMX65557 GWT65553:GWT65557 HGP65553:HGP65557 HQL65553:HQL65557 IAH65553:IAH65557 IKD65553:IKD65557 ITZ65553:ITZ65557 JDV65553:JDV65557 JNR65553:JNR65557 JXN65553:JXN65557 KHJ65553:KHJ65557 KRF65553:KRF65557 LBB65553:LBB65557 LKX65553:LKX65557 LUT65553:LUT65557 MEP65553:MEP65557 MOL65553:MOL65557 MYH65553:MYH65557 NID65553:NID65557 NRZ65553:NRZ65557 OBV65553:OBV65557 OLR65553:OLR65557 OVN65553:OVN65557 PFJ65553:PFJ65557 PPF65553:PPF65557 PZB65553:PZB65557 QIX65553:QIX65557 QST65553:QST65557 RCP65553:RCP65557 RML65553:RML65557 RWH65553:RWH65557 SGD65553:SGD65557 SPZ65553:SPZ65557 SZV65553:SZV65557 TJR65553:TJR65557 TTN65553:TTN65557 UDJ65553:UDJ65557 UNF65553:UNF65557 UXB65553:UXB65557 VGX65553:VGX65557 VQT65553:VQT65557 WAP65553:WAP65557 WKL65553:WKL65557 WUH65553:WUH65557 O131088:O131092 HV131089:HV131093 RR131089:RR131093 ABN131089:ABN131093 ALJ131089:ALJ131093 AVF131089:AVF131093 BFB131089:BFB131093 BOX131089:BOX131093 BYT131089:BYT131093 CIP131089:CIP131093 CSL131089:CSL131093 DCH131089:DCH131093 DMD131089:DMD131093 DVZ131089:DVZ131093 EFV131089:EFV131093 EPR131089:EPR131093 EZN131089:EZN131093 FJJ131089:FJJ131093 FTF131089:FTF131093 GDB131089:GDB131093 GMX131089:GMX131093 GWT131089:GWT131093 HGP131089:HGP131093 HQL131089:HQL131093 IAH131089:IAH131093 IKD131089:IKD131093 ITZ131089:ITZ131093 JDV131089:JDV131093 JNR131089:JNR131093 JXN131089:JXN131093 KHJ131089:KHJ131093 KRF131089:KRF131093 LBB131089:LBB131093 LKX131089:LKX131093 LUT131089:LUT131093 MEP131089:MEP131093 MOL131089:MOL131093 MYH131089:MYH131093 NID131089:NID131093 NRZ131089:NRZ131093 OBV131089:OBV131093 OLR131089:OLR131093 OVN131089:OVN131093 PFJ131089:PFJ131093 PPF131089:PPF131093 PZB131089:PZB131093 QIX131089:QIX131093 QST131089:QST131093 RCP131089:RCP131093 RML131089:RML131093 RWH131089:RWH131093 SGD131089:SGD131093 SPZ131089:SPZ131093 SZV131089:SZV131093 TJR131089:TJR131093 TTN131089:TTN131093 UDJ131089:UDJ131093 UNF131089:UNF131093 UXB131089:UXB131093 VGX131089:VGX131093 VQT131089:VQT131093 WAP131089:WAP131093 WKL131089:WKL131093 WUH131089:WUH131093 O196624:O196628 HV196625:HV196629 RR196625:RR196629 ABN196625:ABN196629 ALJ196625:ALJ196629 AVF196625:AVF196629 BFB196625:BFB196629 BOX196625:BOX196629 BYT196625:BYT196629 CIP196625:CIP196629 CSL196625:CSL196629 DCH196625:DCH196629 DMD196625:DMD196629 DVZ196625:DVZ196629 EFV196625:EFV196629 EPR196625:EPR196629 EZN196625:EZN196629 FJJ196625:FJJ196629 FTF196625:FTF196629 GDB196625:GDB196629 GMX196625:GMX196629 GWT196625:GWT196629 HGP196625:HGP196629 HQL196625:HQL196629 IAH196625:IAH196629 IKD196625:IKD196629 ITZ196625:ITZ196629 JDV196625:JDV196629 JNR196625:JNR196629 JXN196625:JXN196629 KHJ196625:KHJ196629 KRF196625:KRF196629 LBB196625:LBB196629 LKX196625:LKX196629 LUT196625:LUT196629 MEP196625:MEP196629 MOL196625:MOL196629 MYH196625:MYH196629 NID196625:NID196629 NRZ196625:NRZ196629 OBV196625:OBV196629 OLR196625:OLR196629 OVN196625:OVN196629 PFJ196625:PFJ196629 PPF196625:PPF196629 PZB196625:PZB196629 QIX196625:QIX196629 QST196625:QST196629 RCP196625:RCP196629 RML196625:RML196629 RWH196625:RWH196629 SGD196625:SGD196629 SPZ196625:SPZ196629 SZV196625:SZV196629 TJR196625:TJR196629 TTN196625:TTN196629 UDJ196625:UDJ196629 UNF196625:UNF196629 UXB196625:UXB196629 VGX196625:VGX196629 VQT196625:VQT196629 WAP196625:WAP196629 WKL196625:WKL196629 WUH196625:WUH196629 O262160:O262164 HV262161:HV262165 RR262161:RR262165 ABN262161:ABN262165 ALJ262161:ALJ262165 AVF262161:AVF262165 BFB262161:BFB262165 BOX262161:BOX262165 BYT262161:BYT262165 CIP262161:CIP262165 CSL262161:CSL262165 DCH262161:DCH262165 DMD262161:DMD262165 DVZ262161:DVZ262165 EFV262161:EFV262165 EPR262161:EPR262165 EZN262161:EZN262165 FJJ262161:FJJ262165 FTF262161:FTF262165 GDB262161:GDB262165 GMX262161:GMX262165 GWT262161:GWT262165 HGP262161:HGP262165 HQL262161:HQL262165 IAH262161:IAH262165 IKD262161:IKD262165 ITZ262161:ITZ262165 JDV262161:JDV262165 JNR262161:JNR262165 JXN262161:JXN262165 KHJ262161:KHJ262165 KRF262161:KRF262165 LBB262161:LBB262165 LKX262161:LKX262165 LUT262161:LUT262165 MEP262161:MEP262165 MOL262161:MOL262165 MYH262161:MYH262165 NID262161:NID262165 NRZ262161:NRZ262165 OBV262161:OBV262165 OLR262161:OLR262165 OVN262161:OVN262165 PFJ262161:PFJ262165 PPF262161:PPF262165 PZB262161:PZB262165 QIX262161:QIX262165 QST262161:QST262165 RCP262161:RCP262165 RML262161:RML262165 RWH262161:RWH262165 SGD262161:SGD262165 SPZ262161:SPZ262165 SZV262161:SZV262165 TJR262161:TJR262165 TTN262161:TTN262165 UDJ262161:UDJ262165 UNF262161:UNF262165 UXB262161:UXB262165 VGX262161:VGX262165 VQT262161:VQT262165 WAP262161:WAP262165 WKL262161:WKL262165 WUH262161:WUH262165 O327696:O327700 HV327697:HV327701 RR327697:RR327701 ABN327697:ABN327701 ALJ327697:ALJ327701 AVF327697:AVF327701 BFB327697:BFB327701 BOX327697:BOX327701 BYT327697:BYT327701 CIP327697:CIP327701 CSL327697:CSL327701 DCH327697:DCH327701 DMD327697:DMD327701 DVZ327697:DVZ327701 EFV327697:EFV327701 EPR327697:EPR327701 EZN327697:EZN327701 FJJ327697:FJJ327701 FTF327697:FTF327701 GDB327697:GDB327701 GMX327697:GMX327701 GWT327697:GWT327701 HGP327697:HGP327701 HQL327697:HQL327701 IAH327697:IAH327701 IKD327697:IKD327701 ITZ327697:ITZ327701 JDV327697:JDV327701 JNR327697:JNR327701 JXN327697:JXN327701 KHJ327697:KHJ327701 KRF327697:KRF327701 LBB327697:LBB327701 LKX327697:LKX327701 LUT327697:LUT327701 MEP327697:MEP327701 MOL327697:MOL327701 MYH327697:MYH327701 NID327697:NID327701 NRZ327697:NRZ327701 OBV327697:OBV327701 OLR327697:OLR327701 OVN327697:OVN327701 PFJ327697:PFJ327701 PPF327697:PPF327701 PZB327697:PZB327701 QIX327697:QIX327701 QST327697:QST327701 RCP327697:RCP327701 RML327697:RML327701 RWH327697:RWH327701 SGD327697:SGD327701 SPZ327697:SPZ327701 SZV327697:SZV327701 TJR327697:TJR327701 TTN327697:TTN327701 UDJ327697:UDJ327701 UNF327697:UNF327701 UXB327697:UXB327701 VGX327697:VGX327701 VQT327697:VQT327701 WAP327697:WAP327701 WKL327697:WKL327701 WUH327697:WUH327701 O393232:O393236 HV393233:HV393237 RR393233:RR393237 ABN393233:ABN393237 ALJ393233:ALJ393237 AVF393233:AVF393237 BFB393233:BFB393237 BOX393233:BOX393237 BYT393233:BYT393237 CIP393233:CIP393237 CSL393233:CSL393237 DCH393233:DCH393237 DMD393233:DMD393237 DVZ393233:DVZ393237 EFV393233:EFV393237 EPR393233:EPR393237 EZN393233:EZN393237 FJJ393233:FJJ393237 FTF393233:FTF393237 GDB393233:GDB393237 GMX393233:GMX393237 GWT393233:GWT393237 HGP393233:HGP393237 HQL393233:HQL393237 IAH393233:IAH393237 IKD393233:IKD393237 ITZ393233:ITZ393237 JDV393233:JDV393237 JNR393233:JNR393237 JXN393233:JXN393237 KHJ393233:KHJ393237 KRF393233:KRF393237 LBB393233:LBB393237 LKX393233:LKX393237 LUT393233:LUT393237 MEP393233:MEP393237 MOL393233:MOL393237 MYH393233:MYH393237 NID393233:NID393237 NRZ393233:NRZ393237 OBV393233:OBV393237 OLR393233:OLR393237 OVN393233:OVN393237 PFJ393233:PFJ393237 PPF393233:PPF393237 PZB393233:PZB393237 QIX393233:QIX393237 QST393233:QST393237 RCP393233:RCP393237 RML393233:RML393237 RWH393233:RWH393237 SGD393233:SGD393237 SPZ393233:SPZ393237 SZV393233:SZV393237 TJR393233:TJR393237 TTN393233:TTN393237 UDJ393233:UDJ393237 UNF393233:UNF393237 UXB393233:UXB393237 VGX393233:VGX393237 VQT393233:VQT393237 WAP393233:WAP393237 WKL393233:WKL393237 WUH393233:WUH393237 O458768:O458772 HV458769:HV458773 RR458769:RR458773 ABN458769:ABN458773 ALJ458769:ALJ458773 AVF458769:AVF458773 BFB458769:BFB458773 BOX458769:BOX458773 BYT458769:BYT458773 CIP458769:CIP458773 CSL458769:CSL458773 DCH458769:DCH458773 DMD458769:DMD458773 DVZ458769:DVZ458773 EFV458769:EFV458773 EPR458769:EPR458773 EZN458769:EZN458773 FJJ458769:FJJ458773 FTF458769:FTF458773 GDB458769:GDB458773 GMX458769:GMX458773 GWT458769:GWT458773 HGP458769:HGP458773 HQL458769:HQL458773 IAH458769:IAH458773 IKD458769:IKD458773 ITZ458769:ITZ458773 JDV458769:JDV458773 JNR458769:JNR458773 JXN458769:JXN458773 KHJ458769:KHJ458773 KRF458769:KRF458773 LBB458769:LBB458773 LKX458769:LKX458773 LUT458769:LUT458773 MEP458769:MEP458773 MOL458769:MOL458773 MYH458769:MYH458773 NID458769:NID458773 NRZ458769:NRZ458773 OBV458769:OBV458773 OLR458769:OLR458773 OVN458769:OVN458773 PFJ458769:PFJ458773 PPF458769:PPF458773 PZB458769:PZB458773 QIX458769:QIX458773 QST458769:QST458773 RCP458769:RCP458773 RML458769:RML458773 RWH458769:RWH458773 SGD458769:SGD458773 SPZ458769:SPZ458773 SZV458769:SZV458773 TJR458769:TJR458773 TTN458769:TTN458773 UDJ458769:UDJ458773 UNF458769:UNF458773 UXB458769:UXB458773 VGX458769:VGX458773 VQT458769:VQT458773 WAP458769:WAP458773 WKL458769:WKL458773 WUH458769:WUH458773 O524304:O524308 HV524305:HV524309 RR524305:RR524309 ABN524305:ABN524309 ALJ524305:ALJ524309 AVF524305:AVF524309 BFB524305:BFB524309 BOX524305:BOX524309 BYT524305:BYT524309 CIP524305:CIP524309 CSL524305:CSL524309 DCH524305:DCH524309 DMD524305:DMD524309 DVZ524305:DVZ524309 EFV524305:EFV524309 EPR524305:EPR524309 EZN524305:EZN524309 FJJ524305:FJJ524309 FTF524305:FTF524309 GDB524305:GDB524309 GMX524305:GMX524309 GWT524305:GWT524309 HGP524305:HGP524309 HQL524305:HQL524309 IAH524305:IAH524309 IKD524305:IKD524309 ITZ524305:ITZ524309 JDV524305:JDV524309 JNR524305:JNR524309 JXN524305:JXN524309 KHJ524305:KHJ524309 KRF524305:KRF524309 LBB524305:LBB524309 LKX524305:LKX524309 LUT524305:LUT524309 MEP524305:MEP524309 MOL524305:MOL524309 MYH524305:MYH524309 NID524305:NID524309 NRZ524305:NRZ524309 OBV524305:OBV524309 OLR524305:OLR524309 OVN524305:OVN524309 PFJ524305:PFJ524309 PPF524305:PPF524309 PZB524305:PZB524309 QIX524305:QIX524309 QST524305:QST524309 RCP524305:RCP524309 RML524305:RML524309 RWH524305:RWH524309 SGD524305:SGD524309 SPZ524305:SPZ524309 SZV524305:SZV524309 TJR524305:TJR524309 TTN524305:TTN524309 UDJ524305:UDJ524309 UNF524305:UNF524309 UXB524305:UXB524309 VGX524305:VGX524309 VQT524305:VQT524309 WAP524305:WAP524309 WKL524305:WKL524309 WUH524305:WUH524309 O589840:O589844 HV589841:HV589845 RR589841:RR589845 ABN589841:ABN589845 ALJ589841:ALJ589845 AVF589841:AVF589845 BFB589841:BFB589845 BOX589841:BOX589845 BYT589841:BYT589845 CIP589841:CIP589845 CSL589841:CSL589845 DCH589841:DCH589845 DMD589841:DMD589845 DVZ589841:DVZ589845 EFV589841:EFV589845 EPR589841:EPR589845 EZN589841:EZN589845 FJJ589841:FJJ589845 FTF589841:FTF589845 GDB589841:GDB589845 GMX589841:GMX589845 GWT589841:GWT589845 HGP589841:HGP589845 HQL589841:HQL589845 IAH589841:IAH589845 IKD589841:IKD589845 ITZ589841:ITZ589845 JDV589841:JDV589845 JNR589841:JNR589845 JXN589841:JXN589845 KHJ589841:KHJ589845 KRF589841:KRF589845 LBB589841:LBB589845 LKX589841:LKX589845 LUT589841:LUT589845 MEP589841:MEP589845 MOL589841:MOL589845 MYH589841:MYH589845 NID589841:NID589845 NRZ589841:NRZ589845 OBV589841:OBV589845 OLR589841:OLR589845 OVN589841:OVN589845 PFJ589841:PFJ589845 PPF589841:PPF589845 PZB589841:PZB589845 QIX589841:QIX589845 QST589841:QST589845 RCP589841:RCP589845 RML589841:RML589845 RWH589841:RWH589845 SGD589841:SGD589845 SPZ589841:SPZ589845 SZV589841:SZV589845 TJR589841:TJR589845 TTN589841:TTN589845 UDJ589841:UDJ589845 UNF589841:UNF589845 UXB589841:UXB589845 VGX589841:VGX589845 VQT589841:VQT589845 WAP589841:WAP589845 WKL589841:WKL589845 WUH589841:WUH589845 O655376:O655380 HV655377:HV655381 RR655377:RR655381 ABN655377:ABN655381 ALJ655377:ALJ655381 AVF655377:AVF655381 BFB655377:BFB655381 BOX655377:BOX655381 BYT655377:BYT655381 CIP655377:CIP655381 CSL655377:CSL655381 DCH655377:DCH655381 DMD655377:DMD655381 DVZ655377:DVZ655381 EFV655377:EFV655381 EPR655377:EPR655381 EZN655377:EZN655381 FJJ655377:FJJ655381 FTF655377:FTF655381 GDB655377:GDB655381 GMX655377:GMX655381 GWT655377:GWT655381 HGP655377:HGP655381 HQL655377:HQL655381 IAH655377:IAH655381 IKD655377:IKD655381 ITZ655377:ITZ655381 JDV655377:JDV655381 JNR655377:JNR655381 JXN655377:JXN655381 KHJ655377:KHJ655381 KRF655377:KRF655381 LBB655377:LBB655381 LKX655377:LKX655381 LUT655377:LUT655381 MEP655377:MEP655381 MOL655377:MOL655381 MYH655377:MYH655381 NID655377:NID655381 NRZ655377:NRZ655381 OBV655377:OBV655381 OLR655377:OLR655381 OVN655377:OVN655381 PFJ655377:PFJ655381 PPF655377:PPF655381 PZB655377:PZB655381 QIX655377:QIX655381 QST655377:QST655381 RCP655377:RCP655381 RML655377:RML655381 RWH655377:RWH655381 SGD655377:SGD655381 SPZ655377:SPZ655381 SZV655377:SZV655381 TJR655377:TJR655381 TTN655377:TTN655381 UDJ655377:UDJ655381 UNF655377:UNF655381 UXB655377:UXB655381 VGX655377:VGX655381 VQT655377:VQT655381 WAP655377:WAP655381 WKL655377:WKL655381 WUH655377:WUH655381 O720912:O720916 HV720913:HV720917 RR720913:RR720917 ABN720913:ABN720917 ALJ720913:ALJ720917 AVF720913:AVF720917 BFB720913:BFB720917 BOX720913:BOX720917 BYT720913:BYT720917 CIP720913:CIP720917 CSL720913:CSL720917 DCH720913:DCH720917 DMD720913:DMD720917 DVZ720913:DVZ720917 EFV720913:EFV720917 EPR720913:EPR720917 EZN720913:EZN720917 FJJ720913:FJJ720917 FTF720913:FTF720917 GDB720913:GDB720917 GMX720913:GMX720917 GWT720913:GWT720917 HGP720913:HGP720917 HQL720913:HQL720917 IAH720913:IAH720917 IKD720913:IKD720917 ITZ720913:ITZ720917 JDV720913:JDV720917 JNR720913:JNR720917 JXN720913:JXN720917 KHJ720913:KHJ720917 KRF720913:KRF720917 LBB720913:LBB720917 LKX720913:LKX720917 LUT720913:LUT720917 MEP720913:MEP720917 MOL720913:MOL720917 MYH720913:MYH720917 NID720913:NID720917 NRZ720913:NRZ720917 OBV720913:OBV720917 OLR720913:OLR720917 OVN720913:OVN720917 PFJ720913:PFJ720917 PPF720913:PPF720917 PZB720913:PZB720917 QIX720913:QIX720917 QST720913:QST720917 RCP720913:RCP720917 RML720913:RML720917 RWH720913:RWH720917 SGD720913:SGD720917 SPZ720913:SPZ720917 SZV720913:SZV720917 TJR720913:TJR720917 TTN720913:TTN720917 UDJ720913:UDJ720917 UNF720913:UNF720917 UXB720913:UXB720917 VGX720913:VGX720917 VQT720913:VQT720917 WAP720913:WAP720917 WKL720913:WKL720917 WUH720913:WUH720917 O786448:O786452 HV786449:HV786453 RR786449:RR786453 ABN786449:ABN786453 ALJ786449:ALJ786453 AVF786449:AVF786453 BFB786449:BFB786453 BOX786449:BOX786453 BYT786449:BYT786453 CIP786449:CIP786453 CSL786449:CSL786453 DCH786449:DCH786453 DMD786449:DMD786453 DVZ786449:DVZ786453 EFV786449:EFV786453 EPR786449:EPR786453 EZN786449:EZN786453 FJJ786449:FJJ786453 FTF786449:FTF786453 GDB786449:GDB786453 GMX786449:GMX786453 GWT786449:GWT786453 HGP786449:HGP786453 HQL786449:HQL786453 IAH786449:IAH786453 IKD786449:IKD786453 ITZ786449:ITZ786453 JDV786449:JDV786453 JNR786449:JNR786453 JXN786449:JXN786453 KHJ786449:KHJ786453 KRF786449:KRF786453 LBB786449:LBB786453 LKX786449:LKX786453 LUT786449:LUT786453 MEP786449:MEP786453 MOL786449:MOL786453 MYH786449:MYH786453 NID786449:NID786453 NRZ786449:NRZ786453 OBV786449:OBV786453 OLR786449:OLR786453 OVN786449:OVN786453 PFJ786449:PFJ786453 PPF786449:PPF786453 PZB786449:PZB786453 QIX786449:QIX786453 QST786449:QST786453 RCP786449:RCP786453 RML786449:RML786453 RWH786449:RWH786453 SGD786449:SGD786453 SPZ786449:SPZ786453 SZV786449:SZV786453 TJR786449:TJR786453 TTN786449:TTN786453 UDJ786449:UDJ786453 UNF786449:UNF786453 UXB786449:UXB786453 VGX786449:VGX786453 VQT786449:VQT786453 WAP786449:WAP786453 WKL786449:WKL786453 WUH786449:WUH786453 O851984:O851988 HV851985:HV851989 RR851985:RR851989 ABN851985:ABN851989 ALJ851985:ALJ851989 AVF851985:AVF851989 BFB851985:BFB851989 BOX851985:BOX851989 BYT851985:BYT851989 CIP851985:CIP851989 CSL851985:CSL851989 DCH851985:DCH851989 DMD851985:DMD851989 DVZ851985:DVZ851989 EFV851985:EFV851989 EPR851985:EPR851989 EZN851985:EZN851989 FJJ851985:FJJ851989 FTF851985:FTF851989 GDB851985:GDB851989 GMX851985:GMX851989 GWT851985:GWT851989 HGP851985:HGP851989 HQL851985:HQL851989 IAH851985:IAH851989 IKD851985:IKD851989 ITZ851985:ITZ851989 JDV851985:JDV851989 JNR851985:JNR851989 JXN851985:JXN851989 KHJ851985:KHJ851989 KRF851985:KRF851989 LBB851985:LBB851989 LKX851985:LKX851989 LUT851985:LUT851989 MEP851985:MEP851989 MOL851985:MOL851989 MYH851985:MYH851989 NID851985:NID851989 NRZ851985:NRZ851989 OBV851985:OBV851989 OLR851985:OLR851989 OVN851985:OVN851989 PFJ851985:PFJ851989 PPF851985:PPF851989 PZB851985:PZB851989 QIX851985:QIX851989 QST851985:QST851989 RCP851985:RCP851989 RML851985:RML851989 RWH851985:RWH851989 SGD851985:SGD851989 SPZ851985:SPZ851989 SZV851985:SZV851989 TJR851985:TJR851989 TTN851985:TTN851989 UDJ851985:UDJ851989 UNF851985:UNF851989 UXB851985:UXB851989 VGX851985:VGX851989 VQT851985:VQT851989 WAP851985:WAP851989 WKL851985:WKL851989 WUH851985:WUH851989 O917520:O917524 HV917521:HV917525 RR917521:RR917525 ABN917521:ABN917525 ALJ917521:ALJ917525 AVF917521:AVF917525 BFB917521:BFB917525 BOX917521:BOX917525 BYT917521:BYT917525 CIP917521:CIP917525 CSL917521:CSL917525 DCH917521:DCH917525 DMD917521:DMD917525 DVZ917521:DVZ917525 EFV917521:EFV917525 EPR917521:EPR917525 EZN917521:EZN917525 FJJ917521:FJJ917525 FTF917521:FTF917525 GDB917521:GDB917525 GMX917521:GMX917525 GWT917521:GWT917525 HGP917521:HGP917525 HQL917521:HQL917525 IAH917521:IAH917525 IKD917521:IKD917525 ITZ917521:ITZ917525 JDV917521:JDV917525 JNR917521:JNR917525 JXN917521:JXN917525 KHJ917521:KHJ917525 KRF917521:KRF917525 LBB917521:LBB917525 LKX917521:LKX917525 LUT917521:LUT917525 MEP917521:MEP917525 MOL917521:MOL917525 MYH917521:MYH917525 NID917521:NID917525 NRZ917521:NRZ917525 OBV917521:OBV917525 OLR917521:OLR917525 OVN917521:OVN917525 PFJ917521:PFJ917525 PPF917521:PPF917525 PZB917521:PZB917525 QIX917521:QIX917525 QST917521:QST917525 RCP917521:RCP917525 RML917521:RML917525 RWH917521:RWH917525 SGD917521:SGD917525 SPZ917521:SPZ917525 SZV917521:SZV917525 TJR917521:TJR917525 TTN917521:TTN917525 UDJ917521:UDJ917525 UNF917521:UNF917525 UXB917521:UXB917525 VGX917521:VGX917525 VQT917521:VQT917525 WAP917521:WAP917525 WKL917521:WKL917525 WUH917521:WUH917525 O983056:O983060 HV983057:HV983061 RR983057:RR983061 ABN983057:ABN983061 ALJ983057:ALJ983061 AVF983057:AVF983061 BFB983057:BFB983061 BOX983057:BOX983061 BYT983057:BYT983061 CIP983057:CIP983061 CSL983057:CSL983061 DCH983057:DCH983061 DMD983057:DMD983061 DVZ983057:DVZ983061 EFV983057:EFV983061 EPR983057:EPR983061 EZN983057:EZN983061 FJJ983057:FJJ983061 FTF983057:FTF983061 GDB983057:GDB983061 GMX983057:GMX983061 GWT983057:GWT983061 HGP983057:HGP983061 HQL983057:HQL983061 IAH983057:IAH983061 IKD983057:IKD983061 ITZ983057:ITZ983061 JDV983057:JDV983061 JNR983057:JNR983061 JXN983057:JXN983061 KHJ983057:KHJ983061 KRF983057:KRF983061 LBB983057:LBB983061 LKX983057:LKX983061 LUT983057:LUT983061 MEP983057:MEP983061 MOL983057:MOL983061 MYH983057:MYH983061 NID983057:NID983061 NRZ983057:NRZ983061 OBV983057:OBV983061 OLR983057:OLR983061 OVN983057:OVN983061 PFJ983057:PFJ983061 PPF983057:PPF983061 PZB983057:PZB983061 QIX983057:QIX983061 QST983057:QST983061 RCP983057:RCP983061 RML983057:RML983061 RWH983057:RWH983061 SGD983057:SGD983061 SPZ983057:SPZ983061 SZV983057:SZV983061 TJR983057:TJR983061 TTN983057:TTN983061 UDJ983057:UDJ983061 UNF983057:UNF983061 UXB983057:UXB983061 VGX983057:VGX983061 VQT983057:VQT983061 WAP983057:WAP983061 WKL983057:WKL983061 WUH983057:WUH983061 HW65556:IK65557 RS65556:SG65557 ABO65556:ACC65557 ALK65556:ALY65557 AVG65556:AVU65557 BFC65556:BFQ65557 BOY65556:BPM65557 BYU65556:BZI65557 CIQ65556:CJE65557 CSM65556:CTA65557 DCI65556:DCW65557 DME65556:DMS65557 DWA65556:DWO65557 EFW65556:EGK65557 EPS65556:EQG65557 EZO65556:FAC65557 FJK65556:FJY65557 FTG65556:FTU65557 GDC65556:GDQ65557 GMY65556:GNM65557 GWU65556:GXI65557 HGQ65556:HHE65557 HQM65556:HRA65557 IAI65556:IAW65557 IKE65556:IKS65557 IUA65556:IUO65557 JDW65556:JEK65557 JNS65556:JOG65557 JXO65556:JYC65557 KHK65556:KHY65557 KRG65556:KRU65557 LBC65556:LBQ65557 LKY65556:LLM65557 LUU65556:LVI65557 MEQ65556:MFE65557 MOM65556:MPA65557 MYI65556:MYW65557 NIE65556:NIS65557 NSA65556:NSO65557 OBW65556:OCK65557 OLS65556:OMG65557 OVO65556:OWC65557 PFK65556:PFY65557 PPG65556:PPU65557 PZC65556:PZQ65557 QIY65556:QJM65557 QSU65556:QTI65557 RCQ65556:RDE65557 RMM65556:RNA65557 RWI65556:RWW65557 SGE65556:SGS65557 SQA65556:SQO65557 SZW65556:TAK65557 TJS65556:TKG65557 TTO65556:TUC65557 UDK65556:UDY65557 UNG65556:UNU65557 UXC65556:UXQ65557 VGY65556:VHM65557 VQU65556:VRI65557 WAQ65556:WBE65557 WKM65556:WLA65557 WUI65556:WUW65557 HW131092:IK131093 RS131092:SG131093 ABO131092:ACC131093 ALK131092:ALY131093 AVG131092:AVU131093 BFC131092:BFQ131093 BOY131092:BPM131093 BYU131092:BZI131093 CIQ131092:CJE131093 CSM131092:CTA131093 DCI131092:DCW131093 DME131092:DMS131093 DWA131092:DWO131093 EFW131092:EGK131093 EPS131092:EQG131093 EZO131092:FAC131093 FJK131092:FJY131093 FTG131092:FTU131093 GDC131092:GDQ131093 GMY131092:GNM131093 GWU131092:GXI131093 HGQ131092:HHE131093 HQM131092:HRA131093 IAI131092:IAW131093 IKE131092:IKS131093 IUA131092:IUO131093 JDW131092:JEK131093 JNS131092:JOG131093 JXO131092:JYC131093 KHK131092:KHY131093 KRG131092:KRU131093 LBC131092:LBQ131093 LKY131092:LLM131093 LUU131092:LVI131093 MEQ131092:MFE131093 MOM131092:MPA131093 MYI131092:MYW131093 NIE131092:NIS131093 NSA131092:NSO131093 OBW131092:OCK131093 OLS131092:OMG131093 OVO131092:OWC131093 PFK131092:PFY131093 PPG131092:PPU131093 PZC131092:PZQ131093 QIY131092:QJM131093 QSU131092:QTI131093 RCQ131092:RDE131093 RMM131092:RNA131093 RWI131092:RWW131093 SGE131092:SGS131093 SQA131092:SQO131093 SZW131092:TAK131093 TJS131092:TKG131093 TTO131092:TUC131093 UDK131092:UDY131093 UNG131092:UNU131093 UXC131092:UXQ131093 VGY131092:VHM131093 VQU131092:VRI131093 WAQ131092:WBE131093 WKM131092:WLA131093 WUI131092:WUW131093 HW196628:IK196629 RS196628:SG196629 ABO196628:ACC196629 ALK196628:ALY196629 AVG196628:AVU196629 BFC196628:BFQ196629 BOY196628:BPM196629 BYU196628:BZI196629 CIQ196628:CJE196629 CSM196628:CTA196629 DCI196628:DCW196629 DME196628:DMS196629 DWA196628:DWO196629 EFW196628:EGK196629 EPS196628:EQG196629 EZO196628:FAC196629 FJK196628:FJY196629 FTG196628:FTU196629 GDC196628:GDQ196629 GMY196628:GNM196629 GWU196628:GXI196629 HGQ196628:HHE196629 HQM196628:HRA196629 IAI196628:IAW196629 IKE196628:IKS196629 IUA196628:IUO196629 JDW196628:JEK196629 JNS196628:JOG196629 JXO196628:JYC196629 KHK196628:KHY196629 KRG196628:KRU196629 LBC196628:LBQ196629 LKY196628:LLM196629 LUU196628:LVI196629 MEQ196628:MFE196629 MOM196628:MPA196629 MYI196628:MYW196629 NIE196628:NIS196629 NSA196628:NSO196629 OBW196628:OCK196629 OLS196628:OMG196629 OVO196628:OWC196629 PFK196628:PFY196629 PPG196628:PPU196629 PZC196628:PZQ196629 QIY196628:QJM196629 QSU196628:QTI196629 RCQ196628:RDE196629 RMM196628:RNA196629 RWI196628:RWW196629 SGE196628:SGS196629 SQA196628:SQO196629 SZW196628:TAK196629 TJS196628:TKG196629 TTO196628:TUC196629 UDK196628:UDY196629 UNG196628:UNU196629 UXC196628:UXQ196629 VGY196628:VHM196629 VQU196628:VRI196629 WAQ196628:WBE196629 WKM196628:WLA196629 WUI196628:WUW196629 HW262164:IK262165 RS262164:SG262165 ABO262164:ACC262165 ALK262164:ALY262165 AVG262164:AVU262165 BFC262164:BFQ262165 BOY262164:BPM262165 BYU262164:BZI262165 CIQ262164:CJE262165 CSM262164:CTA262165 DCI262164:DCW262165 DME262164:DMS262165 DWA262164:DWO262165 EFW262164:EGK262165 EPS262164:EQG262165 EZO262164:FAC262165 FJK262164:FJY262165 FTG262164:FTU262165 GDC262164:GDQ262165 GMY262164:GNM262165 GWU262164:GXI262165 HGQ262164:HHE262165 HQM262164:HRA262165 IAI262164:IAW262165 IKE262164:IKS262165 IUA262164:IUO262165 JDW262164:JEK262165 JNS262164:JOG262165 JXO262164:JYC262165 KHK262164:KHY262165 KRG262164:KRU262165 LBC262164:LBQ262165 LKY262164:LLM262165 LUU262164:LVI262165 MEQ262164:MFE262165 MOM262164:MPA262165 MYI262164:MYW262165 NIE262164:NIS262165 NSA262164:NSO262165 OBW262164:OCK262165 OLS262164:OMG262165 OVO262164:OWC262165 PFK262164:PFY262165 PPG262164:PPU262165 PZC262164:PZQ262165 QIY262164:QJM262165 QSU262164:QTI262165 RCQ262164:RDE262165 RMM262164:RNA262165 RWI262164:RWW262165 SGE262164:SGS262165 SQA262164:SQO262165 SZW262164:TAK262165 TJS262164:TKG262165 TTO262164:TUC262165 UDK262164:UDY262165 UNG262164:UNU262165 UXC262164:UXQ262165 VGY262164:VHM262165 VQU262164:VRI262165 WAQ262164:WBE262165 WKM262164:WLA262165 WUI262164:WUW262165 HW327700:IK327701 RS327700:SG327701 ABO327700:ACC327701 ALK327700:ALY327701 AVG327700:AVU327701 BFC327700:BFQ327701 BOY327700:BPM327701 BYU327700:BZI327701 CIQ327700:CJE327701 CSM327700:CTA327701 DCI327700:DCW327701 DME327700:DMS327701 DWA327700:DWO327701 EFW327700:EGK327701 EPS327700:EQG327701 EZO327700:FAC327701 FJK327700:FJY327701 FTG327700:FTU327701 GDC327700:GDQ327701 GMY327700:GNM327701 GWU327700:GXI327701 HGQ327700:HHE327701 HQM327700:HRA327701 IAI327700:IAW327701 IKE327700:IKS327701 IUA327700:IUO327701 JDW327700:JEK327701 JNS327700:JOG327701 JXO327700:JYC327701 KHK327700:KHY327701 KRG327700:KRU327701 LBC327700:LBQ327701 LKY327700:LLM327701 LUU327700:LVI327701 MEQ327700:MFE327701 MOM327700:MPA327701 MYI327700:MYW327701 NIE327700:NIS327701 NSA327700:NSO327701 OBW327700:OCK327701 OLS327700:OMG327701 OVO327700:OWC327701 PFK327700:PFY327701 PPG327700:PPU327701 PZC327700:PZQ327701 QIY327700:QJM327701 QSU327700:QTI327701 RCQ327700:RDE327701 RMM327700:RNA327701 RWI327700:RWW327701 SGE327700:SGS327701 SQA327700:SQO327701 SZW327700:TAK327701 TJS327700:TKG327701 TTO327700:TUC327701 UDK327700:UDY327701 UNG327700:UNU327701 UXC327700:UXQ327701 VGY327700:VHM327701 VQU327700:VRI327701 WAQ327700:WBE327701 WKM327700:WLA327701 WUI327700:WUW327701 HW393236:IK393237 RS393236:SG393237 ABO393236:ACC393237 ALK393236:ALY393237 AVG393236:AVU393237 BFC393236:BFQ393237 BOY393236:BPM393237 BYU393236:BZI393237 CIQ393236:CJE393237 CSM393236:CTA393237 DCI393236:DCW393237 DME393236:DMS393237 DWA393236:DWO393237 EFW393236:EGK393237 EPS393236:EQG393237 EZO393236:FAC393237 FJK393236:FJY393237 FTG393236:FTU393237 GDC393236:GDQ393237 GMY393236:GNM393237 GWU393236:GXI393237 HGQ393236:HHE393237 HQM393236:HRA393237 IAI393236:IAW393237 IKE393236:IKS393237 IUA393236:IUO393237 JDW393236:JEK393237 JNS393236:JOG393237 JXO393236:JYC393237 KHK393236:KHY393237 KRG393236:KRU393237 LBC393236:LBQ393237 LKY393236:LLM393237 LUU393236:LVI393237 MEQ393236:MFE393237 MOM393236:MPA393237 MYI393236:MYW393237 NIE393236:NIS393237 NSA393236:NSO393237 OBW393236:OCK393237 OLS393236:OMG393237 OVO393236:OWC393237 PFK393236:PFY393237 PPG393236:PPU393237 PZC393236:PZQ393237 QIY393236:QJM393237 QSU393236:QTI393237 RCQ393236:RDE393237 RMM393236:RNA393237 RWI393236:RWW393237 SGE393236:SGS393237 SQA393236:SQO393237 SZW393236:TAK393237 TJS393236:TKG393237 TTO393236:TUC393237 UDK393236:UDY393237 UNG393236:UNU393237 UXC393236:UXQ393237 VGY393236:VHM393237 VQU393236:VRI393237 WAQ393236:WBE393237 WKM393236:WLA393237 WUI393236:WUW393237 HW458772:IK458773 RS458772:SG458773 ABO458772:ACC458773 ALK458772:ALY458773 AVG458772:AVU458773 BFC458772:BFQ458773 BOY458772:BPM458773 BYU458772:BZI458773 CIQ458772:CJE458773 CSM458772:CTA458773 DCI458772:DCW458773 DME458772:DMS458773 DWA458772:DWO458773 EFW458772:EGK458773 EPS458772:EQG458773 EZO458772:FAC458773 FJK458772:FJY458773 FTG458772:FTU458773 GDC458772:GDQ458773 GMY458772:GNM458773 GWU458772:GXI458773 HGQ458772:HHE458773 HQM458772:HRA458773 IAI458772:IAW458773 IKE458772:IKS458773 IUA458772:IUO458773 JDW458772:JEK458773 JNS458772:JOG458773 JXO458772:JYC458773 KHK458772:KHY458773 KRG458772:KRU458773 LBC458772:LBQ458773 LKY458772:LLM458773 LUU458772:LVI458773 MEQ458772:MFE458773 MOM458772:MPA458773 MYI458772:MYW458773 NIE458772:NIS458773 NSA458772:NSO458773 OBW458772:OCK458773 OLS458772:OMG458773 OVO458772:OWC458773 PFK458772:PFY458773 PPG458772:PPU458773 PZC458772:PZQ458773 QIY458772:QJM458773 QSU458772:QTI458773 RCQ458772:RDE458773 RMM458772:RNA458773 RWI458772:RWW458773 SGE458772:SGS458773 SQA458772:SQO458773 SZW458772:TAK458773 TJS458772:TKG458773 TTO458772:TUC458773 UDK458772:UDY458773 UNG458772:UNU458773 UXC458772:UXQ458773 VGY458772:VHM458773 VQU458772:VRI458773 WAQ458772:WBE458773 WKM458772:WLA458773 WUI458772:WUW458773 HW524308:IK524309 RS524308:SG524309 ABO524308:ACC524309 ALK524308:ALY524309 AVG524308:AVU524309 BFC524308:BFQ524309 BOY524308:BPM524309 BYU524308:BZI524309 CIQ524308:CJE524309 CSM524308:CTA524309 DCI524308:DCW524309 DME524308:DMS524309 DWA524308:DWO524309 EFW524308:EGK524309 EPS524308:EQG524309 EZO524308:FAC524309 FJK524308:FJY524309 FTG524308:FTU524309 GDC524308:GDQ524309 GMY524308:GNM524309 GWU524308:GXI524309 HGQ524308:HHE524309 HQM524308:HRA524309 IAI524308:IAW524309 IKE524308:IKS524309 IUA524308:IUO524309 JDW524308:JEK524309 JNS524308:JOG524309 JXO524308:JYC524309 KHK524308:KHY524309 KRG524308:KRU524309 LBC524308:LBQ524309 LKY524308:LLM524309 LUU524308:LVI524309 MEQ524308:MFE524309 MOM524308:MPA524309 MYI524308:MYW524309 NIE524308:NIS524309 NSA524308:NSO524309 OBW524308:OCK524309 OLS524308:OMG524309 OVO524308:OWC524309 PFK524308:PFY524309 PPG524308:PPU524309 PZC524308:PZQ524309 QIY524308:QJM524309 QSU524308:QTI524309 RCQ524308:RDE524309 RMM524308:RNA524309 RWI524308:RWW524309 SGE524308:SGS524309 SQA524308:SQO524309 SZW524308:TAK524309 TJS524308:TKG524309 TTO524308:TUC524309 UDK524308:UDY524309 UNG524308:UNU524309 UXC524308:UXQ524309 VGY524308:VHM524309 VQU524308:VRI524309 WAQ524308:WBE524309 WKM524308:WLA524309 WUI524308:WUW524309 HW589844:IK589845 RS589844:SG589845 ABO589844:ACC589845 ALK589844:ALY589845 AVG589844:AVU589845 BFC589844:BFQ589845 BOY589844:BPM589845 BYU589844:BZI589845 CIQ589844:CJE589845 CSM589844:CTA589845 DCI589844:DCW589845 DME589844:DMS589845 DWA589844:DWO589845 EFW589844:EGK589845 EPS589844:EQG589845 EZO589844:FAC589845 FJK589844:FJY589845 FTG589844:FTU589845 GDC589844:GDQ589845 GMY589844:GNM589845 GWU589844:GXI589845 HGQ589844:HHE589845 HQM589844:HRA589845 IAI589844:IAW589845 IKE589844:IKS589845 IUA589844:IUO589845 JDW589844:JEK589845 JNS589844:JOG589845 JXO589844:JYC589845 KHK589844:KHY589845 KRG589844:KRU589845 LBC589844:LBQ589845 LKY589844:LLM589845 LUU589844:LVI589845 MEQ589844:MFE589845 MOM589844:MPA589845 MYI589844:MYW589845 NIE589844:NIS589845 NSA589844:NSO589845 OBW589844:OCK589845 OLS589844:OMG589845 OVO589844:OWC589845 PFK589844:PFY589845 PPG589844:PPU589845 PZC589844:PZQ589845 QIY589844:QJM589845 QSU589844:QTI589845 RCQ589844:RDE589845 RMM589844:RNA589845 RWI589844:RWW589845 SGE589844:SGS589845 SQA589844:SQO589845 SZW589844:TAK589845 TJS589844:TKG589845 TTO589844:TUC589845 UDK589844:UDY589845 UNG589844:UNU589845 UXC589844:UXQ589845 VGY589844:VHM589845 VQU589844:VRI589845 WAQ589844:WBE589845 WKM589844:WLA589845 WUI589844:WUW589845 HW655380:IK655381 RS655380:SG655381 ABO655380:ACC655381 ALK655380:ALY655381 AVG655380:AVU655381 BFC655380:BFQ655381 BOY655380:BPM655381 BYU655380:BZI655381 CIQ655380:CJE655381 CSM655380:CTA655381 DCI655380:DCW655381 DME655380:DMS655381 DWA655380:DWO655381 EFW655380:EGK655381 EPS655380:EQG655381 EZO655380:FAC655381 FJK655380:FJY655381 FTG655380:FTU655381 GDC655380:GDQ655381 GMY655380:GNM655381 GWU655380:GXI655381 HGQ655380:HHE655381 HQM655380:HRA655381 IAI655380:IAW655381 IKE655380:IKS655381 IUA655380:IUO655381 JDW655380:JEK655381 JNS655380:JOG655381 JXO655380:JYC655381 KHK655380:KHY655381 KRG655380:KRU655381 LBC655380:LBQ655381 LKY655380:LLM655381 LUU655380:LVI655381 MEQ655380:MFE655381 MOM655380:MPA655381 MYI655380:MYW655381 NIE655380:NIS655381 NSA655380:NSO655381 OBW655380:OCK655381 OLS655380:OMG655381 OVO655380:OWC655381 PFK655380:PFY655381 PPG655380:PPU655381 PZC655380:PZQ655381 QIY655380:QJM655381 QSU655380:QTI655381 RCQ655380:RDE655381 RMM655380:RNA655381 RWI655380:RWW655381 SGE655380:SGS655381 SQA655380:SQO655381 SZW655380:TAK655381 TJS655380:TKG655381 TTO655380:TUC655381 UDK655380:UDY655381 UNG655380:UNU655381 UXC655380:UXQ655381 VGY655380:VHM655381 VQU655380:VRI655381 WAQ655380:WBE655381 WKM655380:WLA655381 WUI655380:WUW655381 HW720916:IK720917 RS720916:SG720917 ABO720916:ACC720917 ALK720916:ALY720917 AVG720916:AVU720917 BFC720916:BFQ720917 BOY720916:BPM720917 BYU720916:BZI720917 CIQ720916:CJE720917 CSM720916:CTA720917 DCI720916:DCW720917 DME720916:DMS720917 DWA720916:DWO720917 EFW720916:EGK720917 EPS720916:EQG720917 EZO720916:FAC720917 FJK720916:FJY720917 FTG720916:FTU720917 GDC720916:GDQ720917 GMY720916:GNM720917 GWU720916:GXI720917 HGQ720916:HHE720917 HQM720916:HRA720917 IAI720916:IAW720917 IKE720916:IKS720917 IUA720916:IUO720917 JDW720916:JEK720917 JNS720916:JOG720917 JXO720916:JYC720917 KHK720916:KHY720917 KRG720916:KRU720917 LBC720916:LBQ720917 LKY720916:LLM720917 LUU720916:LVI720917 MEQ720916:MFE720917 MOM720916:MPA720917 MYI720916:MYW720917 NIE720916:NIS720917 NSA720916:NSO720917 OBW720916:OCK720917 OLS720916:OMG720917 OVO720916:OWC720917 PFK720916:PFY720917 PPG720916:PPU720917 PZC720916:PZQ720917 QIY720916:QJM720917 QSU720916:QTI720917 RCQ720916:RDE720917 RMM720916:RNA720917 RWI720916:RWW720917 SGE720916:SGS720917 SQA720916:SQO720917 SZW720916:TAK720917 TJS720916:TKG720917 TTO720916:TUC720917 UDK720916:UDY720917 UNG720916:UNU720917 UXC720916:UXQ720917 VGY720916:VHM720917 VQU720916:VRI720917 WAQ720916:WBE720917 WKM720916:WLA720917 WUI720916:WUW720917 HW786452:IK786453 RS786452:SG786453 ABO786452:ACC786453 ALK786452:ALY786453 AVG786452:AVU786453 BFC786452:BFQ786453 BOY786452:BPM786453 BYU786452:BZI786453 CIQ786452:CJE786453 CSM786452:CTA786453 DCI786452:DCW786453 DME786452:DMS786453 DWA786452:DWO786453 EFW786452:EGK786453 EPS786452:EQG786453 EZO786452:FAC786453 FJK786452:FJY786453 FTG786452:FTU786453 GDC786452:GDQ786453 GMY786452:GNM786453 GWU786452:GXI786453 HGQ786452:HHE786453 HQM786452:HRA786453 IAI786452:IAW786453 IKE786452:IKS786453 IUA786452:IUO786453 JDW786452:JEK786453 JNS786452:JOG786453 JXO786452:JYC786453 KHK786452:KHY786453 KRG786452:KRU786453 LBC786452:LBQ786453 LKY786452:LLM786453 LUU786452:LVI786453 MEQ786452:MFE786453 MOM786452:MPA786453 MYI786452:MYW786453 NIE786452:NIS786453 NSA786452:NSO786453 OBW786452:OCK786453 OLS786452:OMG786453 OVO786452:OWC786453 PFK786452:PFY786453 PPG786452:PPU786453 PZC786452:PZQ786453 QIY786452:QJM786453 QSU786452:QTI786453 RCQ786452:RDE786453 RMM786452:RNA786453 RWI786452:RWW786453 SGE786452:SGS786453 SQA786452:SQO786453 SZW786452:TAK786453 TJS786452:TKG786453 TTO786452:TUC786453 UDK786452:UDY786453 UNG786452:UNU786453 UXC786452:UXQ786453 VGY786452:VHM786453 VQU786452:VRI786453 WAQ786452:WBE786453 WKM786452:WLA786453 WUI786452:WUW786453 HW851988:IK851989 RS851988:SG851989 ABO851988:ACC851989 ALK851988:ALY851989 AVG851988:AVU851989 BFC851988:BFQ851989 BOY851988:BPM851989 BYU851988:BZI851989 CIQ851988:CJE851989 CSM851988:CTA851989 DCI851988:DCW851989 DME851988:DMS851989 DWA851988:DWO851989 EFW851988:EGK851989 EPS851988:EQG851989 EZO851988:FAC851989 FJK851988:FJY851989 FTG851988:FTU851989 GDC851988:GDQ851989 GMY851988:GNM851989 GWU851988:GXI851989 HGQ851988:HHE851989 HQM851988:HRA851989 IAI851988:IAW851989 IKE851988:IKS851989 IUA851988:IUO851989 JDW851988:JEK851989 JNS851988:JOG851989 JXO851988:JYC851989 KHK851988:KHY851989 KRG851988:KRU851989 LBC851988:LBQ851989 LKY851988:LLM851989 LUU851988:LVI851989 MEQ851988:MFE851989 MOM851988:MPA851989 MYI851988:MYW851989 NIE851988:NIS851989 NSA851988:NSO851989 OBW851988:OCK851989 OLS851988:OMG851989 OVO851988:OWC851989 PFK851988:PFY851989 PPG851988:PPU851989 PZC851988:PZQ851989 QIY851988:QJM851989 QSU851988:QTI851989 RCQ851988:RDE851989 RMM851988:RNA851989 RWI851988:RWW851989 SGE851988:SGS851989 SQA851988:SQO851989 SZW851988:TAK851989 TJS851988:TKG851989 TTO851988:TUC851989 UDK851988:UDY851989 UNG851988:UNU851989 UXC851988:UXQ851989 VGY851988:VHM851989 VQU851988:VRI851989 WAQ851988:WBE851989 WKM851988:WLA851989 WUI851988:WUW851989 HW917524:IK917525 RS917524:SG917525 ABO917524:ACC917525 ALK917524:ALY917525 AVG917524:AVU917525 BFC917524:BFQ917525 BOY917524:BPM917525 BYU917524:BZI917525 CIQ917524:CJE917525 CSM917524:CTA917525 DCI917524:DCW917525 DME917524:DMS917525 DWA917524:DWO917525 EFW917524:EGK917525 EPS917524:EQG917525 EZO917524:FAC917525 FJK917524:FJY917525 FTG917524:FTU917525 GDC917524:GDQ917525 GMY917524:GNM917525 GWU917524:GXI917525 HGQ917524:HHE917525 HQM917524:HRA917525 IAI917524:IAW917525 IKE917524:IKS917525 IUA917524:IUO917525 JDW917524:JEK917525 JNS917524:JOG917525 JXO917524:JYC917525 KHK917524:KHY917525 KRG917524:KRU917525 LBC917524:LBQ917525 LKY917524:LLM917525 LUU917524:LVI917525 MEQ917524:MFE917525 MOM917524:MPA917525 MYI917524:MYW917525 NIE917524:NIS917525 NSA917524:NSO917525 OBW917524:OCK917525 OLS917524:OMG917525 OVO917524:OWC917525 PFK917524:PFY917525 PPG917524:PPU917525 PZC917524:PZQ917525 QIY917524:QJM917525 QSU917524:QTI917525 RCQ917524:RDE917525 RMM917524:RNA917525 RWI917524:RWW917525 SGE917524:SGS917525 SQA917524:SQO917525 SZW917524:TAK917525 TJS917524:TKG917525 TTO917524:TUC917525 UDK917524:UDY917525 UNG917524:UNU917525 UXC917524:UXQ917525 VGY917524:VHM917525 VQU917524:VRI917525 WAQ917524:WBE917525 WKM917524:WLA917525 WUI917524:WUW917525 HW983060:IK983061 RS983060:SG983061 ABO983060:ACC983061 ALK983060:ALY983061 AVG983060:AVU983061 BFC983060:BFQ983061 BOY983060:BPM983061 BYU983060:BZI983061 CIQ983060:CJE983061 CSM983060:CTA983061 DCI983060:DCW983061 DME983060:DMS983061 DWA983060:DWO983061 EFW983060:EGK983061 EPS983060:EQG983061 EZO983060:FAC983061 FJK983060:FJY983061 FTG983060:FTU983061 GDC983060:GDQ983061 GMY983060:GNM983061 GWU983060:GXI983061 HGQ983060:HHE983061 HQM983060:HRA983061 IAI983060:IAW983061 IKE983060:IKS983061 IUA983060:IUO983061 JDW983060:JEK983061 JNS983060:JOG983061 JXO983060:JYC983061 KHK983060:KHY983061 KRG983060:KRU983061 LBC983060:LBQ983061 LKY983060:LLM983061 LUU983060:LVI983061 MEQ983060:MFE983061 MOM983060:MPA983061 MYI983060:MYW983061 NIE983060:NIS983061 NSA983060:NSO983061 OBW983060:OCK983061 OLS983060:OMG983061 OVO983060:OWC983061 PFK983060:PFY983061 PPG983060:PPU983061 PZC983060:PZQ983061 QIY983060:QJM983061 QSU983060:QTI983061 RCQ983060:RDE983061 RMM983060:RNA983061 RWI983060:RWW983061 SGE983060:SGS983061 SQA983060:SQO983061 SZW983060:TAK983061 TJS983060:TKG983061 TTO983060:TUC983061 UDK983060:UDY983061 UNG983060:UNU983061 UXC983060:UXQ983061 VGY983060:VHM983061 VQU983060:VRI983061 WAQ983060:WBE983061 WKM983060:WLA983061 WUI983060:WUW983061 HV65548:IK65551 RR65548:SG65551 ABN65548:ACC65551 ALJ65548:ALY65551 AVF65548:AVU65551 BFB65548:BFQ65551 BOX65548:BPM65551 BYT65548:BZI65551 CIP65548:CJE65551 CSL65548:CTA65551 DCH65548:DCW65551 DMD65548:DMS65551 DVZ65548:DWO65551 EFV65548:EGK65551 EPR65548:EQG65551 EZN65548:FAC65551 FJJ65548:FJY65551 FTF65548:FTU65551 GDB65548:GDQ65551 GMX65548:GNM65551 GWT65548:GXI65551 HGP65548:HHE65551 HQL65548:HRA65551 IAH65548:IAW65551 IKD65548:IKS65551 ITZ65548:IUO65551 JDV65548:JEK65551 JNR65548:JOG65551 JXN65548:JYC65551 KHJ65548:KHY65551 KRF65548:KRU65551 LBB65548:LBQ65551 LKX65548:LLM65551 LUT65548:LVI65551 MEP65548:MFE65551 MOL65548:MPA65551 MYH65548:MYW65551 NID65548:NIS65551 NRZ65548:NSO65551 OBV65548:OCK65551 OLR65548:OMG65551 OVN65548:OWC65551 PFJ65548:PFY65551 PPF65548:PPU65551 PZB65548:PZQ65551 QIX65548:QJM65551 QST65548:QTI65551 RCP65548:RDE65551 RML65548:RNA65551 RWH65548:RWW65551 SGD65548:SGS65551 SPZ65548:SQO65551 SZV65548:TAK65551 TJR65548:TKG65551 TTN65548:TUC65551 UDJ65548:UDY65551 UNF65548:UNU65551 UXB65548:UXQ65551 VGX65548:VHM65551 VQT65548:VRI65551 WAP65548:WBE65551 WKL65548:WLA65551 WUH65548:WUW65551 HV131084:IK131087 RR131084:SG131087 ABN131084:ACC131087 ALJ131084:ALY131087 AVF131084:AVU131087 BFB131084:BFQ131087 BOX131084:BPM131087 BYT131084:BZI131087 CIP131084:CJE131087 CSL131084:CTA131087 DCH131084:DCW131087 DMD131084:DMS131087 DVZ131084:DWO131087 EFV131084:EGK131087 EPR131084:EQG131087 EZN131084:FAC131087 FJJ131084:FJY131087 FTF131084:FTU131087 GDB131084:GDQ131087 GMX131084:GNM131087 GWT131084:GXI131087 HGP131084:HHE131087 HQL131084:HRA131087 IAH131084:IAW131087 IKD131084:IKS131087 ITZ131084:IUO131087 JDV131084:JEK131087 JNR131084:JOG131087 JXN131084:JYC131087 KHJ131084:KHY131087 KRF131084:KRU131087 LBB131084:LBQ131087 LKX131084:LLM131087 LUT131084:LVI131087 MEP131084:MFE131087 MOL131084:MPA131087 MYH131084:MYW131087 NID131084:NIS131087 NRZ131084:NSO131087 OBV131084:OCK131087 OLR131084:OMG131087 OVN131084:OWC131087 PFJ131084:PFY131087 PPF131084:PPU131087 PZB131084:PZQ131087 QIX131084:QJM131087 QST131084:QTI131087 RCP131084:RDE131087 RML131084:RNA131087 RWH131084:RWW131087 SGD131084:SGS131087 SPZ131084:SQO131087 SZV131084:TAK131087 TJR131084:TKG131087 TTN131084:TUC131087 UDJ131084:UDY131087 UNF131084:UNU131087 UXB131084:UXQ131087 VGX131084:VHM131087 VQT131084:VRI131087 WAP131084:WBE131087 WKL131084:WLA131087 WUH131084:WUW131087 HV196620:IK196623 RR196620:SG196623 ABN196620:ACC196623 ALJ196620:ALY196623 AVF196620:AVU196623 BFB196620:BFQ196623 BOX196620:BPM196623 BYT196620:BZI196623 CIP196620:CJE196623 CSL196620:CTA196623 DCH196620:DCW196623 DMD196620:DMS196623 DVZ196620:DWO196623 EFV196620:EGK196623 EPR196620:EQG196623 EZN196620:FAC196623 FJJ196620:FJY196623 FTF196620:FTU196623 GDB196620:GDQ196623 GMX196620:GNM196623 GWT196620:GXI196623 HGP196620:HHE196623 HQL196620:HRA196623 IAH196620:IAW196623 IKD196620:IKS196623 ITZ196620:IUO196623 JDV196620:JEK196623 JNR196620:JOG196623 JXN196620:JYC196623 KHJ196620:KHY196623 KRF196620:KRU196623 LBB196620:LBQ196623 LKX196620:LLM196623 LUT196620:LVI196623 MEP196620:MFE196623 MOL196620:MPA196623 MYH196620:MYW196623 NID196620:NIS196623 NRZ196620:NSO196623 OBV196620:OCK196623 OLR196620:OMG196623 OVN196620:OWC196623 PFJ196620:PFY196623 PPF196620:PPU196623 PZB196620:PZQ196623 QIX196620:QJM196623 QST196620:QTI196623 RCP196620:RDE196623 RML196620:RNA196623 RWH196620:RWW196623 SGD196620:SGS196623 SPZ196620:SQO196623 SZV196620:TAK196623 TJR196620:TKG196623 TTN196620:TUC196623 UDJ196620:UDY196623 UNF196620:UNU196623 UXB196620:UXQ196623 VGX196620:VHM196623 VQT196620:VRI196623 WAP196620:WBE196623 WKL196620:WLA196623 WUH196620:WUW196623 HV262156:IK262159 RR262156:SG262159 ABN262156:ACC262159 ALJ262156:ALY262159 AVF262156:AVU262159 BFB262156:BFQ262159 BOX262156:BPM262159 BYT262156:BZI262159 CIP262156:CJE262159 CSL262156:CTA262159 DCH262156:DCW262159 DMD262156:DMS262159 DVZ262156:DWO262159 EFV262156:EGK262159 EPR262156:EQG262159 EZN262156:FAC262159 FJJ262156:FJY262159 FTF262156:FTU262159 GDB262156:GDQ262159 GMX262156:GNM262159 GWT262156:GXI262159 HGP262156:HHE262159 HQL262156:HRA262159 IAH262156:IAW262159 IKD262156:IKS262159 ITZ262156:IUO262159 JDV262156:JEK262159 JNR262156:JOG262159 JXN262156:JYC262159 KHJ262156:KHY262159 KRF262156:KRU262159 LBB262156:LBQ262159 LKX262156:LLM262159 LUT262156:LVI262159 MEP262156:MFE262159 MOL262156:MPA262159 MYH262156:MYW262159 NID262156:NIS262159 NRZ262156:NSO262159 OBV262156:OCK262159 OLR262156:OMG262159 OVN262156:OWC262159 PFJ262156:PFY262159 PPF262156:PPU262159 PZB262156:PZQ262159 QIX262156:QJM262159 QST262156:QTI262159 RCP262156:RDE262159 RML262156:RNA262159 RWH262156:RWW262159 SGD262156:SGS262159 SPZ262156:SQO262159 SZV262156:TAK262159 TJR262156:TKG262159 TTN262156:TUC262159 UDJ262156:UDY262159 UNF262156:UNU262159 UXB262156:UXQ262159 VGX262156:VHM262159 VQT262156:VRI262159 WAP262156:WBE262159 WKL262156:WLA262159 WUH262156:WUW262159 HV327692:IK327695 RR327692:SG327695 ABN327692:ACC327695 ALJ327692:ALY327695 AVF327692:AVU327695 BFB327692:BFQ327695 BOX327692:BPM327695 BYT327692:BZI327695 CIP327692:CJE327695 CSL327692:CTA327695 DCH327692:DCW327695 DMD327692:DMS327695 DVZ327692:DWO327695 EFV327692:EGK327695 EPR327692:EQG327695 EZN327692:FAC327695 FJJ327692:FJY327695 FTF327692:FTU327695 GDB327692:GDQ327695 GMX327692:GNM327695 GWT327692:GXI327695 HGP327692:HHE327695 HQL327692:HRA327695 IAH327692:IAW327695 IKD327692:IKS327695 ITZ327692:IUO327695 JDV327692:JEK327695 JNR327692:JOG327695 JXN327692:JYC327695 KHJ327692:KHY327695 KRF327692:KRU327695 LBB327692:LBQ327695 LKX327692:LLM327695 LUT327692:LVI327695 MEP327692:MFE327695 MOL327692:MPA327695 MYH327692:MYW327695 NID327692:NIS327695 NRZ327692:NSO327695 OBV327692:OCK327695 OLR327692:OMG327695 OVN327692:OWC327695 PFJ327692:PFY327695 PPF327692:PPU327695 PZB327692:PZQ327695 QIX327692:QJM327695 QST327692:QTI327695 RCP327692:RDE327695 RML327692:RNA327695 RWH327692:RWW327695 SGD327692:SGS327695 SPZ327692:SQO327695 SZV327692:TAK327695 TJR327692:TKG327695 TTN327692:TUC327695 UDJ327692:UDY327695 UNF327692:UNU327695 UXB327692:UXQ327695 VGX327692:VHM327695 VQT327692:VRI327695 WAP327692:WBE327695 WKL327692:WLA327695 WUH327692:WUW327695 HV393228:IK393231 RR393228:SG393231 ABN393228:ACC393231 ALJ393228:ALY393231 AVF393228:AVU393231 BFB393228:BFQ393231 BOX393228:BPM393231 BYT393228:BZI393231 CIP393228:CJE393231 CSL393228:CTA393231 DCH393228:DCW393231 DMD393228:DMS393231 DVZ393228:DWO393231 EFV393228:EGK393231 EPR393228:EQG393231 EZN393228:FAC393231 FJJ393228:FJY393231 FTF393228:FTU393231 GDB393228:GDQ393231 GMX393228:GNM393231 GWT393228:GXI393231 HGP393228:HHE393231 HQL393228:HRA393231 IAH393228:IAW393231 IKD393228:IKS393231 ITZ393228:IUO393231 JDV393228:JEK393231 JNR393228:JOG393231 JXN393228:JYC393231 KHJ393228:KHY393231 KRF393228:KRU393231 LBB393228:LBQ393231 LKX393228:LLM393231 LUT393228:LVI393231 MEP393228:MFE393231 MOL393228:MPA393231 MYH393228:MYW393231 NID393228:NIS393231 NRZ393228:NSO393231 OBV393228:OCK393231 OLR393228:OMG393231 OVN393228:OWC393231 PFJ393228:PFY393231 PPF393228:PPU393231 PZB393228:PZQ393231 QIX393228:QJM393231 QST393228:QTI393231 RCP393228:RDE393231 RML393228:RNA393231 RWH393228:RWW393231 SGD393228:SGS393231 SPZ393228:SQO393231 SZV393228:TAK393231 TJR393228:TKG393231 TTN393228:TUC393231 UDJ393228:UDY393231 UNF393228:UNU393231 UXB393228:UXQ393231 VGX393228:VHM393231 VQT393228:VRI393231 WAP393228:WBE393231 WKL393228:WLA393231 WUH393228:WUW393231 HV458764:IK458767 RR458764:SG458767 ABN458764:ACC458767 ALJ458764:ALY458767 AVF458764:AVU458767 BFB458764:BFQ458767 BOX458764:BPM458767 BYT458764:BZI458767 CIP458764:CJE458767 CSL458764:CTA458767 DCH458764:DCW458767 DMD458764:DMS458767 DVZ458764:DWO458767 EFV458764:EGK458767 EPR458764:EQG458767 EZN458764:FAC458767 FJJ458764:FJY458767 FTF458764:FTU458767 GDB458764:GDQ458767 GMX458764:GNM458767 GWT458764:GXI458767 HGP458764:HHE458767 HQL458764:HRA458767 IAH458764:IAW458767 IKD458764:IKS458767 ITZ458764:IUO458767 JDV458764:JEK458767 JNR458764:JOG458767 JXN458764:JYC458767 KHJ458764:KHY458767 KRF458764:KRU458767 LBB458764:LBQ458767 LKX458764:LLM458767 LUT458764:LVI458767 MEP458764:MFE458767 MOL458764:MPA458767 MYH458764:MYW458767 NID458764:NIS458767 NRZ458764:NSO458767 OBV458764:OCK458767 OLR458764:OMG458767 OVN458764:OWC458767 PFJ458764:PFY458767 PPF458764:PPU458767 PZB458764:PZQ458767 QIX458764:QJM458767 QST458764:QTI458767 RCP458764:RDE458767 RML458764:RNA458767 RWH458764:RWW458767 SGD458764:SGS458767 SPZ458764:SQO458767 SZV458764:TAK458767 TJR458764:TKG458767 TTN458764:TUC458767 UDJ458764:UDY458767 UNF458764:UNU458767 UXB458764:UXQ458767 VGX458764:VHM458767 VQT458764:VRI458767 WAP458764:WBE458767 WKL458764:WLA458767 WUH458764:WUW458767 HV524300:IK524303 RR524300:SG524303 ABN524300:ACC524303 ALJ524300:ALY524303 AVF524300:AVU524303 BFB524300:BFQ524303 BOX524300:BPM524303 BYT524300:BZI524303 CIP524300:CJE524303 CSL524300:CTA524303 DCH524300:DCW524303 DMD524300:DMS524303 DVZ524300:DWO524303 EFV524300:EGK524303 EPR524300:EQG524303 EZN524300:FAC524303 FJJ524300:FJY524303 FTF524300:FTU524303 GDB524300:GDQ524303 GMX524300:GNM524303 GWT524300:GXI524303 HGP524300:HHE524303 HQL524300:HRA524303 IAH524300:IAW524303 IKD524300:IKS524303 ITZ524300:IUO524303 JDV524300:JEK524303 JNR524300:JOG524303 JXN524300:JYC524303 KHJ524300:KHY524303 KRF524300:KRU524303 LBB524300:LBQ524303 LKX524300:LLM524303 LUT524300:LVI524303 MEP524300:MFE524303 MOL524300:MPA524303 MYH524300:MYW524303 NID524300:NIS524303 NRZ524300:NSO524303 OBV524300:OCK524303 OLR524300:OMG524303 OVN524300:OWC524303 PFJ524300:PFY524303 PPF524300:PPU524303 PZB524300:PZQ524303 QIX524300:QJM524303 QST524300:QTI524303 RCP524300:RDE524303 RML524300:RNA524303 RWH524300:RWW524303 SGD524300:SGS524303 SPZ524300:SQO524303 SZV524300:TAK524303 TJR524300:TKG524303 TTN524300:TUC524303 UDJ524300:UDY524303 UNF524300:UNU524303 UXB524300:UXQ524303 VGX524300:VHM524303 VQT524300:VRI524303 WAP524300:WBE524303 WKL524300:WLA524303 WUH524300:WUW524303 HV589836:IK589839 RR589836:SG589839 ABN589836:ACC589839 ALJ589836:ALY589839 AVF589836:AVU589839 BFB589836:BFQ589839 BOX589836:BPM589839 BYT589836:BZI589839 CIP589836:CJE589839 CSL589836:CTA589839 DCH589836:DCW589839 DMD589836:DMS589839 DVZ589836:DWO589839 EFV589836:EGK589839 EPR589836:EQG589839 EZN589836:FAC589839 FJJ589836:FJY589839 FTF589836:FTU589839 GDB589836:GDQ589839 GMX589836:GNM589839 GWT589836:GXI589839 HGP589836:HHE589839 HQL589836:HRA589839 IAH589836:IAW589839 IKD589836:IKS589839 ITZ589836:IUO589839 JDV589836:JEK589839 JNR589836:JOG589839 JXN589836:JYC589839 KHJ589836:KHY589839 KRF589836:KRU589839 LBB589836:LBQ589839 LKX589836:LLM589839 LUT589836:LVI589839 MEP589836:MFE589839 MOL589836:MPA589839 MYH589836:MYW589839 NID589836:NIS589839 NRZ589836:NSO589839 OBV589836:OCK589839 OLR589836:OMG589839 OVN589836:OWC589839 PFJ589836:PFY589839 PPF589836:PPU589839 PZB589836:PZQ589839 QIX589836:QJM589839 QST589836:QTI589839 RCP589836:RDE589839 RML589836:RNA589839 RWH589836:RWW589839 SGD589836:SGS589839 SPZ589836:SQO589839 SZV589836:TAK589839 TJR589836:TKG589839 TTN589836:TUC589839 UDJ589836:UDY589839 UNF589836:UNU589839 UXB589836:UXQ589839 VGX589836:VHM589839 VQT589836:VRI589839 WAP589836:WBE589839 WKL589836:WLA589839 WUH589836:WUW589839 HV655372:IK655375 RR655372:SG655375 ABN655372:ACC655375 ALJ655372:ALY655375 AVF655372:AVU655375 BFB655372:BFQ655375 BOX655372:BPM655375 BYT655372:BZI655375 CIP655372:CJE655375 CSL655372:CTA655375 DCH655372:DCW655375 DMD655372:DMS655375 DVZ655372:DWO655375 EFV655372:EGK655375 EPR655372:EQG655375 EZN655372:FAC655375 FJJ655372:FJY655375 FTF655372:FTU655375 GDB655372:GDQ655375 GMX655372:GNM655375 GWT655372:GXI655375 HGP655372:HHE655375 HQL655372:HRA655375 IAH655372:IAW655375 IKD655372:IKS655375 ITZ655372:IUO655375 JDV655372:JEK655375 JNR655372:JOG655375 JXN655372:JYC655375 KHJ655372:KHY655375 KRF655372:KRU655375 LBB655372:LBQ655375 LKX655372:LLM655375 LUT655372:LVI655375 MEP655372:MFE655375 MOL655372:MPA655375 MYH655372:MYW655375 NID655372:NIS655375 NRZ655372:NSO655375 OBV655372:OCK655375 OLR655372:OMG655375 OVN655372:OWC655375 PFJ655372:PFY655375 PPF655372:PPU655375 PZB655372:PZQ655375 QIX655372:QJM655375 QST655372:QTI655375 RCP655372:RDE655375 RML655372:RNA655375 RWH655372:RWW655375 SGD655372:SGS655375 SPZ655372:SQO655375 SZV655372:TAK655375 TJR655372:TKG655375 TTN655372:TUC655375 UDJ655372:UDY655375 UNF655372:UNU655375 UXB655372:UXQ655375 VGX655372:VHM655375 VQT655372:VRI655375 WAP655372:WBE655375 WKL655372:WLA655375 WUH655372:WUW655375 HV720908:IK720911 RR720908:SG720911 ABN720908:ACC720911 ALJ720908:ALY720911 AVF720908:AVU720911 BFB720908:BFQ720911 BOX720908:BPM720911 BYT720908:BZI720911 CIP720908:CJE720911 CSL720908:CTA720911 DCH720908:DCW720911 DMD720908:DMS720911 DVZ720908:DWO720911 EFV720908:EGK720911 EPR720908:EQG720911 EZN720908:FAC720911 FJJ720908:FJY720911 FTF720908:FTU720911 GDB720908:GDQ720911 GMX720908:GNM720911 GWT720908:GXI720911 HGP720908:HHE720911 HQL720908:HRA720911 IAH720908:IAW720911 IKD720908:IKS720911 ITZ720908:IUO720911 JDV720908:JEK720911 JNR720908:JOG720911 JXN720908:JYC720911 KHJ720908:KHY720911 KRF720908:KRU720911 LBB720908:LBQ720911 LKX720908:LLM720911 LUT720908:LVI720911 MEP720908:MFE720911 MOL720908:MPA720911 MYH720908:MYW720911 NID720908:NIS720911 NRZ720908:NSO720911 OBV720908:OCK720911 OLR720908:OMG720911 OVN720908:OWC720911 PFJ720908:PFY720911 PPF720908:PPU720911 PZB720908:PZQ720911 QIX720908:QJM720911 QST720908:QTI720911 RCP720908:RDE720911 RML720908:RNA720911 RWH720908:RWW720911 SGD720908:SGS720911 SPZ720908:SQO720911 SZV720908:TAK720911 TJR720908:TKG720911 TTN720908:TUC720911 UDJ720908:UDY720911 UNF720908:UNU720911 UXB720908:UXQ720911 VGX720908:VHM720911 VQT720908:VRI720911 WAP720908:WBE720911 WKL720908:WLA720911 WUH720908:WUW720911 HV786444:IK786447 RR786444:SG786447 ABN786444:ACC786447 ALJ786444:ALY786447 AVF786444:AVU786447 BFB786444:BFQ786447 BOX786444:BPM786447 BYT786444:BZI786447 CIP786444:CJE786447 CSL786444:CTA786447 DCH786444:DCW786447 DMD786444:DMS786447 DVZ786444:DWO786447 EFV786444:EGK786447 EPR786444:EQG786447 EZN786444:FAC786447 FJJ786444:FJY786447 FTF786444:FTU786447 GDB786444:GDQ786447 GMX786444:GNM786447 GWT786444:GXI786447 HGP786444:HHE786447 HQL786444:HRA786447 IAH786444:IAW786447 IKD786444:IKS786447 ITZ786444:IUO786447 JDV786444:JEK786447 JNR786444:JOG786447 JXN786444:JYC786447 KHJ786444:KHY786447 KRF786444:KRU786447 LBB786444:LBQ786447 LKX786444:LLM786447 LUT786444:LVI786447 MEP786444:MFE786447 MOL786444:MPA786447 MYH786444:MYW786447 NID786444:NIS786447 NRZ786444:NSO786447 OBV786444:OCK786447 OLR786444:OMG786447 OVN786444:OWC786447 PFJ786444:PFY786447 PPF786444:PPU786447 PZB786444:PZQ786447 QIX786444:QJM786447 QST786444:QTI786447 RCP786444:RDE786447 RML786444:RNA786447 RWH786444:RWW786447 SGD786444:SGS786447 SPZ786444:SQO786447 SZV786444:TAK786447 TJR786444:TKG786447 TTN786444:TUC786447 UDJ786444:UDY786447 UNF786444:UNU786447 UXB786444:UXQ786447 VGX786444:VHM786447 VQT786444:VRI786447 WAP786444:WBE786447 WKL786444:WLA786447 WUH786444:WUW786447 HV851980:IK851983 RR851980:SG851983 ABN851980:ACC851983 ALJ851980:ALY851983 AVF851980:AVU851983 BFB851980:BFQ851983 BOX851980:BPM851983 BYT851980:BZI851983 CIP851980:CJE851983 CSL851980:CTA851983 DCH851980:DCW851983 DMD851980:DMS851983 DVZ851980:DWO851983 EFV851980:EGK851983 EPR851980:EQG851983 EZN851980:FAC851983 FJJ851980:FJY851983 FTF851980:FTU851983 GDB851980:GDQ851983 GMX851980:GNM851983 GWT851980:GXI851983 HGP851980:HHE851983 HQL851980:HRA851983 IAH851980:IAW851983 IKD851980:IKS851983 ITZ851980:IUO851983 JDV851980:JEK851983 JNR851980:JOG851983 JXN851980:JYC851983 KHJ851980:KHY851983 KRF851980:KRU851983 LBB851980:LBQ851983 LKX851980:LLM851983 LUT851980:LVI851983 MEP851980:MFE851983 MOL851980:MPA851983 MYH851980:MYW851983 NID851980:NIS851983 NRZ851980:NSO851983 OBV851980:OCK851983 OLR851980:OMG851983 OVN851980:OWC851983 PFJ851980:PFY851983 PPF851980:PPU851983 PZB851980:PZQ851983 QIX851980:QJM851983 QST851980:QTI851983 RCP851980:RDE851983 RML851980:RNA851983 RWH851980:RWW851983 SGD851980:SGS851983 SPZ851980:SQO851983 SZV851980:TAK851983 TJR851980:TKG851983 TTN851980:TUC851983 UDJ851980:UDY851983 UNF851980:UNU851983 UXB851980:UXQ851983 VGX851980:VHM851983 VQT851980:VRI851983 WAP851980:WBE851983 WKL851980:WLA851983 WUH851980:WUW851983 HV917516:IK917519 RR917516:SG917519 ABN917516:ACC917519 ALJ917516:ALY917519 AVF917516:AVU917519 BFB917516:BFQ917519 BOX917516:BPM917519 BYT917516:BZI917519 CIP917516:CJE917519 CSL917516:CTA917519 DCH917516:DCW917519 DMD917516:DMS917519 DVZ917516:DWO917519 EFV917516:EGK917519 EPR917516:EQG917519 EZN917516:FAC917519 FJJ917516:FJY917519 FTF917516:FTU917519 GDB917516:GDQ917519 GMX917516:GNM917519 GWT917516:GXI917519 HGP917516:HHE917519 HQL917516:HRA917519 IAH917516:IAW917519 IKD917516:IKS917519 ITZ917516:IUO917519 JDV917516:JEK917519 JNR917516:JOG917519 JXN917516:JYC917519 KHJ917516:KHY917519 KRF917516:KRU917519 LBB917516:LBQ917519 LKX917516:LLM917519 LUT917516:LVI917519 MEP917516:MFE917519 MOL917516:MPA917519 MYH917516:MYW917519 NID917516:NIS917519 NRZ917516:NSO917519 OBV917516:OCK917519 OLR917516:OMG917519 OVN917516:OWC917519 PFJ917516:PFY917519 PPF917516:PPU917519 PZB917516:PZQ917519 QIX917516:QJM917519 QST917516:QTI917519 RCP917516:RDE917519 RML917516:RNA917519 RWH917516:RWW917519 SGD917516:SGS917519 SPZ917516:SQO917519 SZV917516:TAK917519 TJR917516:TKG917519 TTN917516:TUC917519 UDJ917516:UDY917519 UNF917516:UNU917519 UXB917516:UXQ917519 VGX917516:VHM917519 VQT917516:VRI917519 WAP917516:WBE917519 WKL917516:WLA917519 WUH917516:WUW917519 HV983052:IK983055 RR983052:SG983055 ABN983052:ACC983055 ALJ983052:ALY983055 AVF983052:AVU983055 BFB983052:BFQ983055 BOX983052:BPM983055 BYT983052:BZI983055 CIP983052:CJE983055 CSL983052:CTA983055 DCH983052:DCW983055 DMD983052:DMS983055 DVZ983052:DWO983055 EFV983052:EGK983055 EPR983052:EQG983055 EZN983052:FAC983055 FJJ983052:FJY983055 FTF983052:FTU983055 GDB983052:GDQ983055 GMX983052:GNM983055 GWT983052:GXI983055 HGP983052:HHE983055 HQL983052:HRA983055 IAH983052:IAW983055 IKD983052:IKS983055 ITZ983052:IUO983055 JDV983052:JEK983055 JNR983052:JOG983055 JXN983052:JYC983055 KHJ983052:KHY983055 KRF983052:KRU983055 LBB983052:LBQ983055 LKX983052:LLM983055 LUT983052:LVI983055 MEP983052:MFE983055 MOL983052:MPA983055 MYH983052:MYW983055 NID983052:NIS983055 NRZ983052:NSO983055 OBV983052:OCK983055 OLR983052:OMG983055 OVN983052:OWC983055 PFJ983052:PFY983055 PPF983052:PPU983055 PZB983052:PZQ983055 QIX983052:QJM983055 QST983052:QTI983055 RCP983052:RDE983055 RML983052:RNA983055 RWH983052:RWW983055 SGD983052:SGS983055 SPZ983052:SQO983055 SZV983052:TAK983055 TJR983052:TKG983055 TTN983052:TUC983055 UDJ983052:UDY983055 UNF983052:UNU983055 UXB983052:UXQ983055 VGX983052:VHM983055 VQT983052:VRI983055 WAP983052:WBE983055 WKL983052:WLA983055 WUH983052:WUW983055 O983051:Y983054 Z983054:Z983057 O917515:Y917518 Z917518:Z917521 O851979:Y851982 Z851982:Z851985 O786443:Y786446 Z786446:Z786449 O720907:Y720910 Z720910:Z720913 O655371:Y655374 Z655374:Z655377 O589835:Y589838 Z589838:Z589841 O524299:Y524302 Z524302:Z524305 O458763:Y458766 Z458766:Z458769 O393227:Y393230 Z393230:Z393233 O327691:Y327694 Z327694:Z327697 O262155:Y262158 Z262158:Z262161 O196619:Y196622 Z196622:Z196625 O131083:Y131086 Z131086:Z131089 O65547:Y65550 Z65550:Z65553 P983059:Y983060 P917523:Y917524 P851987:Y851988 P786451:Y786452 P720915:Y720916 P655379:Y655380 P589843:Y589844 P524307:Y524308 P458771:Y458772 P393235:Y393236 P327699:Y327700 P262163:Y262164 P196627:Y196628 P131091:Y131092 P65555:Y65556 Z983084:Z983086 Z917548:Z917550 Z852012:Z852014 Z786476:Z786478 Z720940:Z720942 Z655404:Z655406 Z589868:Z589870 Z524332:Z524334 Z458796:Z458798 Z393260:Z393262 Z327724:Z327726 Z262188:Z262190 Z196652:Z196654 Z131116:Z131118 Z65580:Z65582 L983072:Y983073 Z983075:Z983076 L917536:Y917537 Z917539:Z917540 L852000:Y852001 Z852003:Z852004 L786464:Y786465 Z786467:Z786468 L720928:Y720929 Z720931:Z720932 L655392:Y655393 Z655395:Z655396 L589856:Y589857 Z589859:Z589860 L524320:Y524321 Z524323:Z524324 L458784:Y458785 Z458787:Z458788 L393248:Y393249 Z393251:Z393252 L327712:Y327713 Z327715:Z327716 L262176:Y262177 Z262179:Z262180 L196640:Y196641 Z196643:Z196644 L131104:Y131105 Z131107:Z131108 L65568:Y65569 Z65571:Z65572 Z983080 Z917544 Z852008 Z786472 Z720936 Z655400 Z589864 Z524328 Z458792 Z393256 Z327720 Z262184 Z196648 Z131112 Z65576 Z983065:Z983066 Z917529:Z917530 Z851993:Z851994 Z786457:Z786458 Z720921:Z720922 Z655385:Z655386 Z589849:Z589850 Z524313:Z524314 Z458777:Z458778 Z393241:Z393242 Z327705:Z327706 Z262169:Z262170 Z196633:Z196634 Z131097:Z131098 Z65561:Z65562 I65573:Y65573 I131109:Y131109 I196645:Y196645 I262181:Y262181 I327717:Y327717 I393253:Y393253 I458789:Y458789 I524325:Y524325 I589861:Y589861 I655397:Y655397 I720933:Y720933 I786469:Y786469 I852005:Y852005 I917541:Y917541 I983077:Y983077 I65577:Y65579 I131113:Y131115 I196649:Y196651 I262185:Y262187 I327721:Y327723 I393257:Y393259 I458793:Y458795 I524329:Y524331 I589865:Y589867 I655401:Y655403 I720937:Y720939 I786473:Y786475 I852009:Y852011 I917545:Y917547 I983081:Y983083 L65558:Z65559 L131094:Z131095 L196630:Z196631 L262166:Z262167 L327702:Z327703 L393238:Z393239 L458774:Z458775 L524310:Z524311 L589846:Z589847 L655382:Z655383 L720918:Z720919 L786454:Z786455 L851990:Z851991 L917526:Z917527 L983062:Z983063</xm:sqref>
        </x14:dataValidation>
        <x14:dataValidation imeMode="disabled" allowBlank="1" showInputMessage="1" showErrorMessage="1" xr:uid="{5402FF57-0A50-4DA0-92DE-8D0B7DBBD5F0}">
          <xm:sqref>IL65546 SH65546 ACD65546 ALZ65546 AVV65546 BFR65546 BPN65546 BZJ65546 CJF65546 CTB65546 DCX65546 DMT65546 DWP65546 EGL65546 EQH65546 FAD65546 FJZ65546 FTV65546 GDR65546 GNN65546 GXJ65546 HHF65546 HRB65546 IAX65546 IKT65546 IUP65546 JEL65546 JOH65546 JYD65546 KHZ65546 KRV65546 LBR65546 LLN65546 LVJ65546 MFF65546 MPB65546 MYX65546 NIT65546 NSP65546 OCL65546 OMH65546 OWD65546 PFZ65546 PPV65546 PZR65546 QJN65546 QTJ65546 RDF65546 RNB65546 RWX65546 SGT65546 SQP65546 TAL65546 TKH65546 TUD65546 UDZ65546 UNV65546 UXR65546 VHN65546 VRJ65546 WBF65546 WLB65546 WUX65546 IL131082 SH131082 ACD131082 ALZ131082 AVV131082 BFR131082 BPN131082 BZJ131082 CJF131082 CTB131082 DCX131082 DMT131082 DWP131082 EGL131082 EQH131082 FAD131082 FJZ131082 FTV131082 GDR131082 GNN131082 GXJ131082 HHF131082 HRB131082 IAX131082 IKT131082 IUP131082 JEL131082 JOH131082 JYD131082 KHZ131082 KRV131082 LBR131082 LLN131082 LVJ131082 MFF131082 MPB131082 MYX131082 NIT131082 NSP131082 OCL131082 OMH131082 OWD131082 PFZ131082 PPV131082 PZR131082 QJN131082 QTJ131082 RDF131082 RNB131082 RWX131082 SGT131082 SQP131082 TAL131082 TKH131082 TUD131082 UDZ131082 UNV131082 UXR131082 VHN131082 VRJ131082 WBF131082 WLB131082 WUX131082 IL196618 SH196618 ACD196618 ALZ196618 AVV196618 BFR196618 BPN196618 BZJ196618 CJF196618 CTB196618 DCX196618 DMT196618 DWP196618 EGL196618 EQH196618 FAD196618 FJZ196618 FTV196618 GDR196618 GNN196618 GXJ196618 HHF196618 HRB196618 IAX196618 IKT196618 IUP196618 JEL196618 JOH196618 JYD196618 KHZ196618 KRV196618 LBR196618 LLN196618 LVJ196618 MFF196618 MPB196618 MYX196618 NIT196618 NSP196618 OCL196618 OMH196618 OWD196618 PFZ196618 PPV196618 PZR196618 QJN196618 QTJ196618 RDF196618 RNB196618 RWX196618 SGT196618 SQP196618 TAL196618 TKH196618 TUD196618 UDZ196618 UNV196618 UXR196618 VHN196618 VRJ196618 WBF196618 WLB196618 WUX196618 IL262154 SH262154 ACD262154 ALZ262154 AVV262154 BFR262154 BPN262154 BZJ262154 CJF262154 CTB262154 DCX262154 DMT262154 DWP262154 EGL262154 EQH262154 FAD262154 FJZ262154 FTV262154 GDR262154 GNN262154 GXJ262154 HHF262154 HRB262154 IAX262154 IKT262154 IUP262154 JEL262154 JOH262154 JYD262154 KHZ262154 KRV262154 LBR262154 LLN262154 LVJ262154 MFF262154 MPB262154 MYX262154 NIT262154 NSP262154 OCL262154 OMH262154 OWD262154 PFZ262154 PPV262154 PZR262154 QJN262154 QTJ262154 RDF262154 RNB262154 RWX262154 SGT262154 SQP262154 TAL262154 TKH262154 TUD262154 UDZ262154 UNV262154 UXR262154 VHN262154 VRJ262154 WBF262154 WLB262154 WUX262154 IL327690 SH327690 ACD327690 ALZ327690 AVV327690 BFR327690 BPN327690 BZJ327690 CJF327690 CTB327690 DCX327690 DMT327690 DWP327690 EGL327690 EQH327690 FAD327690 FJZ327690 FTV327690 GDR327690 GNN327690 GXJ327690 HHF327690 HRB327690 IAX327690 IKT327690 IUP327690 JEL327690 JOH327690 JYD327690 KHZ327690 KRV327690 LBR327690 LLN327690 LVJ327690 MFF327690 MPB327690 MYX327690 NIT327690 NSP327690 OCL327690 OMH327690 OWD327690 PFZ327690 PPV327690 PZR327690 QJN327690 QTJ327690 RDF327690 RNB327690 RWX327690 SGT327690 SQP327690 TAL327690 TKH327690 TUD327690 UDZ327690 UNV327690 UXR327690 VHN327690 VRJ327690 WBF327690 WLB327690 WUX327690 IL393226 SH393226 ACD393226 ALZ393226 AVV393226 BFR393226 BPN393226 BZJ393226 CJF393226 CTB393226 DCX393226 DMT393226 DWP393226 EGL393226 EQH393226 FAD393226 FJZ393226 FTV393226 GDR393226 GNN393226 GXJ393226 HHF393226 HRB393226 IAX393226 IKT393226 IUP393226 JEL393226 JOH393226 JYD393226 KHZ393226 KRV393226 LBR393226 LLN393226 LVJ393226 MFF393226 MPB393226 MYX393226 NIT393226 NSP393226 OCL393226 OMH393226 OWD393226 PFZ393226 PPV393226 PZR393226 QJN393226 QTJ393226 RDF393226 RNB393226 RWX393226 SGT393226 SQP393226 TAL393226 TKH393226 TUD393226 UDZ393226 UNV393226 UXR393226 VHN393226 VRJ393226 WBF393226 WLB393226 WUX393226 IL458762 SH458762 ACD458762 ALZ458762 AVV458762 BFR458762 BPN458762 BZJ458762 CJF458762 CTB458762 DCX458762 DMT458762 DWP458762 EGL458762 EQH458762 FAD458762 FJZ458762 FTV458762 GDR458762 GNN458762 GXJ458762 HHF458762 HRB458762 IAX458762 IKT458762 IUP458762 JEL458762 JOH458762 JYD458762 KHZ458762 KRV458762 LBR458762 LLN458762 LVJ458762 MFF458762 MPB458762 MYX458762 NIT458762 NSP458762 OCL458762 OMH458762 OWD458762 PFZ458762 PPV458762 PZR458762 QJN458762 QTJ458762 RDF458762 RNB458762 RWX458762 SGT458762 SQP458762 TAL458762 TKH458762 TUD458762 UDZ458762 UNV458762 UXR458762 VHN458762 VRJ458762 WBF458762 WLB458762 WUX458762 IL524298 SH524298 ACD524298 ALZ524298 AVV524298 BFR524298 BPN524298 BZJ524298 CJF524298 CTB524298 DCX524298 DMT524298 DWP524298 EGL524298 EQH524298 FAD524298 FJZ524298 FTV524298 GDR524298 GNN524298 GXJ524298 HHF524298 HRB524298 IAX524298 IKT524298 IUP524298 JEL524298 JOH524298 JYD524298 KHZ524298 KRV524298 LBR524298 LLN524298 LVJ524298 MFF524298 MPB524298 MYX524298 NIT524298 NSP524298 OCL524298 OMH524298 OWD524298 PFZ524298 PPV524298 PZR524298 QJN524298 QTJ524298 RDF524298 RNB524298 RWX524298 SGT524298 SQP524298 TAL524298 TKH524298 TUD524298 UDZ524298 UNV524298 UXR524298 VHN524298 VRJ524298 WBF524298 WLB524298 WUX524298 IL589834 SH589834 ACD589834 ALZ589834 AVV589834 BFR589834 BPN589834 BZJ589834 CJF589834 CTB589834 DCX589834 DMT589834 DWP589834 EGL589834 EQH589834 FAD589834 FJZ589834 FTV589834 GDR589834 GNN589834 GXJ589834 HHF589834 HRB589834 IAX589834 IKT589834 IUP589834 JEL589834 JOH589834 JYD589834 KHZ589834 KRV589834 LBR589834 LLN589834 LVJ589834 MFF589834 MPB589834 MYX589834 NIT589834 NSP589834 OCL589834 OMH589834 OWD589834 PFZ589834 PPV589834 PZR589834 QJN589834 QTJ589834 RDF589834 RNB589834 RWX589834 SGT589834 SQP589834 TAL589834 TKH589834 TUD589834 UDZ589834 UNV589834 UXR589834 VHN589834 VRJ589834 WBF589834 WLB589834 WUX589834 IL655370 SH655370 ACD655370 ALZ655370 AVV655370 BFR655370 BPN655370 BZJ655370 CJF655370 CTB655370 DCX655370 DMT655370 DWP655370 EGL655370 EQH655370 FAD655370 FJZ655370 FTV655370 GDR655370 GNN655370 GXJ655370 HHF655370 HRB655370 IAX655370 IKT655370 IUP655370 JEL655370 JOH655370 JYD655370 KHZ655370 KRV655370 LBR655370 LLN655370 LVJ655370 MFF655370 MPB655370 MYX655370 NIT655370 NSP655370 OCL655370 OMH655370 OWD655370 PFZ655370 PPV655370 PZR655370 QJN655370 QTJ655370 RDF655370 RNB655370 RWX655370 SGT655370 SQP655370 TAL655370 TKH655370 TUD655370 UDZ655370 UNV655370 UXR655370 VHN655370 VRJ655370 WBF655370 WLB655370 WUX655370 IL720906 SH720906 ACD720906 ALZ720906 AVV720906 BFR720906 BPN720906 BZJ720906 CJF720906 CTB720906 DCX720906 DMT720906 DWP720906 EGL720906 EQH720906 FAD720906 FJZ720906 FTV720906 GDR720906 GNN720906 GXJ720906 HHF720906 HRB720906 IAX720906 IKT720906 IUP720906 JEL720906 JOH720906 JYD720906 KHZ720906 KRV720906 LBR720906 LLN720906 LVJ720906 MFF720906 MPB720906 MYX720906 NIT720906 NSP720906 OCL720906 OMH720906 OWD720906 PFZ720906 PPV720906 PZR720906 QJN720906 QTJ720906 RDF720906 RNB720906 RWX720906 SGT720906 SQP720906 TAL720906 TKH720906 TUD720906 UDZ720906 UNV720906 UXR720906 VHN720906 VRJ720906 WBF720906 WLB720906 WUX720906 IL786442 SH786442 ACD786442 ALZ786442 AVV786442 BFR786442 BPN786442 BZJ786442 CJF786442 CTB786442 DCX786442 DMT786442 DWP786442 EGL786442 EQH786442 FAD786442 FJZ786442 FTV786442 GDR786442 GNN786442 GXJ786442 HHF786442 HRB786442 IAX786442 IKT786442 IUP786442 JEL786442 JOH786442 JYD786442 KHZ786442 KRV786442 LBR786442 LLN786442 LVJ786442 MFF786442 MPB786442 MYX786442 NIT786442 NSP786442 OCL786442 OMH786442 OWD786442 PFZ786442 PPV786442 PZR786442 QJN786442 QTJ786442 RDF786442 RNB786442 RWX786442 SGT786442 SQP786442 TAL786442 TKH786442 TUD786442 UDZ786442 UNV786442 UXR786442 VHN786442 VRJ786442 WBF786442 WLB786442 WUX786442 IL851978 SH851978 ACD851978 ALZ851978 AVV851978 BFR851978 BPN851978 BZJ851978 CJF851978 CTB851978 DCX851978 DMT851978 DWP851978 EGL851978 EQH851978 FAD851978 FJZ851978 FTV851978 GDR851978 GNN851978 GXJ851978 HHF851978 HRB851978 IAX851978 IKT851978 IUP851978 JEL851978 JOH851978 JYD851978 KHZ851978 KRV851978 LBR851978 LLN851978 LVJ851978 MFF851978 MPB851978 MYX851978 NIT851978 NSP851978 OCL851978 OMH851978 OWD851978 PFZ851978 PPV851978 PZR851978 QJN851978 QTJ851978 RDF851978 RNB851978 RWX851978 SGT851978 SQP851978 TAL851978 TKH851978 TUD851978 UDZ851978 UNV851978 UXR851978 VHN851978 VRJ851978 WBF851978 WLB851978 WUX851978 IL917514 SH917514 ACD917514 ALZ917514 AVV917514 BFR917514 BPN917514 BZJ917514 CJF917514 CTB917514 DCX917514 DMT917514 DWP917514 EGL917514 EQH917514 FAD917514 FJZ917514 FTV917514 GDR917514 GNN917514 GXJ917514 HHF917514 HRB917514 IAX917514 IKT917514 IUP917514 JEL917514 JOH917514 JYD917514 KHZ917514 KRV917514 LBR917514 LLN917514 LVJ917514 MFF917514 MPB917514 MYX917514 NIT917514 NSP917514 OCL917514 OMH917514 OWD917514 PFZ917514 PPV917514 PZR917514 QJN917514 QTJ917514 RDF917514 RNB917514 RWX917514 SGT917514 SQP917514 TAL917514 TKH917514 TUD917514 UDZ917514 UNV917514 UXR917514 VHN917514 VRJ917514 WBF917514 WLB917514 WUX917514 IL983050 SH983050 ACD983050 ALZ983050 AVV983050 BFR983050 BPN983050 BZJ983050 CJF983050 CTB983050 DCX983050 DMT983050 DWP983050 EGL983050 EQH983050 FAD983050 FJZ983050 FTV983050 GDR983050 GNN983050 GXJ983050 HHF983050 HRB983050 IAX983050 IKT983050 IUP983050 JEL983050 JOH983050 JYD983050 KHZ983050 KRV983050 LBR983050 LLN983050 LVJ983050 MFF983050 MPB983050 MYX983050 NIT983050 NSP983050 OCL983050 OMH983050 OWD983050 PFZ983050 PPV983050 PZR983050 QJN983050 QTJ983050 RDF983050 RNB983050 RWX983050 SGT983050 SQP983050 TAL983050 TKH983050 TUD983050 UDZ983050 UNV983050 UXR983050 VHN983050 VRJ983050 WBF983050 WLB983050 WUX983050 IQ65576:IQ65577 SM65576:SM65577 ACI65576:ACI65577 AME65576:AME65577 AWA65576:AWA65577 BFW65576:BFW65577 BPS65576:BPS65577 BZO65576:BZO65577 CJK65576:CJK65577 CTG65576:CTG65577 DDC65576:DDC65577 DMY65576:DMY65577 DWU65576:DWU65577 EGQ65576:EGQ65577 EQM65576:EQM65577 FAI65576:FAI65577 FKE65576:FKE65577 FUA65576:FUA65577 GDW65576:GDW65577 GNS65576:GNS65577 GXO65576:GXO65577 HHK65576:HHK65577 HRG65576:HRG65577 IBC65576:IBC65577 IKY65576:IKY65577 IUU65576:IUU65577 JEQ65576:JEQ65577 JOM65576:JOM65577 JYI65576:JYI65577 KIE65576:KIE65577 KSA65576:KSA65577 LBW65576:LBW65577 LLS65576:LLS65577 LVO65576:LVO65577 MFK65576:MFK65577 MPG65576:MPG65577 MZC65576:MZC65577 NIY65576:NIY65577 NSU65576:NSU65577 OCQ65576:OCQ65577 OMM65576:OMM65577 OWI65576:OWI65577 PGE65576:PGE65577 PQA65576:PQA65577 PZW65576:PZW65577 QJS65576:QJS65577 QTO65576:QTO65577 RDK65576:RDK65577 RNG65576:RNG65577 RXC65576:RXC65577 SGY65576:SGY65577 SQU65576:SQU65577 TAQ65576:TAQ65577 TKM65576:TKM65577 TUI65576:TUI65577 UEE65576:UEE65577 UOA65576:UOA65577 UXW65576:UXW65577 VHS65576:VHS65577 VRO65576:VRO65577 WBK65576:WBK65577 WLG65576:WLG65577 WVC65576:WVC65577 IQ131112:IQ131113 SM131112:SM131113 ACI131112:ACI131113 AME131112:AME131113 AWA131112:AWA131113 BFW131112:BFW131113 BPS131112:BPS131113 BZO131112:BZO131113 CJK131112:CJK131113 CTG131112:CTG131113 DDC131112:DDC131113 DMY131112:DMY131113 DWU131112:DWU131113 EGQ131112:EGQ131113 EQM131112:EQM131113 FAI131112:FAI131113 FKE131112:FKE131113 FUA131112:FUA131113 GDW131112:GDW131113 GNS131112:GNS131113 GXO131112:GXO131113 HHK131112:HHK131113 HRG131112:HRG131113 IBC131112:IBC131113 IKY131112:IKY131113 IUU131112:IUU131113 JEQ131112:JEQ131113 JOM131112:JOM131113 JYI131112:JYI131113 KIE131112:KIE131113 KSA131112:KSA131113 LBW131112:LBW131113 LLS131112:LLS131113 LVO131112:LVO131113 MFK131112:MFK131113 MPG131112:MPG131113 MZC131112:MZC131113 NIY131112:NIY131113 NSU131112:NSU131113 OCQ131112:OCQ131113 OMM131112:OMM131113 OWI131112:OWI131113 PGE131112:PGE131113 PQA131112:PQA131113 PZW131112:PZW131113 QJS131112:QJS131113 QTO131112:QTO131113 RDK131112:RDK131113 RNG131112:RNG131113 RXC131112:RXC131113 SGY131112:SGY131113 SQU131112:SQU131113 TAQ131112:TAQ131113 TKM131112:TKM131113 TUI131112:TUI131113 UEE131112:UEE131113 UOA131112:UOA131113 UXW131112:UXW131113 VHS131112:VHS131113 VRO131112:VRO131113 WBK131112:WBK131113 WLG131112:WLG131113 WVC131112:WVC131113 IQ196648:IQ196649 SM196648:SM196649 ACI196648:ACI196649 AME196648:AME196649 AWA196648:AWA196649 BFW196648:BFW196649 BPS196648:BPS196649 BZO196648:BZO196649 CJK196648:CJK196649 CTG196648:CTG196649 DDC196648:DDC196649 DMY196648:DMY196649 DWU196648:DWU196649 EGQ196648:EGQ196649 EQM196648:EQM196649 FAI196648:FAI196649 FKE196648:FKE196649 FUA196648:FUA196649 GDW196648:GDW196649 GNS196648:GNS196649 GXO196648:GXO196649 HHK196648:HHK196649 HRG196648:HRG196649 IBC196648:IBC196649 IKY196648:IKY196649 IUU196648:IUU196649 JEQ196648:JEQ196649 JOM196648:JOM196649 JYI196648:JYI196649 KIE196648:KIE196649 KSA196648:KSA196649 LBW196648:LBW196649 LLS196648:LLS196649 LVO196648:LVO196649 MFK196648:MFK196649 MPG196648:MPG196649 MZC196648:MZC196649 NIY196648:NIY196649 NSU196648:NSU196649 OCQ196648:OCQ196649 OMM196648:OMM196649 OWI196648:OWI196649 PGE196648:PGE196649 PQA196648:PQA196649 PZW196648:PZW196649 QJS196648:QJS196649 QTO196648:QTO196649 RDK196648:RDK196649 RNG196648:RNG196649 RXC196648:RXC196649 SGY196648:SGY196649 SQU196648:SQU196649 TAQ196648:TAQ196649 TKM196648:TKM196649 TUI196648:TUI196649 UEE196648:UEE196649 UOA196648:UOA196649 UXW196648:UXW196649 VHS196648:VHS196649 VRO196648:VRO196649 WBK196648:WBK196649 WLG196648:WLG196649 WVC196648:WVC196649 IQ262184:IQ262185 SM262184:SM262185 ACI262184:ACI262185 AME262184:AME262185 AWA262184:AWA262185 BFW262184:BFW262185 BPS262184:BPS262185 BZO262184:BZO262185 CJK262184:CJK262185 CTG262184:CTG262185 DDC262184:DDC262185 DMY262184:DMY262185 DWU262184:DWU262185 EGQ262184:EGQ262185 EQM262184:EQM262185 FAI262184:FAI262185 FKE262184:FKE262185 FUA262184:FUA262185 GDW262184:GDW262185 GNS262184:GNS262185 GXO262184:GXO262185 HHK262184:HHK262185 HRG262184:HRG262185 IBC262184:IBC262185 IKY262184:IKY262185 IUU262184:IUU262185 JEQ262184:JEQ262185 JOM262184:JOM262185 JYI262184:JYI262185 KIE262184:KIE262185 KSA262184:KSA262185 LBW262184:LBW262185 LLS262184:LLS262185 LVO262184:LVO262185 MFK262184:MFK262185 MPG262184:MPG262185 MZC262184:MZC262185 NIY262184:NIY262185 NSU262184:NSU262185 OCQ262184:OCQ262185 OMM262184:OMM262185 OWI262184:OWI262185 PGE262184:PGE262185 PQA262184:PQA262185 PZW262184:PZW262185 QJS262184:QJS262185 QTO262184:QTO262185 RDK262184:RDK262185 RNG262184:RNG262185 RXC262184:RXC262185 SGY262184:SGY262185 SQU262184:SQU262185 TAQ262184:TAQ262185 TKM262184:TKM262185 TUI262184:TUI262185 UEE262184:UEE262185 UOA262184:UOA262185 UXW262184:UXW262185 VHS262184:VHS262185 VRO262184:VRO262185 WBK262184:WBK262185 WLG262184:WLG262185 WVC262184:WVC262185 IQ327720:IQ327721 SM327720:SM327721 ACI327720:ACI327721 AME327720:AME327721 AWA327720:AWA327721 BFW327720:BFW327721 BPS327720:BPS327721 BZO327720:BZO327721 CJK327720:CJK327721 CTG327720:CTG327721 DDC327720:DDC327721 DMY327720:DMY327721 DWU327720:DWU327721 EGQ327720:EGQ327721 EQM327720:EQM327721 FAI327720:FAI327721 FKE327720:FKE327721 FUA327720:FUA327721 GDW327720:GDW327721 GNS327720:GNS327721 GXO327720:GXO327721 HHK327720:HHK327721 HRG327720:HRG327721 IBC327720:IBC327721 IKY327720:IKY327721 IUU327720:IUU327721 JEQ327720:JEQ327721 JOM327720:JOM327721 JYI327720:JYI327721 KIE327720:KIE327721 KSA327720:KSA327721 LBW327720:LBW327721 LLS327720:LLS327721 LVO327720:LVO327721 MFK327720:MFK327721 MPG327720:MPG327721 MZC327720:MZC327721 NIY327720:NIY327721 NSU327720:NSU327721 OCQ327720:OCQ327721 OMM327720:OMM327721 OWI327720:OWI327721 PGE327720:PGE327721 PQA327720:PQA327721 PZW327720:PZW327721 QJS327720:QJS327721 QTO327720:QTO327721 RDK327720:RDK327721 RNG327720:RNG327721 RXC327720:RXC327721 SGY327720:SGY327721 SQU327720:SQU327721 TAQ327720:TAQ327721 TKM327720:TKM327721 TUI327720:TUI327721 UEE327720:UEE327721 UOA327720:UOA327721 UXW327720:UXW327721 VHS327720:VHS327721 VRO327720:VRO327721 WBK327720:WBK327721 WLG327720:WLG327721 WVC327720:WVC327721 IQ393256:IQ393257 SM393256:SM393257 ACI393256:ACI393257 AME393256:AME393257 AWA393256:AWA393257 BFW393256:BFW393257 BPS393256:BPS393257 BZO393256:BZO393257 CJK393256:CJK393257 CTG393256:CTG393257 DDC393256:DDC393257 DMY393256:DMY393257 DWU393256:DWU393257 EGQ393256:EGQ393257 EQM393256:EQM393257 FAI393256:FAI393257 FKE393256:FKE393257 FUA393256:FUA393257 GDW393256:GDW393257 GNS393256:GNS393257 GXO393256:GXO393257 HHK393256:HHK393257 HRG393256:HRG393257 IBC393256:IBC393257 IKY393256:IKY393257 IUU393256:IUU393257 JEQ393256:JEQ393257 JOM393256:JOM393257 JYI393256:JYI393257 KIE393256:KIE393257 KSA393256:KSA393257 LBW393256:LBW393257 LLS393256:LLS393257 LVO393256:LVO393257 MFK393256:MFK393257 MPG393256:MPG393257 MZC393256:MZC393257 NIY393256:NIY393257 NSU393256:NSU393257 OCQ393256:OCQ393257 OMM393256:OMM393257 OWI393256:OWI393257 PGE393256:PGE393257 PQA393256:PQA393257 PZW393256:PZW393257 QJS393256:QJS393257 QTO393256:QTO393257 RDK393256:RDK393257 RNG393256:RNG393257 RXC393256:RXC393257 SGY393256:SGY393257 SQU393256:SQU393257 TAQ393256:TAQ393257 TKM393256:TKM393257 TUI393256:TUI393257 UEE393256:UEE393257 UOA393256:UOA393257 UXW393256:UXW393257 VHS393256:VHS393257 VRO393256:VRO393257 WBK393256:WBK393257 WLG393256:WLG393257 WVC393256:WVC393257 IQ458792:IQ458793 SM458792:SM458793 ACI458792:ACI458793 AME458792:AME458793 AWA458792:AWA458793 BFW458792:BFW458793 BPS458792:BPS458793 BZO458792:BZO458793 CJK458792:CJK458793 CTG458792:CTG458793 DDC458792:DDC458793 DMY458792:DMY458793 DWU458792:DWU458793 EGQ458792:EGQ458793 EQM458792:EQM458793 FAI458792:FAI458793 FKE458792:FKE458793 FUA458792:FUA458793 GDW458792:GDW458793 GNS458792:GNS458793 GXO458792:GXO458793 HHK458792:HHK458793 HRG458792:HRG458793 IBC458792:IBC458793 IKY458792:IKY458793 IUU458792:IUU458793 JEQ458792:JEQ458793 JOM458792:JOM458793 JYI458792:JYI458793 KIE458792:KIE458793 KSA458792:KSA458793 LBW458792:LBW458793 LLS458792:LLS458793 LVO458792:LVO458793 MFK458792:MFK458793 MPG458792:MPG458793 MZC458792:MZC458793 NIY458792:NIY458793 NSU458792:NSU458793 OCQ458792:OCQ458793 OMM458792:OMM458793 OWI458792:OWI458793 PGE458792:PGE458793 PQA458792:PQA458793 PZW458792:PZW458793 QJS458792:QJS458793 QTO458792:QTO458793 RDK458792:RDK458793 RNG458792:RNG458793 RXC458792:RXC458793 SGY458792:SGY458793 SQU458792:SQU458793 TAQ458792:TAQ458793 TKM458792:TKM458793 TUI458792:TUI458793 UEE458792:UEE458793 UOA458792:UOA458793 UXW458792:UXW458793 VHS458792:VHS458793 VRO458792:VRO458793 WBK458792:WBK458793 WLG458792:WLG458793 WVC458792:WVC458793 IQ524328:IQ524329 SM524328:SM524329 ACI524328:ACI524329 AME524328:AME524329 AWA524328:AWA524329 BFW524328:BFW524329 BPS524328:BPS524329 BZO524328:BZO524329 CJK524328:CJK524329 CTG524328:CTG524329 DDC524328:DDC524329 DMY524328:DMY524329 DWU524328:DWU524329 EGQ524328:EGQ524329 EQM524328:EQM524329 FAI524328:FAI524329 FKE524328:FKE524329 FUA524328:FUA524329 GDW524328:GDW524329 GNS524328:GNS524329 GXO524328:GXO524329 HHK524328:HHK524329 HRG524328:HRG524329 IBC524328:IBC524329 IKY524328:IKY524329 IUU524328:IUU524329 JEQ524328:JEQ524329 JOM524328:JOM524329 JYI524328:JYI524329 KIE524328:KIE524329 KSA524328:KSA524329 LBW524328:LBW524329 LLS524328:LLS524329 LVO524328:LVO524329 MFK524328:MFK524329 MPG524328:MPG524329 MZC524328:MZC524329 NIY524328:NIY524329 NSU524328:NSU524329 OCQ524328:OCQ524329 OMM524328:OMM524329 OWI524328:OWI524329 PGE524328:PGE524329 PQA524328:PQA524329 PZW524328:PZW524329 QJS524328:QJS524329 QTO524328:QTO524329 RDK524328:RDK524329 RNG524328:RNG524329 RXC524328:RXC524329 SGY524328:SGY524329 SQU524328:SQU524329 TAQ524328:TAQ524329 TKM524328:TKM524329 TUI524328:TUI524329 UEE524328:UEE524329 UOA524328:UOA524329 UXW524328:UXW524329 VHS524328:VHS524329 VRO524328:VRO524329 WBK524328:WBK524329 WLG524328:WLG524329 WVC524328:WVC524329 IQ589864:IQ589865 SM589864:SM589865 ACI589864:ACI589865 AME589864:AME589865 AWA589864:AWA589865 BFW589864:BFW589865 BPS589864:BPS589865 BZO589864:BZO589865 CJK589864:CJK589865 CTG589864:CTG589865 DDC589864:DDC589865 DMY589864:DMY589865 DWU589864:DWU589865 EGQ589864:EGQ589865 EQM589864:EQM589865 FAI589864:FAI589865 FKE589864:FKE589865 FUA589864:FUA589865 GDW589864:GDW589865 GNS589864:GNS589865 GXO589864:GXO589865 HHK589864:HHK589865 HRG589864:HRG589865 IBC589864:IBC589865 IKY589864:IKY589865 IUU589864:IUU589865 JEQ589864:JEQ589865 JOM589864:JOM589865 JYI589864:JYI589865 KIE589864:KIE589865 KSA589864:KSA589865 LBW589864:LBW589865 LLS589864:LLS589865 LVO589864:LVO589865 MFK589864:MFK589865 MPG589864:MPG589865 MZC589864:MZC589865 NIY589864:NIY589865 NSU589864:NSU589865 OCQ589864:OCQ589865 OMM589864:OMM589865 OWI589864:OWI589865 PGE589864:PGE589865 PQA589864:PQA589865 PZW589864:PZW589865 QJS589864:QJS589865 QTO589864:QTO589865 RDK589864:RDK589865 RNG589864:RNG589865 RXC589864:RXC589865 SGY589864:SGY589865 SQU589864:SQU589865 TAQ589864:TAQ589865 TKM589864:TKM589865 TUI589864:TUI589865 UEE589864:UEE589865 UOA589864:UOA589865 UXW589864:UXW589865 VHS589864:VHS589865 VRO589864:VRO589865 WBK589864:WBK589865 WLG589864:WLG589865 WVC589864:WVC589865 IQ655400:IQ655401 SM655400:SM655401 ACI655400:ACI655401 AME655400:AME655401 AWA655400:AWA655401 BFW655400:BFW655401 BPS655400:BPS655401 BZO655400:BZO655401 CJK655400:CJK655401 CTG655400:CTG655401 DDC655400:DDC655401 DMY655400:DMY655401 DWU655400:DWU655401 EGQ655400:EGQ655401 EQM655400:EQM655401 FAI655400:FAI655401 FKE655400:FKE655401 FUA655400:FUA655401 GDW655400:GDW655401 GNS655400:GNS655401 GXO655400:GXO655401 HHK655400:HHK655401 HRG655400:HRG655401 IBC655400:IBC655401 IKY655400:IKY655401 IUU655400:IUU655401 JEQ655400:JEQ655401 JOM655400:JOM655401 JYI655400:JYI655401 KIE655400:KIE655401 KSA655400:KSA655401 LBW655400:LBW655401 LLS655400:LLS655401 LVO655400:LVO655401 MFK655400:MFK655401 MPG655400:MPG655401 MZC655400:MZC655401 NIY655400:NIY655401 NSU655400:NSU655401 OCQ655400:OCQ655401 OMM655400:OMM655401 OWI655400:OWI655401 PGE655400:PGE655401 PQA655400:PQA655401 PZW655400:PZW655401 QJS655400:QJS655401 QTO655400:QTO655401 RDK655400:RDK655401 RNG655400:RNG655401 RXC655400:RXC655401 SGY655400:SGY655401 SQU655400:SQU655401 TAQ655400:TAQ655401 TKM655400:TKM655401 TUI655400:TUI655401 UEE655400:UEE655401 UOA655400:UOA655401 UXW655400:UXW655401 VHS655400:VHS655401 VRO655400:VRO655401 WBK655400:WBK655401 WLG655400:WLG655401 WVC655400:WVC655401 IQ720936:IQ720937 SM720936:SM720937 ACI720936:ACI720937 AME720936:AME720937 AWA720936:AWA720937 BFW720936:BFW720937 BPS720936:BPS720937 BZO720936:BZO720937 CJK720936:CJK720937 CTG720936:CTG720937 DDC720936:DDC720937 DMY720936:DMY720937 DWU720936:DWU720937 EGQ720936:EGQ720937 EQM720936:EQM720937 FAI720936:FAI720937 FKE720936:FKE720937 FUA720936:FUA720937 GDW720936:GDW720937 GNS720936:GNS720937 GXO720936:GXO720937 HHK720936:HHK720937 HRG720936:HRG720937 IBC720936:IBC720937 IKY720936:IKY720937 IUU720936:IUU720937 JEQ720936:JEQ720937 JOM720936:JOM720937 JYI720936:JYI720937 KIE720936:KIE720937 KSA720936:KSA720937 LBW720936:LBW720937 LLS720936:LLS720937 LVO720936:LVO720937 MFK720936:MFK720937 MPG720936:MPG720937 MZC720936:MZC720937 NIY720936:NIY720937 NSU720936:NSU720937 OCQ720936:OCQ720937 OMM720936:OMM720937 OWI720936:OWI720937 PGE720936:PGE720937 PQA720936:PQA720937 PZW720936:PZW720937 QJS720936:QJS720937 QTO720936:QTO720937 RDK720936:RDK720937 RNG720936:RNG720937 RXC720936:RXC720937 SGY720936:SGY720937 SQU720936:SQU720937 TAQ720936:TAQ720937 TKM720936:TKM720937 TUI720936:TUI720937 UEE720936:UEE720937 UOA720936:UOA720937 UXW720936:UXW720937 VHS720936:VHS720937 VRO720936:VRO720937 WBK720936:WBK720937 WLG720936:WLG720937 WVC720936:WVC720937 IQ786472:IQ786473 SM786472:SM786473 ACI786472:ACI786473 AME786472:AME786473 AWA786472:AWA786473 BFW786472:BFW786473 BPS786472:BPS786473 BZO786472:BZO786473 CJK786472:CJK786473 CTG786472:CTG786473 DDC786472:DDC786473 DMY786472:DMY786473 DWU786472:DWU786473 EGQ786472:EGQ786473 EQM786472:EQM786473 FAI786472:FAI786473 FKE786472:FKE786473 FUA786472:FUA786473 GDW786472:GDW786473 GNS786472:GNS786473 GXO786472:GXO786473 HHK786472:HHK786473 HRG786472:HRG786473 IBC786472:IBC786473 IKY786472:IKY786473 IUU786472:IUU786473 JEQ786472:JEQ786473 JOM786472:JOM786473 JYI786472:JYI786473 KIE786472:KIE786473 KSA786472:KSA786473 LBW786472:LBW786473 LLS786472:LLS786473 LVO786472:LVO786473 MFK786472:MFK786473 MPG786472:MPG786473 MZC786472:MZC786473 NIY786472:NIY786473 NSU786472:NSU786473 OCQ786472:OCQ786473 OMM786472:OMM786473 OWI786472:OWI786473 PGE786472:PGE786473 PQA786472:PQA786473 PZW786472:PZW786473 QJS786472:QJS786473 QTO786472:QTO786473 RDK786472:RDK786473 RNG786472:RNG786473 RXC786472:RXC786473 SGY786472:SGY786473 SQU786472:SQU786473 TAQ786472:TAQ786473 TKM786472:TKM786473 TUI786472:TUI786473 UEE786472:UEE786473 UOA786472:UOA786473 UXW786472:UXW786473 VHS786472:VHS786473 VRO786472:VRO786473 WBK786472:WBK786473 WLG786472:WLG786473 WVC786472:WVC786473 IQ852008:IQ852009 SM852008:SM852009 ACI852008:ACI852009 AME852008:AME852009 AWA852008:AWA852009 BFW852008:BFW852009 BPS852008:BPS852009 BZO852008:BZO852009 CJK852008:CJK852009 CTG852008:CTG852009 DDC852008:DDC852009 DMY852008:DMY852009 DWU852008:DWU852009 EGQ852008:EGQ852009 EQM852008:EQM852009 FAI852008:FAI852009 FKE852008:FKE852009 FUA852008:FUA852009 GDW852008:GDW852009 GNS852008:GNS852009 GXO852008:GXO852009 HHK852008:HHK852009 HRG852008:HRG852009 IBC852008:IBC852009 IKY852008:IKY852009 IUU852008:IUU852009 JEQ852008:JEQ852009 JOM852008:JOM852009 JYI852008:JYI852009 KIE852008:KIE852009 KSA852008:KSA852009 LBW852008:LBW852009 LLS852008:LLS852009 LVO852008:LVO852009 MFK852008:MFK852009 MPG852008:MPG852009 MZC852008:MZC852009 NIY852008:NIY852009 NSU852008:NSU852009 OCQ852008:OCQ852009 OMM852008:OMM852009 OWI852008:OWI852009 PGE852008:PGE852009 PQA852008:PQA852009 PZW852008:PZW852009 QJS852008:QJS852009 QTO852008:QTO852009 RDK852008:RDK852009 RNG852008:RNG852009 RXC852008:RXC852009 SGY852008:SGY852009 SQU852008:SQU852009 TAQ852008:TAQ852009 TKM852008:TKM852009 TUI852008:TUI852009 UEE852008:UEE852009 UOA852008:UOA852009 UXW852008:UXW852009 VHS852008:VHS852009 VRO852008:VRO852009 WBK852008:WBK852009 WLG852008:WLG852009 WVC852008:WVC852009 IQ917544:IQ917545 SM917544:SM917545 ACI917544:ACI917545 AME917544:AME917545 AWA917544:AWA917545 BFW917544:BFW917545 BPS917544:BPS917545 BZO917544:BZO917545 CJK917544:CJK917545 CTG917544:CTG917545 DDC917544:DDC917545 DMY917544:DMY917545 DWU917544:DWU917545 EGQ917544:EGQ917545 EQM917544:EQM917545 FAI917544:FAI917545 FKE917544:FKE917545 FUA917544:FUA917545 GDW917544:GDW917545 GNS917544:GNS917545 GXO917544:GXO917545 HHK917544:HHK917545 HRG917544:HRG917545 IBC917544:IBC917545 IKY917544:IKY917545 IUU917544:IUU917545 JEQ917544:JEQ917545 JOM917544:JOM917545 JYI917544:JYI917545 KIE917544:KIE917545 KSA917544:KSA917545 LBW917544:LBW917545 LLS917544:LLS917545 LVO917544:LVO917545 MFK917544:MFK917545 MPG917544:MPG917545 MZC917544:MZC917545 NIY917544:NIY917545 NSU917544:NSU917545 OCQ917544:OCQ917545 OMM917544:OMM917545 OWI917544:OWI917545 PGE917544:PGE917545 PQA917544:PQA917545 PZW917544:PZW917545 QJS917544:QJS917545 QTO917544:QTO917545 RDK917544:RDK917545 RNG917544:RNG917545 RXC917544:RXC917545 SGY917544:SGY917545 SQU917544:SQU917545 TAQ917544:TAQ917545 TKM917544:TKM917545 TUI917544:TUI917545 UEE917544:UEE917545 UOA917544:UOA917545 UXW917544:UXW917545 VHS917544:VHS917545 VRO917544:VRO917545 WBK917544:WBK917545 WLG917544:WLG917545 WVC917544:WVC917545 IQ983080:IQ983081 SM983080:SM983081 ACI983080:ACI983081 AME983080:AME983081 AWA983080:AWA983081 BFW983080:BFW983081 BPS983080:BPS983081 BZO983080:BZO983081 CJK983080:CJK983081 CTG983080:CTG983081 DDC983080:DDC983081 DMY983080:DMY983081 DWU983080:DWU983081 EGQ983080:EGQ983081 EQM983080:EQM983081 FAI983080:FAI983081 FKE983080:FKE983081 FUA983080:FUA983081 GDW983080:GDW983081 GNS983080:GNS983081 GXO983080:GXO983081 HHK983080:HHK983081 HRG983080:HRG983081 IBC983080:IBC983081 IKY983080:IKY983081 IUU983080:IUU983081 JEQ983080:JEQ983081 JOM983080:JOM983081 JYI983080:JYI983081 KIE983080:KIE983081 KSA983080:KSA983081 LBW983080:LBW983081 LLS983080:LLS983081 LVO983080:LVO983081 MFK983080:MFK983081 MPG983080:MPG983081 MZC983080:MZC983081 NIY983080:NIY983081 NSU983080:NSU983081 OCQ983080:OCQ983081 OMM983080:OMM983081 OWI983080:OWI983081 PGE983080:PGE983081 PQA983080:PQA983081 PZW983080:PZW983081 QJS983080:QJS983081 QTO983080:QTO983081 RDK983080:RDK983081 RNG983080:RNG983081 RXC983080:RXC983081 SGY983080:SGY983081 SQU983080:SQU983081 TAQ983080:TAQ983081 TKM983080:TKM983081 TUI983080:TUI983081 UEE983080:UEE983081 UOA983080:UOA983081 UXW983080:UXW983081 VHS983080:VHS983081 VRO983080:VRO983081 WBK983080:WBK983081 WLG983080:WLG983081 WVC983080:WVC983081 IL65558 SH65558 ACD65558 ALZ65558 AVV65558 BFR65558 BPN65558 BZJ65558 CJF65558 CTB65558 DCX65558 DMT65558 DWP65558 EGL65558 EQH65558 FAD65558 FJZ65558 FTV65558 GDR65558 GNN65558 GXJ65558 HHF65558 HRB65558 IAX65558 IKT65558 IUP65558 JEL65558 JOH65558 JYD65558 KHZ65558 KRV65558 LBR65558 LLN65558 LVJ65558 MFF65558 MPB65558 MYX65558 NIT65558 NSP65558 OCL65558 OMH65558 OWD65558 PFZ65558 PPV65558 PZR65558 QJN65558 QTJ65558 RDF65558 RNB65558 RWX65558 SGT65558 SQP65558 TAL65558 TKH65558 TUD65558 UDZ65558 UNV65558 UXR65558 VHN65558 VRJ65558 WBF65558 WLB65558 WUX65558 IL131094 SH131094 ACD131094 ALZ131094 AVV131094 BFR131094 BPN131094 BZJ131094 CJF131094 CTB131094 DCX131094 DMT131094 DWP131094 EGL131094 EQH131094 FAD131094 FJZ131094 FTV131094 GDR131094 GNN131094 GXJ131094 HHF131094 HRB131094 IAX131094 IKT131094 IUP131094 JEL131094 JOH131094 JYD131094 KHZ131094 KRV131094 LBR131094 LLN131094 LVJ131094 MFF131094 MPB131094 MYX131094 NIT131094 NSP131094 OCL131094 OMH131094 OWD131094 PFZ131094 PPV131094 PZR131094 QJN131094 QTJ131094 RDF131094 RNB131094 RWX131094 SGT131094 SQP131094 TAL131094 TKH131094 TUD131094 UDZ131094 UNV131094 UXR131094 VHN131094 VRJ131094 WBF131094 WLB131094 WUX131094 IL196630 SH196630 ACD196630 ALZ196630 AVV196630 BFR196630 BPN196630 BZJ196630 CJF196630 CTB196630 DCX196630 DMT196630 DWP196630 EGL196630 EQH196630 FAD196630 FJZ196630 FTV196630 GDR196630 GNN196630 GXJ196630 HHF196630 HRB196630 IAX196630 IKT196630 IUP196630 JEL196630 JOH196630 JYD196630 KHZ196630 KRV196630 LBR196630 LLN196630 LVJ196630 MFF196630 MPB196630 MYX196630 NIT196630 NSP196630 OCL196630 OMH196630 OWD196630 PFZ196630 PPV196630 PZR196630 QJN196630 QTJ196630 RDF196630 RNB196630 RWX196630 SGT196630 SQP196630 TAL196630 TKH196630 TUD196630 UDZ196630 UNV196630 UXR196630 VHN196630 VRJ196630 WBF196630 WLB196630 WUX196630 IL262166 SH262166 ACD262166 ALZ262166 AVV262166 BFR262166 BPN262166 BZJ262166 CJF262166 CTB262166 DCX262166 DMT262166 DWP262166 EGL262166 EQH262166 FAD262166 FJZ262166 FTV262166 GDR262166 GNN262166 GXJ262166 HHF262166 HRB262166 IAX262166 IKT262166 IUP262166 JEL262166 JOH262166 JYD262166 KHZ262166 KRV262166 LBR262166 LLN262166 LVJ262166 MFF262166 MPB262166 MYX262166 NIT262166 NSP262166 OCL262166 OMH262166 OWD262166 PFZ262166 PPV262166 PZR262166 QJN262166 QTJ262166 RDF262166 RNB262166 RWX262166 SGT262166 SQP262166 TAL262166 TKH262166 TUD262166 UDZ262166 UNV262166 UXR262166 VHN262166 VRJ262166 WBF262166 WLB262166 WUX262166 IL327702 SH327702 ACD327702 ALZ327702 AVV327702 BFR327702 BPN327702 BZJ327702 CJF327702 CTB327702 DCX327702 DMT327702 DWP327702 EGL327702 EQH327702 FAD327702 FJZ327702 FTV327702 GDR327702 GNN327702 GXJ327702 HHF327702 HRB327702 IAX327702 IKT327702 IUP327702 JEL327702 JOH327702 JYD327702 KHZ327702 KRV327702 LBR327702 LLN327702 LVJ327702 MFF327702 MPB327702 MYX327702 NIT327702 NSP327702 OCL327702 OMH327702 OWD327702 PFZ327702 PPV327702 PZR327702 QJN327702 QTJ327702 RDF327702 RNB327702 RWX327702 SGT327702 SQP327702 TAL327702 TKH327702 TUD327702 UDZ327702 UNV327702 UXR327702 VHN327702 VRJ327702 WBF327702 WLB327702 WUX327702 IL393238 SH393238 ACD393238 ALZ393238 AVV393238 BFR393238 BPN393238 BZJ393238 CJF393238 CTB393238 DCX393238 DMT393238 DWP393238 EGL393238 EQH393238 FAD393238 FJZ393238 FTV393238 GDR393238 GNN393238 GXJ393238 HHF393238 HRB393238 IAX393238 IKT393238 IUP393238 JEL393238 JOH393238 JYD393238 KHZ393238 KRV393238 LBR393238 LLN393238 LVJ393238 MFF393238 MPB393238 MYX393238 NIT393238 NSP393238 OCL393238 OMH393238 OWD393238 PFZ393238 PPV393238 PZR393238 QJN393238 QTJ393238 RDF393238 RNB393238 RWX393238 SGT393238 SQP393238 TAL393238 TKH393238 TUD393238 UDZ393238 UNV393238 UXR393238 VHN393238 VRJ393238 WBF393238 WLB393238 WUX393238 IL458774 SH458774 ACD458774 ALZ458774 AVV458774 BFR458774 BPN458774 BZJ458774 CJF458774 CTB458774 DCX458774 DMT458774 DWP458774 EGL458774 EQH458774 FAD458774 FJZ458774 FTV458774 GDR458774 GNN458774 GXJ458774 HHF458774 HRB458774 IAX458774 IKT458774 IUP458774 JEL458774 JOH458774 JYD458774 KHZ458774 KRV458774 LBR458774 LLN458774 LVJ458774 MFF458774 MPB458774 MYX458774 NIT458774 NSP458774 OCL458774 OMH458774 OWD458774 PFZ458774 PPV458774 PZR458774 QJN458774 QTJ458774 RDF458774 RNB458774 RWX458774 SGT458774 SQP458774 TAL458774 TKH458774 TUD458774 UDZ458774 UNV458774 UXR458774 VHN458774 VRJ458774 WBF458774 WLB458774 WUX458774 IL524310 SH524310 ACD524310 ALZ524310 AVV524310 BFR524310 BPN524310 BZJ524310 CJF524310 CTB524310 DCX524310 DMT524310 DWP524310 EGL524310 EQH524310 FAD524310 FJZ524310 FTV524310 GDR524310 GNN524310 GXJ524310 HHF524310 HRB524310 IAX524310 IKT524310 IUP524310 JEL524310 JOH524310 JYD524310 KHZ524310 KRV524310 LBR524310 LLN524310 LVJ524310 MFF524310 MPB524310 MYX524310 NIT524310 NSP524310 OCL524310 OMH524310 OWD524310 PFZ524310 PPV524310 PZR524310 QJN524310 QTJ524310 RDF524310 RNB524310 RWX524310 SGT524310 SQP524310 TAL524310 TKH524310 TUD524310 UDZ524310 UNV524310 UXR524310 VHN524310 VRJ524310 WBF524310 WLB524310 WUX524310 IL589846 SH589846 ACD589846 ALZ589846 AVV589846 BFR589846 BPN589846 BZJ589846 CJF589846 CTB589846 DCX589846 DMT589846 DWP589846 EGL589846 EQH589846 FAD589846 FJZ589846 FTV589846 GDR589846 GNN589846 GXJ589846 HHF589846 HRB589846 IAX589846 IKT589846 IUP589846 JEL589846 JOH589846 JYD589846 KHZ589846 KRV589846 LBR589846 LLN589846 LVJ589846 MFF589846 MPB589846 MYX589846 NIT589846 NSP589846 OCL589846 OMH589846 OWD589846 PFZ589846 PPV589846 PZR589846 QJN589846 QTJ589846 RDF589846 RNB589846 RWX589846 SGT589846 SQP589846 TAL589846 TKH589846 TUD589846 UDZ589846 UNV589846 UXR589846 VHN589846 VRJ589846 WBF589846 WLB589846 WUX589846 IL655382 SH655382 ACD655382 ALZ655382 AVV655382 BFR655382 BPN655382 BZJ655382 CJF655382 CTB655382 DCX655382 DMT655382 DWP655382 EGL655382 EQH655382 FAD655382 FJZ655382 FTV655382 GDR655382 GNN655382 GXJ655382 HHF655382 HRB655382 IAX655382 IKT655382 IUP655382 JEL655382 JOH655382 JYD655382 KHZ655382 KRV655382 LBR655382 LLN655382 LVJ655382 MFF655382 MPB655382 MYX655382 NIT655382 NSP655382 OCL655382 OMH655382 OWD655382 PFZ655382 PPV655382 PZR655382 QJN655382 QTJ655382 RDF655382 RNB655382 RWX655382 SGT655382 SQP655382 TAL655382 TKH655382 TUD655382 UDZ655382 UNV655382 UXR655382 VHN655382 VRJ655382 WBF655382 WLB655382 WUX655382 IL720918 SH720918 ACD720918 ALZ720918 AVV720918 BFR720918 BPN720918 BZJ720918 CJF720918 CTB720918 DCX720918 DMT720918 DWP720918 EGL720918 EQH720918 FAD720918 FJZ720918 FTV720918 GDR720918 GNN720918 GXJ720918 HHF720918 HRB720918 IAX720918 IKT720918 IUP720918 JEL720918 JOH720918 JYD720918 KHZ720918 KRV720918 LBR720918 LLN720918 LVJ720918 MFF720918 MPB720918 MYX720918 NIT720918 NSP720918 OCL720918 OMH720918 OWD720918 PFZ720918 PPV720918 PZR720918 QJN720918 QTJ720918 RDF720918 RNB720918 RWX720918 SGT720918 SQP720918 TAL720918 TKH720918 TUD720918 UDZ720918 UNV720918 UXR720918 VHN720918 VRJ720918 WBF720918 WLB720918 WUX720918 IL786454 SH786454 ACD786454 ALZ786454 AVV786454 BFR786454 BPN786454 BZJ786454 CJF786454 CTB786454 DCX786454 DMT786454 DWP786454 EGL786454 EQH786454 FAD786454 FJZ786454 FTV786454 GDR786454 GNN786454 GXJ786454 HHF786454 HRB786454 IAX786454 IKT786454 IUP786454 JEL786454 JOH786454 JYD786454 KHZ786454 KRV786454 LBR786454 LLN786454 LVJ786454 MFF786454 MPB786454 MYX786454 NIT786454 NSP786454 OCL786454 OMH786454 OWD786454 PFZ786454 PPV786454 PZR786454 QJN786454 QTJ786454 RDF786454 RNB786454 RWX786454 SGT786454 SQP786454 TAL786454 TKH786454 TUD786454 UDZ786454 UNV786454 UXR786454 VHN786454 VRJ786454 WBF786454 WLB786454 WUX786454 IL851990 SH851990 ACD851990 ALZ851990 AVV851990 BFR851990 BPN851990 BZJ851990 CJF851990 CTB851990 DCX851990 DMT851990 DWP851990 EGL851990 EQH851990 FAD851990 FJZ851990 FTV851990 GDR851990 GNN851990 GXJ851990 HHF851990 HRB851990 IAX851990 IKT851990 IUP851990 JEL851990 JOH851990 JYD851990 KHZ851990 KRV851990 LBR851990 LLN851990 LVJ851990 MFF851990 MPB851990 MYX851990 NIT851990 NSP851990 OCL851990 OMH851990 OWD851990 PFZ851990 PPV851990 PZR851990 QJN851990 QTJ851990 RDF851990 RNB851990 RWX851990 SGT851990 SQP851990 TAL851990 TKH851990 TUD851990 UDZ851990 UNV851990 UXR851990 VHN851990 VRJ851990 WBF851990 WLB851990 WUX851990 IL917526 SH917526 ACD917526 ALZ917526 AVV917526 BFR917526 BPN917526 BZJ917526 CJF917526 CTB917526 DCX917526 DMT917526 DWP917526 EGL917526 EQH917526 FAD917526 FJZ917526 FTV917526 GDR917526 GNN917526 GXJ917526 HHF917526 HRB917526 IAX917526 IKT917526 IUP917526 JEL917526 JOH917526 JYD917526 KHZ917526 KRV917526 LBR917526 LLN917526 LVJ917526 MFF917526 MPB917526 MYX917526 NIT917526 NSP917526 OCL917526 OMH917526 OWD917526 PFZ917526 PPV917526 PZR917526 QJN917526 QTJ917526 RDF917526 RNB917526 RWX917526 SGT917526 SQP917526 TAL917526 TKH917526 TUD917526 UDZ917526 UNV917526 UXR917526 VHN917526 VRJ917526 WBF917526 WLB917526 WUX917526 IL983062 SH983062 ACD983062 ALZ983062 AVV983062 BFR983062 BPN983062 BZJ983062 CJF983062 CTB983062 DCX983062 DMT983062 DWP983062 EGL983062 EQH983062 FAD983062 FJZ983062 FTV983062 GDR983062 GNN983062 GXJ983062 HHF983062 HRB983062 IAX983062 IKT983062 IUP983062 JEL983062 JOH983062 JYD983062 KHZ983062 KRV983062 LBR983062 LLN983062 LVJ983062 MFF983062 MPB983062 MYX983062 NIT983062 NSP983062 OCL983062 OMH983062 OWD983062 PFZ983062 PPV983062 PZR983062 QJN983062 QTJ983062 RDF983062 RNB983062 RWX983062 SGT983062 SQP983062 TAL983062 TKH983062 TUD983062 UDZ983062 UNV983062 UXR983062 VHN983062 VRJ983062 WBF983062 WLB983062 WUX983062 II65563 SE65563 ACA65563 ALW65563 AVS65563 BFO65563 BPK65563 BZG65563 CJC65563 CSY65563 DCU65563 DMQ65563 DWM65563 EGI65563 EQE65563 FAA65563 FJW65563 FTS65563 GDO65563 GNK65563 GXG65563 HHC65563 HQY65563 IAU65563 IKQ65563 IUM65563 JEI65563 JOE65563 JYA65563 KHW65563 KRS65563 LBO65563 LLK65563 LVG65563 MFC65563 MOY65563 MYU65563 NIQ65563 NSM65563 OCI65563 OME65563 OWA65563 PFW65563 PPS65563 PZO65563 QJK65563 QTG65563 RDC65563 RMY65563 RWU65563 SGQ65563 SQM65563 TAI65563 TKE65563 TUA65563 UDW65563 UNS65563 UXO65563 VHK65563 VRG65563 WBC65563 WKY65563 WUU65563 II131099 SE131099 ACA131099 ALW131099 AVS131099 BFO131099 BPK131099 BZG131099 CJC131099 CSY131099 DCU131099 DMQ131099 DWM131099 EGI131099 EQE131099 FAA131099 FJW131099 FTS131099 GDO131099 GNK131099 GXG131099 HHC131099 HQY131099 IAU131099 IKQ131099 IUM131099 JEI131099 JOE131099 JYA131099 KHW131099 KRS131099 LBO131099 LLK131099 LVG131099 MFC131099 MOY131099 MYU131099 NIQ131099 NSM131099 OCI131099 OME131099 OWA131099 PFW131099 PPS131099 PZO131099 QJK131099 QTG131099 RDC131099 RMY131099 RWU131099 SGQ131099 SQM131099 TAI131099 TKE131099 TUA131099 UDW131099 UNS131099 UXO131099 VHK131099 VRG131099 WBC131099 WKY131099 WUU131099 II196635 SE196635 ACA196635 ALW196635 AVS196635 BFO196635 BPK196635 BZG196635 CJC196635 CSY196635 DCU196635 DMQ196635 DWM196635 EGI196635 EQE196635 FAA196635 FJW196635 FTS196635 GDO196635 GNK196635 GXG196635 HHC196635 HQY196635 IAU196635 IKQ196635 IUM196635 JEI196635 JOE196635 JYA196635 KHW196635 KRS196635 LBO196635 LLK196635 LVG196635 MFC196635 MOY196635 MYU196635 NIQ196635 NSM196635 OCI196635 OME196635 OWA196635 PFW196635 PPS196635 PZO196635 QJK196635 QTG196635 RDC196635 RMY196635 RWU196635 SGQ196635 SQM196635 TAI196635 TKE196635 TUA196635 UDW196635 UNS196635 UXO196635 VHK196635 VRG196635 WBC196635 WKY196635 WUU196635 II262171 SE262171 ACA262171 ALW262171 AVS262171 BFO262171 BPK262171 BZG262171 CJC262171 CSY262171 DCU262171 DMQ262171 DWM262171 EGI262171 EQE262171 FAA262171 FJW262171 FTS262171 GDO262171 GNK262171 GXG262171 HHC262171 HQY262171 IAU262171 IKQ262171 IUM262171 JEI262171 JOE262171 JYA262171 KHW262171 KRS262171 LBO262171 LLK262171 LVG262171 MFC262171 MOY262171 MYU262171 NIQ262171 NSM262171 OCI262171 OME262171 OWA262171 PFW262171 PPS262171 PZO262171 QJK262171 QTG262171 RDC262171 RMY262171 RWU262171 SGQ262171 SQM262171 TAI262171 TKE262171 TUA262171 UDW262171 UNS262171 UXO262171 VHK262171 VRG262171 WBC262171 WKY262171 WUU262171 II327707 SE327707 ACA327707 ALW327707 AVS327707 BFO327707 BPK327707 BZG327707 CJC327707 CSY327707 DCU327707 DMQ327707 DWM327707 EGI327707 EQE327707 FAA327707 FJW327707 FTS327707 GDO327707 GNK327707 GXG327707 HHC327707 HQY327707 IAU327707 IKQ327707 IUM327707 JEI327707 JOE327707 JYA327707 KHW327707 KRS327707 LBO327707 LLK327707 LVG327707 MFC327707 MOY327707 MYU327707 NIQ327707 NSM327707 OCI327707 OME327707 OWA327707 PFW327707 PPS327707 PZO327707 QJK327707 QTG327707 RDC327707 RMY327707 RWU327707 SGQ327707 SQM327707 TAI327707 TKE327707 TUA327707 UDW327707 UNS327707 UXO327707 VHK327707 VRG327707 WBC327707 WKY327707 WUU327707 II393243 SE393243 ACA393243 ALW393243 AVS393243 BFO393243 BPK393243 BZG393243 CJC393243 CSY393243 DCU393243 DMQ393243 DWM393243 EGI393243 EQE393243 FAA393243 FJW393243 FTS393243 GDO393243 GNK393243 GXG393243 HHC393243 HQY393243 IAU393243 IKQ393243 IUM393243 JEI393243 JOE393243 JYA393243 KHW393243 KRS393243 LBO393243 LLK393243 LVG393243 MFC393243 MOY393243 MYU393243 NIQ393243 NSM393243 OCI393243 OME393243 OWA393243 PFW393243 PPS393243 PZO393243 QJK393243 QTG393243 RDC393243 RMY393243 RWU393243 SGQ393243 SQM393243 TAI393243 TKE393243 TUA393243 UDW393243 UNS393243 UXO393243 VHK393243 VRG393243 WBC393243 WKY393243 WUU393243 II458779 SE458779 ACA458779 ALW458779 AVS458779 BFO458779 BPK458779 BZG458779 CJC458779 CSY458779 DCU458779 DMQ458779 DWM458779 EGI458779 EQE458779 FAA458779 FJW458779 FTS458779 GDO458779 GNK458779 GXG458779 HHC458779 HQY458779 IAU458779 IKQ458779 IUM458779 JEI458779 JOE458779 JYA458779 KHW458779 KRS458779 LBO458779 LLK458779 LVG458779 MFC458779 MOY458779 MYU458779 NIQ458779 NSM458779 OCI458779 OME458779 OWA458779 PFW458779 PPS458779 PZO458779 QJK458779 QTG458779 RDC458779 RMY458779 RWU458779 SGQ458779 SQM458779 TAI458779 TKE458779 TUA458779 UDW458779 UNS458779 UXO458779 VHK458779 VRG458779 WBC458779 WKY458779 WUU458779 II524315 SE524315 ACA524315 ALW524315 AVS524315 BFO524315 BPK524315 BZG524315 CJC524315 CSY524315 DCU524315 DMQ524315 DWM524315 EGI524315 EQE524315 FAA524315 FJW524315 FTS524315 GDO524315 GNK524315 GXG524315 HHC524315 HQY524315 IAU524315 IKQ524315 IUM524315 JEI524315 JOE524315 JYA524315 KHW524315 KRS524315 LBO524315 LLK524315 LVG524315 MFC524315 MOY524315 MYU524315 NIQ524315 NSM524315 OCI524315 OME524315 OWA524315 PFW524315 PPS524315 PZO524315 QJK524315 QTG524315 RDC524315 RMY524315 RWU524315 SGQ524315 SQM524315 TAI524315 TKE524315 TUA524315 UDW524315 UNS524315 UXO524315 VHK524315 VRG524315 WBC524315 WKY524315 WUU524315 II589851 SE589851 ACA589851 ALW589851 AVS589851 BFO589851 BPK589851 BZG589851 CJC589851 CSY589851 DCU589851 DMQ589851 DWM589851 EGI589851 EQE589851 FAA589851 FJW589851 FTS589851 GDO589851 GNK589851 GXG589851 HHC589851 HQY589851 IAU589851 IKQ589851 IUM589851 JEI589851 JOE589851 JYA589851 KHW589851 KRS589851 LBO589851 LLK589851 LVG589851 MFC589851 MOY589851 MYU589851 NIQ589851 NSM589851 OCI589851 OME589851 OWA589851 PFW589851 PPS589851 PZO589851 QJK589851 QTG589851 RDC589851 RMY589851 RWU589851 SGQ589851 SQM589851 TAI589851 TKE589851 TUA589851 UDW589851 UNS589851 UXO589851 VHK589851 VRG589851 WBC589851 WKY589851 WUU589851 II655387 SE655387 ACA655387 ALW655387 AVS655387 BFO655387 BPK655387 BZG655387 CJC655387 CSY655387 DCU655387 DMQ655387 DWM655387 EGI655387 EQE655387 FAA655387 FJW655387 FTS655387 GDO655387 GNK655387 GXG655387 HHC655387 HQY655387 IAU655387 IKQ655387 IUM655387 JEI655387 JOE655387 JYA655387 KHW655387 KRS655387 LBO655387 LLK655387 LVG655387 MFC655387 MOY655387 MYU655387 NIQ655387 NSM655387 OCI655387 OME655387 OWA655387 PFW655387 PPS655387 PZO655387 QJK655387 QTG655387 RDC655387 RMY655387 RWU655387 SGQ655387 SQM655387 TAI655387 TKE655387 TUA655387 UDW655387 UNS655387 UXO655387 VHK655387 VRG655387 WBC655387 WKY655387 WUU655387 II720923 SE720923 ACA720923 ALW720923 AVS720923 BFO720923 BPK720923 BZG720923 CJC720923 CSY720923 DCU720923 DMQ720923 DWM720923 EGI720923 EQE720923 FAA720923 FJW720923 FTS720923 GDO720923 GNK720923 GXG720923 HHC720923 HQY720923 IAU720923 IKQ720923 IUM720923 JEI720923 JOE720923 JYA720923 KHW720923 KRS720923 LBO720923 LLK720923 LVG720923 MFC720923 MOY720923 MYU720923 NIQ720923 NSM720923 OCI720923 OME720923 OWA720923 PFW720923 PPS720923 PZO720923 QJK720923 QTG720923 RDC720923 RMY720923 RWU720923 SGQ720923 SQM720923 TAI720923 TKE720923 TUA720923 UDW720923 UNS720923 UXO720923 VHK720923 VRG720923 WBC720923 WKY720923 WUU720923 II786459 SE786459 ACA786459 ALW786459 AVS786459 BFO786459 BPK786459 BZG786459 CJC786459 CSY786459 DCU786459 DMQ786459 DWM786459 EGI786459 EQE786459 FAA786459 FJW786459 FTS786459 GDO786459 GNK786459 GXG786459 HHC786459 HQY786459 IAU786459 IKQ786459 IUM786459 JEI786459 JOE786459 JYA786459 KHW786459 KRS786459 LBO786459 LLK786459 LVG786459 MFC786459 MOY786459 MYU786459 NIQ786459 NSM786459 OCI786459 OME786459 OWA786459 PFW786459 PPS786459 PZO786459 QJK786459 QTG786459 RDC786459 RMY786459 RWU786459 SGQ786459 SQM786459 TAI786459 TKE786459 TUA786459 UDW786459 UNS786459 UXO786459 VHK786459 VRG786459 WBC786459 WKY786459 WUU786459 II851995 SE851995 ACA851995 ALW851995 AVS851995 BFO851995 BPK851995 BZG851995 CJC851995 CSY851995 DCU851995 DMQ851995 DWM851995 EGI851995 EQE851995 FAA851995 FJW851995 FTS851995 GDO851995 GNK851995 GXG851995 HHC851995 HQY851995 IAU851995 IKQ851995 IUM851995 JEI851995 JOE851995 JYA851995 KHW851995 KRS851995 LBO851995 LLK851995 LVG851995 MFC851995 MOY851995 MYU851995 NIQ851995 NSM851995 OCI851995 OME851995 OWA851995 PFW851995 PPS851995 PZO851995 QJK851995 QTG851995 RDC851995 RMY851995 RWU851995 SGQ851995 SQM851995 TAI851995 TKE851995 TUA851995 UDW851995 UNS851995 UXO851995 VHK851995 VRG851995 WBC851995 WKY851995 WUU851995 II917531 SE917531 ACA917531 ALW917531 AVS917531 BFO917531 BPK917531 BZG917531 CJC917531 CSY917531 DCU917531 DMQ917531 DWM917531 EGI917531 EQE917531 FAA917531 FJW917531 FTS917531 GDO917531 GNK917531 GXG917531 HHC917531 HQY917531 IAU917531 IKQ917531 IUM917531 JEI917531 JOE917531 JYA917531 KHW917531 KRS917531 LBO917531 LLK917531 LVG917531 MFC917531 MOY917531 MYU917531 NIQ917531 NSM917531 OCI917531 OME917531 OWA917531 PFW917531 PPS917531 PZO917531 QJK917531 QTG917531 RDC917531 RMY917531 RWU917531 SGQ917531 SQM917531 TAI917531 TKE917531 TUA917531 UDW917531 UNS917531 UXO917531 VHK917531 VRG917531 WBC917531 WKY917531 WUU917531 II983067 SE983067 ACA983067 ALW983067 AVS983067 BFO983067 BPK983067 BZG983067 CJC983067 CSY983067 DCU983067 DMQ983067 DWM983067 EGI983067 EQE983067 FAA983067 FJW983067 FTS983067 GDO983067 GNK983067 GXG983067 HHC983067 HQY983067 IAU983067 IKQ983067 IUM983067 JEI983067 JOE983067 JYA983067 KHW983067 KRS983067 LBO983067 LLK983067 LVG983067 MFC983067 MOY983067 MYU983067 NIQ983067 NSM983067 OCI983067 OME983067 OWA983067 PFW983067 PPS983067 PZO983067 QJK983067 QTG983067 RDC983067 RMY983067 RWU983067 SGQ983067 SQM983067 TAI983067 TKE983067 TUA983067 UDW983067 UNS983067 UXO983067 VHK983067 VRG983067 WBC983067 WKY983067 WUU983067 IL65552 SH65552 ACD65552 ALZ65552 AVV65552 BFR65552 BPN65552 BZJ65552 CJF65552 CTB65552 DCX65552 DMT65552 DWP65552 EGL65552 EQH65552 FAD65552 FJZ65552 FTV65552 GDR65552 GNN65552 GXJ65552 HHF65552 HRB65552 IAX65552 IKT65552 IUP65552 JEL65552 JOH65552 JYD65552 KHZ65552 KRV65552 LBR65552 LLN65552 LVJ65552 MFF65552 MPB65552 MYX65552 NIT65552 NSP65552 OCL65552 OMH65552 OWD65552 PFZ65552 PPV65552 PZR65552 QJN65552 QTJ65552 RDF65552 RNB65552 RWX65552 SGT65552 SQP65552 TAL65552 TKH65552 TUD65552 UDZ65552 UNV65552 UXR65552 VHN65552 VRJ65552 WBF65552 WLB65552 WUX65552 IL131088 SH131088 ACD131088 ALZ131088 AVV131088 BFR131088 BPN131088 BZJ131088 CJF131088 CTB131088 DCX131088 DMT131088 DWP131088 EGL131088 EQH131088 FAD131088 FJZ131088 FTV131088 GDR131088 GNN131088 GXJ131088 HHF131088 HRB131088 IAX131088 IKT131088 IUP131088 JEL131088 JOH131088 JYD131088 KHZ131088 KRV131088 LBR131088 LLN131088 LVJ131088 MFF131088 MPB131088 MYX131088 NIT131088 NSP131088 OCL131088 OMH131088 OWD131088 PFZ131088 PPV131088 PZR131088 QJN131088 QTJ131088 RDF131088 RNB131088 RWX131088 SGT131088 SQP131088 TAL131088 TKH131088 TUD131088 UDZ131088 UNV131088 UXR131088 VHN131088 VRJ131088 WBF131088 WLB131088 WUX131088 IL196624 SH196624 ACD196624 ALZ196624 AVV196624 BFR196624 BPN196624 BZJ196624 CJF196624 CTB196624 DCX196624 DMT196624 DWP196624 EGL196624 EQH196624 FAD196624 FJZ196624 FTV196624 GDR196624 GNN196624 GXJ196624 HHF196624 HRB196624 IAX196624 IKT196624 IUP196624 JEL196624 JOH196624 JYD196624 KHZ196624 KRV196624 LBR196624 LLN196624 LVJ196624 MFF196624 MPB196624 MYX196624 NIT196624 NSP196624 OCL196624 OMH196624 OWD196624 PFZ196624 PPV196624 PZR196624 QJN196624 QTJ196624 RDF196624 RNB196624 RWX196624 SGT196624 SQP196624 TAL196624 TKH196624 TUD196624 UDZ196624 UNV196624 UXR196624 VHN196624 VRJ196624 WBF196624 WLB196624 WUX196624 IL262160 SH262160 ACD262160 ALZ262160 AVV262160 BFR262160 BPN262160 BZJ262160 CJF262160 CTB262160 DCX262160 DMT262160 DWP262160 EGL262160 EQH262160 FAD262160 FJZ262160 FTV262160 GDR262160 GNN262160 GXJ262160 HHF262160 HRB262160 IAX262160 IKT262160 IUP262160 JEL262160 JOH262160 JYD262160 KHZ262160 KRV262160 LBR262160 LLN262160 LVJ262160 MFF262160 MPB262160 MYX262160 NIT262160 NSP262160 OCL262160 OMH262160 OWD262160 PFZ262160 PPV262160 PZR262160 QJN262160 QTJ262160 RDF262160 RNB262160 RWX262160 SGT262160 SQP262160 TAL262160 TKH262160 TUD262160 UDZ262160 UNV262160 UXR262160 VHN262160 VRJ262160 WBF262160 WLB262160 WUX262160 IL327696 SH327696 ACD327696 ALZ327696 AVV327696 BFR327696 BPN327696 BZJ327696 CJF327696 CTB327696 DCX327696 DMT327696 DWP327696 EGL327696 EQH327696 FAD327696 FJZ327696 FTV327696 GDR327696 GNN327696 GXJ327696 HHF327696 HRB327696 IAX327696 IKT327696 IUP327696 JEL327696 JOH327696 JYD327696 KHZ327696 KRV327696 LBR327696 LLN327696 LVJ327696 MFF327696 MPB327696 MYX327696 NIT327696 NSP327696 OCL327696 OMH327696 OWD327696 PFZ327696 PPV327696 PZR327696 QJN327696 QTJ327696 RDF327696 RNB327696 RWX327696 SGT327696 SQP327696 TAL327696 TKH327696 TUD327696 UDZ327696 UNV327696 UXR327696 VHN327696 VRJ327696 WBF327696 WLB327696 WUX327696 IL393232 SH393232 ACD393232 ALZ393232 AVV393232 BFR393232 BPN393232 BZJ393232 CJF393232 CTB393232 DCX393232 DMT393232 DWP393232 EGL393232 EQH393232 FAD393232 FJZ393232 FTV393232 GDR393232 GNN393232 GXJ393232 HHF393232 HRB393232 IAX393232 IKT393232 IUP393232 JEL393232 JOH393232 JYD393232 KHZ393232 KRV393232 LBR393232 LLN393232 LVJ393232 MFF393232 MPB393232 MYX393232 NIT393232 NSP393232 OCL393232 OMH393232 OWD393232 PFZ393232 PPV393232 PZR393232 QJN393232 QTJ393232 RDF393232 RNB393232 RWX393232 SGT393232 SQP393232 TAL393232 TKH393232 TUD393232 UDZ393232 UNV393232 UXR393232 VHN393232 VRJ393232 WBF393232 WLB393232 WUX393232 IL458768 SH458768 ACD458768 ALZ458768 AVV458768 BFR458768 BPN458768 BZJ458768 CJF458768 CTB458768 DCX458768 DMT458768 DWP458768 EGL458768 EQH458768 FAD458768 FJZ458768 FTV458768 GDR458768 GNN458768 GXJ458768 HHF458768 HRB458768 IAX458768 IKT458768 IUP458768 JEL458768 JOH458768 JYD458768 KHZ458768 KRV458768 LBR458768 LLN458768 LVJ458768 MFF458768 MPB458768 MYX458768 NIT458768 NSP458768 OCL458768 OMH458768 OWD458768 PFZ458768 PPV458768 PZR458768 QJN458768 QTJ458768 RDF458768 RNB458768 RWX458768 SGT458768 SQP458768 TAL458768 TKH458768 TUD458768 UDZ458768 UNV458768 UXR458768 VHN458768 VRJ458768 WBF458768 WLB458768 WUX458768 IL524304 SH524304 ACD524304 ALZ524304 AVV524304 BFR524304 BPN524304 BZJ524304 CJF524304 CTB524304 DCX524304 DMT524304 DWP524304 EGL524304 EQH524304 FAD524304 FJZ524304 FTV524304 GDR524304 GNN524304 GXJ524304 HHF524304 HRB524304 IAX524304 IKT524304 IUP524304 JEL524304 JOH524304 JYD524304 KHZ524304 KRV524304 LBR524304 LLN524304 LVJ524304 MFF524304 MPB524304 MYX524304 NIT524304 NSP524304 OCL524304 OMH524304 OWD524304 PFZ524304 PPV524304 PZR524304 QJN524304 QTJ524304 RDF524304 RNB524304 RWX524304 SGT524304 SQP524304 TAL524304 TKH524304 TUD524304 UDZ524304 UNV524304 UXR524304 VHN524304 VRJ524304 WBF524304 WLB524304 WUX524304 IL589840 SH589840 ACD589840 ALZ589840 AVV589840 BFR589840 BPN589840 BZJ589840 CJF589840 CTB589840 DCX589840 DMT589840 DWP589840 EGL589840 EQH589840 FAD589840 FJZ589840 FTV589840 GDR589840 GNN589840 GXJ589840 HHF589840 HRB589840 IAX589840 IKT589840 IUP589840 JEL589840 JOH589840 JYD589840 KHZ589840 KRV589840 LBR589840 LLN589840 LVJ589840 MFF589840 MPB589840 MYX589840 NIT589840 NSP589840 OCL589840 OMH589840 OWD589840 PFZ589840 PPV589840 PZR589840 QJN589840 QTJ589840 RDF589840 RNB589840 RWX589840 SGT589840 SQP589840 TAL589840 TKH589840 TUD589840 UDZ589840 UNV589840 UXR589840 VHN589840 VRJ589840 WBF589840 WLB589840 WUX589840 IL655376 SH655376 ACD655376 ALZ655376 AVV655376 BFR655376 BPN655376 BZJ655376 CJF655376 CTB655376 DCX655376 DMT655376 DWP655376 EGL655376 EQH655376 FAD655376 FJZ655376 FTV655376 GDR655376 GNN655376 GXJ655376 HHF655376 HRB655376 IAX655376 IKT655376 IUP655376 JEL655376 JOH655376 JYD655376 KHZ655376 KRV655376 LBR655376 LLN655376 LVJ655376 MFF655376 MPB655376 MYX655376 NIT655376 NSP655376 OCL655376 OMH655376 OWD655376 PFZ655376 PPV655376 PZR655376 QJN655376 QTJ655376 RDF655376 RNB655376 RWX655376 SGT655376 SQP655376 TAL655376 TKH655376 TUD655376 UDZ655376 UNV655376 UXR655376 VHN655376 VRJ655376 WBF655376 WLB655376 WUX655376 IL720912 SH720912 ACD720912 ALZ720912 AVV720912 BFR720912 BPN720912 BZJ720912 CJF720912 CTB720912 DCX720912 DMT720912 DWP720912 EGL720912 EQH720912 FAD720912 FJZ720912 FTV720912 GDR720912 GNN720912 GXJ720912 HHF720912 HRB720912 IAX720912 IKT720912 IUP720912 JEL720912 JOH720912 JYD720912 KHZ720912 KRV720912 LBR720912 LLN720912 LVJ720912 MFF720912 MPB720912 MYX720912 NIT720912 NSP720912 OCL720912 OMH720912 OWD720912 PFZ720912 PPV720912 PZR720912 QJN720912 QTJ720912 RDF720912 RNB720912 RWX720912 SGT720912 SQP720912 TAL720912 TKH720912 TUD720912 UDZ720912 UNV720912 UXR720912 VHN720912 VRJ720912 WBF720912 WLB720912 WUX720912 IL786448 SH786448 ACD786448 ALZ786448 AVV786448 BFR786448 BPN786448 BZJ786448 CJF786448 CTB786448 DCX786448 DMT786448 DWP786448 EGL786448 EQH786448 FAD786448 FJZ786448 FTV786448 GDR786448 GNN786448 GXJ786448 HHF786448 HRB786448 IAX786448 IKT786448 IUP786448 JEL786448 JOH786448 JYD786448 KHZ786448 KRV786448 LBR786448 LLN786448 LVJ786448 MFF786448 MPB786448 MYX786448 NIT786448 NSP786448 OCL786448 OMH786448 OWD786448 PFZ786448 PPV786448 PZR786448 QJN786448 QTJ786448 RDF786448 RNB786448 RWX786448 SGT786448 SQP786448 TAL786448 TKH786448 TUD786448 UDZ786448 UNV786448 UXR786448 VHN786448 VRJ786448 WBF786448 WLB786448 WUX786448 IL851984 SH851984 ACD851984 ALZ851984 AVV851984 BFR851984 BPN851984 BZJ851984 CJF851984 CTB851984 DCX851984 DMT851984 DWP851984 EGL851984 EQH851984 FAD851984 FJZ851984 FTV851984 GDR851984 GNN851984 GXJ851984 HHF851984 HRB851984 IAX851984 IKT851984 IUP851984 JEL851984 JOH851984 JYD851984 KHZ851984 KRV851984 LBR851984 LLN851984 LVJ851984 MFF851984 MPB851984 MYX851984 NIT851984 NSP851984 OCL851984 OMH851984 OWD851984 PFZ851984 PPV851984 PZR851984 QJN851984 QTJ851984 RDF851984 RNB851984 RWX851984 SGT851984 SQP851984 TAL851984 TKH851984 TUD851984 UDZ851984 UNV851984 UXR851984 VHN851984 VRJ851984 WBF851984 WLB851984 WUX851984 IL917520 SH917520 ACD917520 ALZ917520 AVV917520 BFR917520 BPN917520 BZJ917520 CJF917520 CTB917520 DCX917520 DMT917520 DWP917520 EGL917520 EQH917520 FAD917520 FJZ917520 FTV917520 GDR917520 GNN917520 GXJ917520 HHF917520 HRB917520 IAX917520 IKT917520 IUP917520 JEL917520 JOH917520 JYD917520 KHZ917520 KRV917520 LBR917520 LLN917520 LVJ917520 MFF917520 MPB917520 MYX917520 NIT917520 NSP917520 OCL917520 OMH917520 OWD917520 PFZ917520 PPV917520 PZR917520 QJN917520 QTJ917520 RDF917520 RNB917520 RWX917520 SGT917520 SQP917520 TAL917520 TKH917520 TUD917520 UDZ917520 UNV917520 UXR917520 VHN917520 VRJ917520 WBF917520 WLB917520 WUX917520 IL983056 SH983056 ACD983056 ALZ983056 AVV983056 BFR983056 BPN983056 BZJ983056 CJF983056 CTB983056 DCX983056 DMT983056 DWP983056 EGL983056 EQH983056 FAD983056 FJZ983056 FTV983056 GDR983056 GNN983056 GXJ983056 HHF983056 HRB983056 IAX983056 IKT983056 IUP983056 JEL983056 JOH983056 JYD983056 KHZ983056 KRV983056 LBR983056 LLN983056 LVJ983056 MFF983056 MPB983056 MYX983056 NIT983056 NSP983056 OCL983056 OMH983056 OWD983056 PFZ983056 PPV983056 PZR983056 QJN983056 QTJ983056 RDF983056 RNB983056 RWX983056 SGT983056 SQP983056 TAL983056 TKH983056 TUD983056 UDZ983056 UNV983056 UXR983056 VHN983056 VRJ983056 WBF983056 WLB983056 WUX983056 IL65580:IN65580 SH65580:SJ65580 ACD65580:ACF65580 ALZ65580:AMB65580 AVV65580:AVX65580 BFR65580:BFT65580 BPN65580:BPP65580 BZJ65580:BZL65580 CJF65580:CJH65580 CTB65580:CTD65580 DCX65580:DCZ65580 DMT65580:DMV65580 DWP65580:DWR65580 EGL65580:EGN65580 EQH65580:EQJ65580 FAD65580:FAF65580 FJZ65580:FKB65580 FTV65580:FTX65580 GDR65580:GDT65580 GNN65580:GNP65580 GXJ65580:GXL65580 HHF65580:HHH65580 HRB65580:HRD65580 IAX65580:IAZ65580 IKT65580:IKV65580 IUP65580:IUR65580 JEL65580:JEN65580 JOH65580:JOJ65580 JYD65580:JYF65580 KHZ65580:KIB65580 KRV65580:KRX65580 LBR65580:LBT65580 LLN65580:LLP65580 LVJ65580:LVL65580 MFF65580:MFH65580 MPB65580:MPD65580 MYX65580:MYZ65580 NIT65580:NIV65580 NSP65580:NSR65580 OCL65580:OCN65580 OMH65580:OMJ65580 OWD65580:OWF65580 PFZ65580:PGB65580 PPV65580:PPX65580 PZR65580:PZT65580 QJN65580:QJP65580 QTJ65580:QTL65580 RDF65580:RDH65580 RNB65580:RND65580 RWX65580:RWZ65580 SGT65580:SGV65580 SQP65580:SQR65580 TAL65580:TAN65580 TKH65580:TKJ65580 TUD65580:TUF65580 UDZ65580:UEB65580 UNV65580:UNX65580 UXR65580:UXT65580 VHN65580:VHP65580 VRJ65580:VRL65580 WBF65580:WBH65580 WLB65580:WLD65580 WUX65580:WUZ65580 IL131116:IN131116 SH131116:SJ131116 ACD131116:ACF131116 ALZ131116:AMB131116 AVV131116:AVX131116 BFR131116:BFT131116 BPN131116:BPP131116 BZJ131116:BZL131116 CJF131116:CJH131116 CTB131116:CTD131116 DCX131116:DCZ131116 DMT131116:DMV131116 DWP131116:DWR131116 EGL131116:EGN131116 EQH131116:EQJ131116 FAD131116:FAF131116 FJZ131116:FKB131116 FTV131116:FTX131116 GDR131116:GDT131116 GNN131116:GNP131116 GXJ131116:GXL131116 HHF131116:HHH131116 HRB131116:HRD131116 IAX131116:IAZ131116 IKT131116:IKV131116 IUP131116:IUR131116 JEL131116:JEN131116 JOH131116:JOJ131116 JYD131116:JYF131116 KHZ131116:KIB131116 KRV131116:KRX131116 LBR131116:LBT131116 LLN131116:LLP131116 LVJ131116:LVL131116 MFF131116:MFH131116 MPB131116:MPD131116 MYX131116:MYZ131116 NIT131116:NIV131116 NSP131116:NSR131116 OCL131116:OCN131116 OMH131116:OMJ131116 OWD131116:OWF131116 PFZ131116:PGB131116 PPV131116:PPX131116 PZR131116:PZT131116 QJN131116:QJP131116 QTJ131116:QTL131116 RDF131116:RDH131116 RNB131116:RND131116 RWX131116:RWZ131116 SGT131116:SGV131116 SQP131116:SQR131116 TAL131116:TAN131116 TKH131116:TKJ131116 TUD131116:TUF131116 UDZ131116:UEB131116 UNV131116:UNX131116 UXR131116:UXT131116 VHN131116:VHP131116 VRJ131116:VRL131116 WBF131116:WBH131116 WLB131116:WLD131116 WUX131116:WUZ131116 IL196652:IN196652 SH196652:SJ196652 ACD196652:ACF196652 ALZ196652:AMB196652 AVV196652:AVX196652 BFR196652:BFT196652 BPN196652:BPP196652 BZJ196652:BZL196652 CJF196652:CJH196652 CTB196652:CTD196652 DCX196652:DCZ196652 DMT196652:DMV196652 DWP196652:DWR196652 EGL196652:EGN196652 EQH196652:EQJ196652 FAD196652:FAF196652 FJZ196652:FKB196652 FTV196652:FTX196652 GDR196652:GDT196652 GNN196652:GNP196652 GXJ196652:GXL196652 HHF196652:HHH196652 HRB196652:HRD196652 IAX196652:IAZ196652 IKT196652:IKV196652 IUP196652:IUR196652 JEL196652:JEN196652 JOH196652:JOJ196652 JYD196652:JYF196652 KHZ196652:KIB196652 KRV196652:KRX196652 LBR196652:LBT196652 LLN196652:LLP196652 LVJ196652:LVL196652 MFF196652:MFH196652 MPB196652:MPD196652 MYX196652:MYZ196652 NIT196652:NIV196652 NSP196652:NSR196652 OCL196652:OCN196652 OMH196652:OMJ196652 OWD196652:OWF196652 PFZ196652:PGB196652 PPV196652:PPX196652 PZR196652:PZT196652 QJN196652:QJP196652 QTJ196652:QTL196652 RDF196652:RDH196652 RNB196652:RND196652 RWX196652:RWZ196652 SGT196652:SGV196652 SQP196652:SQR196652 TAL196652:TAN196652 TKH196652:TKJ196652 TUD196652:TUF196652 UDZ196652:UEB196652 UNV196652:UNX196652 UXR196652:UXT196652 VHN196652:VHP196652 VRJ196652:VRL196652 WBF196652:WBH196652 WLB196652:WLD196652 WUX196652:WUZ196652 IL262188:IN262188 SH262188:SJ262188 ACD262188:ACF262188 ALZ262188:AMB262188 AVV262188:AVX262188 BFR262188:BFT262188 BPN262188:BPP262188 BZJ262188:BZL262188 CJF262188:CJH262188 CTB262188:CTD262188 DCX262188:DCZ262188 DMT262188:DMV262188 DWP262188:DWR262188 EGL262188:EGN262188 EQH262188:EQJ262188 FAD262188:FAF262188 FJZ262188:FKB262188 FTV262188:FTX262188 GDR262188:GDT262188 GNN262188:GNP262188 GXJ262188:GXL262188 HHF262188:HHH262188 HRB262188:HRD262188 IAX262188:IAZ262188 IKT262188:IKV262188 IUP262188:IUR262188 JEL262188:JEN262188 JOH262188:JOJ262188 JYD262188:JYF262188 KHZ262188:KIB262188 KRV262188:KRX262188 LBR262188:LBT262188 LLN262188:LLP262188 LVJ262188:LVL262188 MFF262188:MFH262188 MPB262188:MPD262188 MYX262188:MYZ262188 NIT262188:NIV262188 NSP262188:NSR262188 OCL262188:OCN262188 OMH262188:OMJ262188 OWD262188:OWF262188 PFZ262188:PGB262188 PPV262188:PPX262188 PZR262188:PZT262188 QJN262188:QJP262188 QTJ262188:QTL262188 RDF262188:RDH262188 RNB262188:RND262188 RWX262188:RWZ262188 SGT262188:SGV262188 SQP262188:SQR262188 TAL262188:TAN262188 TKH262188:TKJ262188 TUD262188:TUF262188 UDZ262188:UEB262188 UNV262188:UNX262188 UXR262188:UXT262188 VHN262188:VHP262188 VRJ262188:VRL262188 WBF262188:WBH262188 WLB262188:WLD262188 WUX262188:WUZ262188 IL327724:IN327724 SH327724:SJ327724 ACD327724:ACF327724 ALZ327724:AMB327724 AVV327724:AVX327724 BFR327724:BFT327724 BPN327724:BPP327724 BZJ327724:BZL327724 CJF327724:CJH327724 CTB327724:CTD327724 DCX327724:DCZ327724 DMT327724:DMV327724 DWP327724:DWR327724 EGL327724:EGN327724 EQH327724:EQJ327724 FAD327724:FAF327724 FJZ327724:FKB327724 FTV327724:FTX327724 GDR327724:GDT327724 GNN327724:GNP327724 GXJ327724:GXL327724 HHF327724:HHH327724 HRB327724:HRD327724 IAX327724:IAZ327724 IKT327724:IKV327724 IUP327724:IUR327724 JEL327724:JEN327724 JOH327724:JOJ327724 JYD327724:JYF327724 KHZ327724:KIB327724 KRV327724:KRX327724 LBR327724:LBT327724 LLN327724:LLP327724 LVJ327724:LVL327724 MFF327724:MFH327724 MPB327724:MPD327724 MYX327724:MYZ327724 NIT327724:NIV327724 NSP327724:NSR327724 OCL327724:OCN327724 OMH327724:OMJ327724 OWD327724:OWF327724 PFZ327724:PGB327724 PPV327724:PPX327724 PZR327724:PZT327724 QJN327724:QJP327724 QTJ327724:QTL327724 RDF327724:RDH327724 RNB327724:RND327724 RWX327724:RWZ327724 SGT327724:SGV327724 SQP327724:SQR327724 TAL327724:TAN327724 TKH327724:TKJ327724 TUD327724:TUF327724 UDZ327724:UEB327724 UNV327724:UNX327724 UXR327724:UXT327724 VHN327724:VHP327724 VRJ327724:VRL327724 WBF327724:WBH327724 WLB327724:WLD327724 WUX327724:WUZ327724 IL393260:IN393260 SH393260:SJ393260 ACD393260:ACF393260 ALZ393260:AMB393260 AVV393260:AVX393260 BFR393260:BFT393260 BPN393260:BPP393260 BZJ393260:BZL393260 CJF393260:CJH393260 CTB393260:CTD393260 DCX393260:DCZ393260 DMT393260:DMV393260 DWP393260:DWR393260 EGL393260:EGN393260 EQH393260:EQJ393260 FAD393260:FAF393260 FJZ393260:FKB393260 FTV393260:FTX393260 GDR393260:GDT393260 GNN393260:GNP393260 GXJ393260:GXL393260 HHF393260:HHH393260 HRB393260:HRD393260 IAX393260:IAZ393260 IKT393260:IKV393260 IUP393260:IUR393260 JEL393260:JEN393260 JOH393260:JOJ393260 JYD393260:JYF393260 KHZ393260:KIB393260 KRV393260:KRX393260 LBR393260:LBT393260 LLN393260:LLP393260 LVJ393260:LVL393260 MFF393260:MFH393260 MPB393260:MPD393260 MYX393260:MYZ393260 NIT393260:NIV393260 NSP393260:NSR393260 OCL393260:OCN393260 OMH393260:OMJ393260 OWD393260:OWF393260 PFZ393260:PGB393260 PPV393260:PPX393260 PZR393260:PZT393260 QJN393260:QJP393260 QTJ393260:QTL393260 RDF393260:RDH393260 RNB393260:RND393260 RWX393260:RWZ393260 SGT393260:SGV393260 SQP393260:SQR393260 TAL393260:TAN393260 TKH393260:TKJ393260 TUD393260:TUF393260 UDZ393260:UEB393260 UNV393260:UNX393260 UXR393260:UXT393260 VHN393260:VHP393260 VRJ393260:VRL393260 WBF393260:WBH393260 WLB393260:WLD393260 WUX393260:WUZ393260 IL458796:IN458796 SH458796:SJ458796 ACD458796:ACF458796 ALZ458796:AMB458796 AVV458796:AVX458796 BFR458796:BFT458796 BPN458796:BPP458796 BZJ458796:BZL458796 CJF458796:CJH458796 CTB458796:CTD458796 DCX458796:DCZ458796 DMT458796:DMV458796 DWP458796:DWR458796 EGL458796:EGN458796 EQH458796:EQJ458796 FAD458796:FAF458796 FJZ458796:FKB458796 FTV458796:FTX458796 GDR458796:GDT458796 GNN458796:GNP458796 GXJ458796:GXL458796 HHF458796:HHH458796 HRB458796:HRD458796 IAX458796:IAZ458796 IKT458796:IKV458796 IUP458796:IUR458796 JEL458796:JEN458796 JOH458796:JOJ458796 JYD458796:JYF458796 KHZ458796:KIB458796 KRV458796:KRX458796 LBR458796:LBT458796 LLN458796:LLP458796 LVJ458796:LVL458796 MFF458796:MFH458796 MPB458796:MPD458796 MYX458796:MYZ458796 NIT458796:NIV458796 NSP458796:NSR458796 OCL458796:OCN458796 OMH458796:OMJ458796 OWD458796:OWF458796 PFZ458796:PGB458796 PPV458796:PPX458796 PZR458796:PZT458796 QJN458796:QJP458796 QTJ458796:QTL458796 RDF458796:RDH458796 RNB458796:RND458796 RWX458796:RWZ458796 SGT458796:SGV458796 SQP458796:SQR458796 TAL458796:TAN458796 TKH458796:TKJ458796 TUD458796:TUF458796 UDZ458796:UEB458796 UNV458796:UNX458796 UXR458796:UXT458796 VHN458796:VHP458796 VRJ458796:VRL458796 WBF458796:WBH458796 WLB458796:WLD458796 WUX458796:WUZ458796 IL524332:IN524332 SH524332:SJ524332 ACD524332:ACF524332 ALZ524332:AMB524332 AVV524332:AVX524332 BFR524332:BFT524332 BPN524332:BPP524332 BZJ524332:BZL524332 CJF524332:CJH524332 CTB524332:CTD524332 DCX524332:DCZ524332 DMT524332:DMV524332 DWP524332:DWR524332 EGL524332:EGN524332 EQH524332:EQJ524332 FAD524332:FAF524332 FJZ524332:FKB524332 FTV524332:FTX524332 GDR524332:GDT524332 GNN524332:GNP524332 GXJ524332:GXL524332 HHF524332:HHH524332 HRB524332:HRD524332 IAX524332:IAZ524332 IKT524332:IKV524332 IUP524332:IUR524332 JEL524332:JEN524332 JOH524332:JOJ524332 JYD524332:JYF524332 KHZ524332:KIB524332 KRV524332:KRX524332 LBR524332:LBT524332 LLN524332:LLP524332 LVJ524332:LVL524332 MFF524332:MFH524332 MPB524332:MPD524332 MYX524332:MYZ524332 NIT524332:NIV524332 NSP524332:NSR524332 OCL524332:OCN524332 OMH524332:OMJ524332 OWD524332:OWF524332 PFZ524332:PGB524332 PPV524332:PPX524332 PZR524332:PZT524332 QJN524332:QJP524332 QTJ524332:QTL524332 RDF524332:RDH524332 RNB524332:RND524332 RWX524332:RWZ524332 SGT524332:SGV524332 SQP524332:SQR524332 TAL524332:TAN524332 TKH524332:TKJ524332 TUD524332:TUF524332 UDZ524332:UEB524332 UNV524332:UNX524332 UXR524332:UXT524332 VHN524332:VHP524332 VRJ524332:VRL524332 WBF524332:WBH524332 WLB524332:WLD524332 WUX524332:WUZ524332 IL589868:IN589868 SH589868:SJ589868 ACD589868:ACF589868 ALZ589868:AMB589868 AVV589868:AVX589868 BFR589868:BFT589868 BPN589868:BPP589868 BZJ589868:BZL589868 CJF589868:CJH589868 CTB589868:CTD589868 DCX589868:DCZ589868 DMT589868:DMV589868 DWP589868:DWR589868 EGL589868:EGN589868 EQH589868:EQJ589868 FAD589868:FAF589868 FJZ589868:FKB589868 FTV589868:FTX589868 GDR589868:GDT589868 GNN589868:GNP589868 GXJ589868:GXL589868 HHF589868:HHH589868 HRB589868:HRD589868 IAX589868:IAZ589868 IKT589868:IKV589868 IUP589868:IUR589868 JEL589868:JEN589868 JOH589868:JOJ589868 JYD589868:JYF589868 KHZ589868:KIB589868 KRV589868:KRX589868 LBR589868:LBT589868 LLN589868:LLP589868 LVJ589868:LVL589868 MFF589868:MFH589868 MPB589868:MPD589868 MYX589868:MYZ589868 NIT589868:NIV589868 NSP589868:NSR589868 OCL589868:OCN589868 OMH589868:OMJ589868 OWD589868:OWF589868 PFZ589868:PGB589868 PPV589868:PPX589868 PZR589868:PZT589868 QJN589868:QJP589868 QTJ589868:QTL589868 RDF589868:RDH589868 RNB589868:RND589868 RWX589868:RWZ589868 SGT589868:SGV589868 SQP589868:SQR589868 TAL589868:TAN589868 TKH589868:TKJ589868 TUD589868:TUF589868 UDZ589868:UEB589868 UNV589868:UNX589868 UXR589868:UXT589868 VHN589868:VHP589868 VRJ589868:VRL589868 WBF589868:WBH589868 WLB589868:WLD589868 WUX589868:WUZ589868 IL655404:IN655404 SH655404:SJ655404 ACD655404:ACF655404 ALZ655404:AMB655404 AVV655404:AVX655404 BFR655404:BFT655404 BPN655404:BPP655404 BZJ655404:BZL655404 CJF655404:CJH655404 CTB655404:CTD655404 DCX655404:DCZ655404 DMT655404:DMV655404 DWP655404:DWR655404 EGL655404:EGN655404 EQH655404:EQJ655404 FAD655404:FAF655404 FJZ655404:FKB655404 FTV655404:FTX655404 GDR655404:GDT655404 GNN655404:GNP655404 GXJ655404:GXL655404 HHF655404:HHH655404 HRB655404:HRD655404 IAX655404:IAZ655404 IKT655404:IKV655404 IUP655404:IUR655404 JEL655404:JEN655404 JOH655404:JOJ655404 JYD655404:JYF655404 KHZ655404:KIB655404 KRV655404:KRX655404 LBR655404:LBT655404 LLN655404:LLP655404 LVJ655404:LVL655404 MFF655404:MFH655404 MPB655404:MPD655404 MYX655404:MYZ655404 NIT655404:NIV655404 NSP655404:NSR655404 OCL655404:OCN655404 OMH655404:OMJ655404 OWD655404:OWF655404 PFZ655404:PGB655404 PPV655404:PPX655404 PZR655404:PZT655404 QJN655404:QJP655404 QTJ655404:QTL655404 RDF655404:RDH655404 RNB655404:RND655404 RWX655404:RWZ655404 SGT655404:SGV655404 SQP655404:SQR655404 TAL655404:TAN655404 TKH655404:TKJ655404 TUD655404:TUF655404 UDZ655404:UEB655404 UNV655404:UNX655404 UXR655404:UXT655404 VHN655404:VHP655404 VRJ655404:VRL655404 WBF655404:WBH655404 WLB655404:WLD655404 WUX655404:WUZ655404 IL720940:IN720940 SH720940:SJ720940 ACD720940:ACF720940 ALZ720940:AMB720940 AVV720940:AVX720940 BFR720940:BFT720940 BPN720940:BPP720940 BZJ720940:BZL720940 CJF720940:CJH720940 CTB720940:CTD720940 DCX720940:DCZ720940 DMT720940:DMV720940 DWP720940:DWR720940 EGL720940:EGN720940 EQH720940:EQJ720940 FAD720940:FAF720940 FJZ720940:FKB720940 FTV720940:FTX720940 GDR720940:GDT720940 GNN720940:GNP720940 GXJ720940:GXL720940 HHF720940:HHH720940 HRB720940:HRD720940 IAX720940:IAZ720940 IKT720940:IKV720940 IUP720940:IUR720940 JEL720940:JEN720940 JOH720940:JOJ720940 JYD720940:JYF720940 KHZ720940:KIB720940 KRV720940:KRX720940 LBR720940:LBT720940 LLN720940:LLP720940 LVJ720940:LVL720940 MFF720940:MFH720940 MPB720940:MPD720940 MYX720940:MYZ720940 NIT720940:NIV720940 NSP720940:NSR720940 OCL720940:OCN720940 OMH720940:OMJ720940 OWD720940:OWF720940 PFZ720940:PGB720940 PPV720940:PPX720940 PZR720940:PZT720940 QJN720940:QJP720940 QTJ720940:QTL720940 RDF720940:RDH720940 RNB720940:RND720940 RWX720940:RWZ720940 SGT720940:SGV720940 SQP720940:SQR720940 TAL720940:TAN720940 TKH720940:TKJ720940 TUD720940:TUF720940 UDZ720940:UEB720940 UNV720940:UNX720940 UXR720940:UXT720940 VHN720940:VHP720940 VRJ720940:VRL720940 WBF720940:WBH720940 WLB720940:WLD720940 WUX720940:WUZ720940 IL786476:IN786476 SH786476:SJ786476 ACD786476:ACF786476 ALZ786476:AMB786476 AVV786476:AVX786476 BFR786476:BFT786476 BPN786476:BPP786476 BZJ786476:BZL786476 CJF786476:CJH786476 CTB786476:CTD786476 DCX786476:DCZ786476 DMT786476:DMV786476 DWP786476:DWR786476 EGL786476:EGN786476 EQH786476:EQJ786476 FAD786476:FAF786476 FJZ786476:FKB786476 FTV786476:FTX786476 GDR786476:GDT786476 GNN786476:GNP786476 GXJ786476:GXL786476 HHF786476:HHH786476 HRB786476:HRD786476 IAX786476:IAZ786476 IKT786476:IKV786476 IUP786476:IUR786476 JEL786476:JEN786476 JOH786476:JOJ786476 JYD786476:JYF786476 KHZ786476:KIB786476 KRV786476:KRX786476 LBR786476:LBT786476 LLN786476:LLP786476 LVJ786476:LVL786476 MFF786476:MFH786476 MPB786476:MPD786476 MYX786476:MYZ786476 NIT786476:NIV786476 NSP786476:NSR786476 OCL786476:OCN786476 OMH786476:OMJ786476 OWD786476:OWF786476 PFZ786476:PGB786476 PPV786476:PPX786476 PZR786476:PZT786476 QJN786476:QJP786476 QTJ786476:QTL786476 RDF786476:RDH786476 RNB786476:RND786476 RWX786476:RWZ786476 SGT786476:SGV786476 SQP786476:SQR786476 TAL786476:TAN786476 TKH786476:TKJ786476 TUD786476:TUF786476 UDZ786476:UEB786476 UNV786476:UNX786476 UXR786476:UXT786476 VHN786476:VHP786476 VRJ786476:VRL786476 WBF786476:WBH786476 WLB786476:WLD786476 WUX786476:WUZ786476 IL852012:IN852012 SH852012:SJ852012 ACD852012:ACF852012 ALZ852012:AMB852012 AVV852012:AVX852012 BFR852012:BFT852012 BPN852012:BPP852012 BZJ852012:BZL852012 CJF852012:CJH852012 CTB852012:CTD852012 DCX852012:DCZ852012 DMT852012:DMV852012 DWP852012:DWR852012 EGL852012:EGN852012 EQH852012:EQJ852012 FAD852012:FAF852012 FJZ852012:FKB852012 FTV852012:FTX852012 GDR852012:GDT852012 GNN852012:GNP852012 GXJ852012:GXL852012 HHF852012:HHH852012 HRB852012:HRD852012 IAX852012:IAZ852012 IKT852012:IKV852012 IUP852012:IUR852012 JEL852012:JEN852012 JOH852012:JOJ852012 JYD852012:JYF852012 KHZ852012:KIB852012 KRV852012:KRX852012 LBR852012:LBT852012 LLN852012:LLP852012 LVJ852012:LVL852012 MFF852012:MFH852012 MPB852012:MPD852012 MYX852012:MYZ852012 NIT852012:NIV852012 NSP852012:NSR852012 OCL852012:OCN852012 OMH852012:OMJ852012 OWD852012:OWF852012 PFZ852012:PGB852012 PPV852012:PPX852012 PZR852012:PZT852012 QJN852012:QJP852012 QTJ852012:QTL852012 RDF852012:RDH852012 RNB852012:RND852012 RWX852012:RWZ852012 SGT852012:SGV852012 SQP852012:SQR852012 TAL852012:TAN852012 TKH852012:TKJ852012 TUD852012:TUF852012 UDZ852012:UEB852012 UNV852012:UNX852012 UXR852012:UXT852012 VHN852012:VHP852012 VRJ852012:VRL852012 WBF852012:WBH852012 WLB852012:WLD852012 WUX852012:WUZ852012 IL917548:IN917548 SH917548:SJ917548 ACD917548:ACF917548 ALZ917548:AMB917548 AVV917548:AVX917548 BFR917548:BFT917548 BPN917548:BPP917548 BZJ917548:BZL917548 CJF917548:CJH917548 CTB917548:CTD917548 DCX917548:DCZ917548 DMT917548:DMV917548 DWP917548:DWR917548 EGL917548:EGN917548 EQH917548:EQJ917548 FAD917548:FAF917548 FJZ917548:FKB917548 FTV917548:FTX917548 GDR917548:GDT917548 GNN917548:GNP917548 GXJ917548:GXL917548 HHF917548:HHH917548 HRB917548:HRD917548 IAX917548:IAZ917548 IKT917548:IKV917548 IUP917548:IUR917548 JEL917548:JEN917548 JOH917548:JOJ917548 JYD917548:JYF917548 KHZ917548:KIB917548 KRV917548:KRX917548 LBR917548:LBT917548 LLN917548:LLP917548 LVJ917548:LVL917548 MFF917548:MFH917548 MPB917548:MPD917548 MYX917548:MYZ917548 NIT917548:NIV917548 NSP917548:NSR917548 OCL917548:OCN917548 OMH917548:OMJ917548 OWD917548:OWF917548 PFZ917548:PGB917548 PPV917548:PPX917548 PZR917548:PZT917548 QJN917548:QJP917548 QTJ917548:QTL917548 RDF917548:RDH917548 RNB917548:RND917548 RWX917548:RWZ917548 SGT917548:SGV917548 SQP917548:SQR917548 TAL917548:TAN917548 TKH917548:TKJ917548 TUD917548:TUF917548 UDZ917548:UEB917548 UNV917548:UNX917548 UXR917548:UXT917548 VHN917548:VHP917548 VRJ917548:VRL917548 WBF917548:WBH917548 WLB917548:WLD917548 WUX917548:WUZ917548 IL983084:IN983084 SH983084:SJ983084 ACD983084:ACF983084 ALZ983084:AMB983084 AVV983084:AVX983084 BFR983084:BFT983084 BPN983084:BPP983084 BZJ983084:BZL983084 CJF983084:CJH983084 CTB983084:CTD983084 DCX983084:DCZ983084 DMT983084:DMV983084 DWP983084:DWR983084 EGL983084:EGN983084 EQH983084:EQJ983084 FAD983084:FAF983084 FJZ983084:FKB983084 FTV983084:FTX983084 GDR983084:GDT983084 GNN983084:GNP983084 GXJ983084:GXL983084 HHF983084:HHH983084 HRB983084:HRD983084 IAX983084:IAZ983084 IKT983084:IKV983084 IUP983084:IUR983084 JEL983084:JEN983084 JOH983084:JOJ983084 JYD983084:JYF983084 KHZ983084:KIB983084 KRV983084:KRX983084 LBR983084:LBT983084 LLN983084:LLP983084 LVJ983084:LVL983084 MFF983084:MFH983084 MPB983084:MPD983084 MYX983084:MYZ983084 NIT983084:NIV983084 NSP983084:NSR983084 OCL983084:OCN983084 OMH983084:OMJ983084 OWD983084:OWF983084 PFZ983084:PGB983084 PPV983084:PPX983084 PZR983084:PZT983084 QJN983084:QJP983084 QTJ983084:QTL983084 RDF983084:RDH983084 RNB983084:RND983084 RWX983084:RWZ983084 SGT983084:SGV983084 SQP983084:SQR983084 TAL983084:TAN983084 TKH983084:TKJ983084 TUD983084:TUF983084 UDZ983084:UEB983084 UNV983084:UNX983084 UXR983084:UXT983084 VHN983084:VHP983084 VRJ983084:VRL983084 WBF983084:WBH983084 WLB983084:WLD983084 WUX983084:WUZ983084 IQ65578:IS65579 SM65578:SO65579 ACI65578:ACK65579 AME65578:AMG65579 AWA65578:AWC65579 BFW65578:BFY65579 BPS65578:BPU65579 BZO65578:BZQ65579 CJK65578:CJM65579 CTG65578:CTI65579 DDC65578:DDE65579 DMY65578:DNA65579 DWU65578:DWW65579 EGQ65578:EGS65579 EQM65578:EQO65579 FAI65578:FAK65579 FKE65578:FKG65579 FUA65578:FUC65579 GDW65578:GDY65579 GNS65578:GNU65579 GXO65578:GXQ65579 HHK65578:HHM65579 HRG65578:HRI65579 IBC65578:IBE65579 IKY65578:ILA65579 IUU65578:IUW65579 JEQ65578:JES65579 JOM65578:JOO65579 JYI65578:JYK65579 KIE65578:KIG65579 KSA65578:KSC65579 LBW65578:LBY65579 LLS65578:LLU65579 LVO65578:LVQ65579 MFK65578:MFM65579 MPG65578:MPI65579 MZC65578:MZE65579 NIY65578:NJA65579 NSU65578:NSW65579 OCQ65578:OCS65579 OMM65578:OMO65579 OWI65578:OWK65579 PGE65578:PGG65579 PQA65578:PQC65579 PZW65578:PZY65579 QJS65578:QJU65579 QTO65578:QTQ65579 RDK65578:RDM65579 RNG65578:RNI65579 RXC65578:RXE65579 SGY65578:SHA65579 SQU65578:SQW65579 TAQ65578:TAS65579 TKM65578:TKO65579 TUI65578:TUK65579 UEE65578:UEG65579 UOA65578:UOC65579 UXW65578:UXY65579 VHS65578:VHU65579 VRO65578:VRQ65579 WBK65578:WBM65579 WLG65578:WLI65579 WVC65578:WVE65579 IQ131114:IS131115 SM131114:SO131115 ACI131114:ACK131115 AME131114:AMG131115 AWA131114:AWC131115 BFW131114:BFY131115 BPS131114:BPU131115 BZO131114:BZQ131115 CJK131114:CJM131115 CTG131114:CTI131115 DDC131114:DDE131115 DMY131114:DNA131115 DWU131114:DWW131115 EGQ131114:EGS131115 EQM131114:EQO131115 FAI131114:FAK131115 FKE131114:FKG131115 FUA131114:FUC131115 GDW131114:GDY131115 GNS131114:GNU131115 GXO131114:GXQ131115 HHK131114:HHM131115 HRG131114:HRI131115 IBC131114:IBE131115 IKY131114:ILA131115 IUU131114:IUW131115 JEQ131114:JES131115 JOM131114:JOO131115 JYI131114:JYK131115 KIE131114:KIG131115 KSA131114:KSC131115 LBW131114:LBY131115 LLS131114:LLU131115 LVO131114:LVQ131115 MFK131114:MFM131115 MPG131114:MPI131115 MZC131114:MZE131115 NIY131114:NJA131115 NSU131114:NSW131115 OCQ131114:OCS131115 OMM131114:OMO131115 OWI131114:OWK131115 PGE131114:PGG131115 PQA131114:PQC131115 PZW131114:PZY131115 QJS131114:QJU131115 QTO131114:QTQ131115 RDK131114:RDM131115 RNG131114:RNI131115 RXC131114:RXE131115 SGY131114:SHA131115 SQU131114:SQW131115 TAQ131114:TAS131115 TKM131114:TKO131115 TUI131114:TUK131115 UEE131114:UEG131115 UOA131114:UOC131115 UXW131114:UXY131115 VHS131114:VHU131115 VRO131114:VRQ131115 WBK131114:WBM131115 WLG131114:WLI131115 WVC131114:WVE131115 IQ196650:IS196651 SM196650:SO196651 ACI196650:ACK196651 AME196650:AMG196651 AWA196650:AWC196651 BFW196650:BFY196651 BPS196650:BPU196651 BZO196650:BZQ196651 CJK196650:CJM196651 CTG196650:CTI196651 DDC196650:DDE196651 DMY196650:DNA196651 DWU196650:DWW196651 EGQ196650:EGS196651 EQM196650:EQO196651 FAI196650:FAK196651 FKE196650:FKG196651 FUA196650:FUC196651 GDW196650:GDY196651 GNS196650:GNU196651 GXO196650:GXQ196651 HHK196650:HHM196651 HRG196650:HRI196651 IBC196650:IBE196651 IKY196650:ILA196651 IUU196650:IUW196651 JEQ196650:JES196651 JOM196650:JOO196651 JYI196650:JYK196651 KIE196650:KIG196651 KSA196650:KSC196651 LBW196650:LBY196651 LLS196650:LLU196651 LVO196650:LVQ196651 MFK196650:MFM196651 MPG196650:MPI196651 MZC196650:MZE196651 NIY196650:NJA196651 NSU196650:NSW196651 OCQ196650:OCS196651 OMM196650:OMO196651 OWI196650:OWK196651 PGE196650:PGG196651 PQA196650:PQC196651 PZW196650:PZY196651 QJS196650:QJU196651 QTO196650:QTQ196651 RDK196650:RDM196651 RNG196650:RNI196651 RXC196650:RXE196651 SGY196650:SHA196651 SQU196650:SQW196651 TAQ196650:TAS196651 TKM196650:TKO196651 TUI196650:TUK196651 UEE196650:UEG196651 UOA196650:UOC196651 UXW196650:UXY196651 VHS196650:VHU196651 VRO196650:VRQ196651 WBK196650:WBM196651 WLG196650:WLI196651 WVC196650:WVE196651 IQ262186:IS262187 SM262186:SO262187 ACI262186:ACK262187 AME262186:AMG262187 AWA262186:AWC262187 BFW262186:BFY262187 BPS262186:BPU262187 BZO262186:BZQ262187 CJK262186:CJM262187 CTG262186:CTI262187 DDC262186:DDE262187 DMY262186:DNA262187 DWU262186:DWW262187 EGQ262186:EGS262187 EQM262186:EQO262187 FAI262186:FAK262187 FKE262186:FKG262187 FUA262186:FUC262187 GDW262186:GDY262187 GNS262186:GNU262187 GXO262186:GXQ262187 HHK262186:HHM262187 HRG262186:HRI262187 IBC262186:IBE262187 IKY262186:ILA262187 IUU262186:IUW262187 JEQ262186:JES262187 JOM262186:JOO262187 JYI262186:JYK262187 KIE262186:KIG262187 KSA262186:KSC262187 LBW262186:LBY262187 LLS262186:LLU262187 LVO262186:LVQ262187 MFK262186:MFM262187 MPG262186:MPI262187 MZC262186:MZE262187 NIY262186:NJA262187 NSU262186:NSW262187 OCQ262186:OCS262187 OMM262186:OMO262187 OWI262186:OWK262187 PGE262186:PGG262187 PQA262186:PQC262187 PZW262186:PZY262187 QJS262186:QJU262187 QTO262186:QTQ262187 RDK262186:RDM262187 RNG262186:RNI262187 RXC262186:RXE262187 SGY262186:SHA262187 SQU262186:SQW262187 TAQ262186:TAS262187 TKM262186:TKO262187 TUI262186:TUK262187 UEE262186:UEG262187 UOA262186:UOC262187 UXW262186:UXY262187 VHS262186:VHU262187 VRO262186:VRQ262187 WBK262186:WBM262187 WLG262186:WLI262187 WVC262186:WVE262187 IQ327722:IS327723 SM327722:SO327723 ACI327722:ACK327723 AME327722:AMG327723 AWA327722:AWC327723 BFW327722:BFY327723 BPS327722:BPU327723 BZO327722:BZQ327723 CJK327722:CJM327723 CTG327722:CTI327723 DDC327722:DDE327723 DMY327722:DNA327723 DWU327722:DWW327723 EGQ327722:EGS327723 EQM327722:EQO327723 FAI327722:FAK327723 FKE327722:FKG327723 FUA327722:FUC327723 GDW327722:GDY327723 GNS327722:GNU327723 GXO327722:GXQ327723 HHK327722:HHM327723 HRG327722:HRI327723 IBC327722:IBE327723 IKY327722:ILA327723 IUU327722:IUW327723 JEQ327722:JES327723 JOM327722:JOO327723 JYI327722:JYK327723 KIE327722:KIG327723 KSA327722:KSC327723 LBW327722:LBY327723 LLS327722:LLU327723 LVO327722:LVQ327723 MFK327722:MFM327723 MPG327722:MPI327723 MZC327722:MZE327723 NIY327722:NJA327723 NSU327722:NSW327723 OCQ327722:OCS327723 OMM327722:OMO327723 OWI327722:OWK327723 PGE327722:PGG327723 PQA327722:PQC327723 PZW327722:PZY327723 QJS327722:QJU327723 QTO327722:QTQ327723 RDK327722:RDM327723 RNG327722:RNI327723 RXC327722:RXE327723 SGY327722:SHA327723 SQU327722:SQW327723 TAQ327722:TAS327723 TKM327722:TKO327723 TUI327722:TUK327723 UEE327722:UEG327723 UOA327722:UOC327723 UXW327722:UXY327723 VHS327722:VHU327723 VRO327722:VRQ327723 WBK327722:WBM327723 WLG327722:WLI327723 WVC327722:WVE327723 IQ393258:IS393259 SM393258:SO393259 ACI393258:ACK393259 AME393258:AMG393259 AWA393258:AWC393259 BFW393258:BFY393259 BPS393258:BPU393259 BZO393258:BZQ393259 CJK393258:CJM393259 CTG393258:CTI393259 DDC393258:DDE393259 DMY393258:DNA393259 DWU393258:DWW393259 EGQ393258:EGS393259 EQM393258:EQO393259 FAI393258:FAK393259 FKE393258:FKG393259 FUA393258:FUC393259 GDW393258:GDY393259 GNS393258:GNU393259 GXO393258:GXQ393259 HHK393258:HHM393259 HRG393258:HRI393259 IBC393258:IBE393259 IKY393258:ILA393259 IUU393258:IUW393259 JEQ393258:JES393259 JOM393258:JOO393259 JYI393258:JYK393259 KIE393258:KIG393259 KSA393258:KSC393259 LBW393258:LBY393259 LLS393258:LLU393259 LVO393258:LVQ393259 MFK393258:MFM393259 MPG393258:MPI393259 MZC393258:MZE393259 NIY393258:NJA393259 NSU393258:NSW393259 OCQ393258:OCS393259 OMM393258:OMO393259 OWI393258:OWK393259 PGE393258:PGG393259 PQA393258:PQC393259 PZW393258:PZY393259 QJS393258:QJU393259 QTO393258:QTQ393259 RDK393258:RDM393259 RNG393258:RNI393259 RXC393258:RXE393259 SGY393258:SHA393259 SQU393258:SQW393259 TAQ393258:TAS393259 TKM393258:TKO393259 TUI393258:TUK393259 UEE393258:UEG393259 UOA393258:UOC393259 UXW393258:UXY393259 VHS393258:VHU393259 VRO393258:VRQ393259 WBK393258:WBM393259 WLG393258:WLI393259 WVC393258:WVE393259 IQ458794:IS458795 SM458794:SO458795 ACI458794:ACK458795 AME458794:AMG458795 AWA458794:AWC458795 BFW458794:BFY458795 BPS458794:BPU458795 BZO458794:BZQ458795 CJK458794:CJM458795 CTG458794:CTI458795 DDC458794:DDE458795 DMY458794:DNA458795 DWU458794:DWW458795 EGQ458794:EGS458795 EQM458794:EQO458795 FAI458794:FAK458795 FKE458794:FKG458795 FUA458794:FUC458795 GDW458794:GDY458795 GNS458794:GNU458795 GXO458794:GXQ458795 HHK458794:HHM458795 HRG458794:HRI458795 IBC458794:IBE458795 IKY458794:ILA458795 IUU458794:IUW458795 JEQ458794:JES458795 JOM458794:JOO458795 JYI458794:JYK458795 KIE458794:KIG458795 KSA458794:KSC458795 LBW458794:LBY458795 LLS458794:LLU458795 LVO458794:LVQ458795 MFK458794:MFM458795 MPG458794:MPI458795 MZC458794:MZE458795 NIY458794:NJA458795 NSU458794:NSW458795 OCQ458794:OCS458795 OMM458794:OMO458795 OWI458794:OWK458795 PGE458794:PGG458795 PQA458794:PQC458795 PZW458794:PZY458795 QJS458794:QJU458795 QTO458794:QTQ458795 RDK458794:RDM458795 RNG458794:RNI458795 RXC458794:RXE458795 SGY458794:SHA458795 SQU458794:SQW458795 TAQ458794:TAS458795 TKM458794:TKO458795 TUI458794:TUK458795 UEE458794:UEG458795 UOA458794:UOC458795 UXW458794:UXY458795 VHS458794:VHU458795 VRO458794:VRQ458795 WBK458794:WBM458795 WLG458794:WLI458795 WVC458794:WVE458795 IQ524330:IS524331 SM524330:SO524331 ACI524330:ACK524331 AME524330:AMG524331 AWA524330:AWC524331 BFW524330:BFY524331 BPS524330:BPU524331 BZO524330:BZQ524331 CJK524330:CJM524331 CTG524330:CTI524331 DDC524330:DDE524331 DMY524330:DNA524331 DWU524330:DWW524331 EGQ524330:EGS524331 EQM524330:EQO524331 FAI524330:FAK524331 FKE524330:FKG524331 FUA524330:FUC524331 GDW524330:GDY524331 GNS524330:GNU524331 GXO524330:GXQ524331 HHK524330:HHM524331 HRG524330:HRI524331 IBC524330:IBE524331 IKY524330:ILA524331 IUU524330:IUW524331 JEQ524330:JES524331 JOM524330:JOO524331 JYI524330:JYK524331 KIE524330:KIG524331 KSA524330:KSC524331 LBW524330:LBY524331 LLS524330:LLU524331 LVO524330:LVQ524331 MFK524330:MFM524331 MPG524330:MPI524331 MZC524330:MZE524331 NIY524330:NJA524331 NSU524330:NSW524331 OCQ524330:OCS524331 OMM524330:OMO524331 OWI524330:OWK524331 PGE524330:PGG524331 PQA524330:PQC524331 PZW524330:PZY524331 QJS524330:QJU524331 QTO524330:QTQ524331 RDK524330:RDM524331 RNG524330:RNI524331 RXC524330:RXE524331 SGY524330:SHA524331 SQU524330:SQW524331 TAQ524330:TAS524331 TKM524330:TKO524331 TUI524330:TUK524331 UEE524330:UEG524331 UOA524330:UOC524331 UXW524330:UXY524331 VHS524330:VHU524331 VRO524330:VRQ524331 WBK524330:WBM524331 WLG524330:WLI524331 WVC524330:WVE524331 IQ589866:IS589867 SM589866:SO589867 ACI589866:ACK589867 AME589866:AMG589867 AWA589866:AWC589867 BFW589866:BFY589867 BPS589866:BPU589867 BZO589866:BZQ589867 CJK589866:CJM589867 CTG589866:CTI589867 DDC589866:DDE589867 DMY589866:DNA589867 DWU589866:DWW589867 EGQ589866:EGS589867 EQM589866:EQO589867 FAI589866:FAK589867 FKE589866:FKG589867 FUA589866:FUC589867 GDW589866:GDY589867 GNS589866:GNU589867 GXO589866:GXQ589867 HHK589866:HHM589867 HRG589866:HRI589867 IBC589866:IBE589867 IKY589866:ILA589867 IUU589866:IUW589867 JEQ589866:JES589867 JOM589866:JOO589867 JYI589866:JYK589867 KIE589866:KIG589867 KSA589866:KSC589867 LBW589866:LBY589867 LLS589866:LLU589867 LVO589866:LVQ589867 MFK589866:MFM589867 MPG589866:MPI589867 MZC589866:MZE589867 NIY589866:NJA589867 NSU589866:NSW589867 OCQ589866:OCS589867 OMM589866:OMO589867 OWI589866:OWK589867 PGE589866:PGG589867 PQA589866:PQC589867 PZW589866:PZY589867 QJS589866:QJU589867 QTO589866:QTQ589867 RDK589866:RDM589867 RNG589866:RNI589867 RXC589866:RXE589867 SGY589866:SHA589867 SQU589866:SQW589867 TAQ589866:TAS589867 TKM589866:TKO589867 TUI589866:TUK589867 UEE589866:UEG589867 UOA589866:UOC589867 UXW589866:UXY589867 VHS589866:VHU589867 VRO589866:VRQ589867 WBK589866:WBM589867 WLG589866:WLI589867 WVC589866:WVE589867 IQ655402:IS655403 SM655402:SO655403 ACI655402:ACK655403 AME655402:AMG655403 AWA655402:AWC655403 BFW655402:BFY655403 BPS655402:BPU655403 BZO655402:BZQ655403 CJK655402:CJM655403 CTG655402:CTI655403 DDC655402:DDE655403 DMY655402:DNA655403 DWU655402:DWW655403 EGQ655402:EGS655403 EQM655402:EQO655403 FAI655402:FAK655403 FKE655402:FKG655403 FUA655402:FUC655403 GDW655402:GDY655403 GNS655402:GNU655403 GXO655402:GXQ655403 HHK655402:HHM655403 HRG655402:HRI655403 IBC655402:IBE655403 IKY655402:ILA655403 IUU655402:IUW655403 JEQ655402:JES655403 JOM655402:JOO655403 JYI655402:JYK655403 KIE655402:KIG655403 KSA655402:KSC655403 LBW655402:LBY655403 LLS655402:LLU655403 LVO655402:LVQ655403 MFK655402:MFM655403 MPG655402:MPI655403 MZC655402:MZE655403 NIY655402:NJA655403 NSU655402:NSW655403 OCQ655402:OCS655403 OMM655402:OMO655403 OWI655402:OWK655403 PGE655402:PGG655403 PQA655402:PQC655403 PZW655402:PZY655403 QJS655402:QJU655403 QTO655402:QTQ655403 RDK655402:RDM655403 RNG655402:RNI655403 RXC655402:RXE655403 SGY655402:SHA655403 SQU655402:SQW655403 TAQ655402:TAS655403 TKM655402:TKO655403 TUI655402:TUK655403 UEE655402:UEG655403 UOA655402:UOC655403 UXW655402:UXY655403 VHS655402:VHU655403 VRO655402:VRQ655403 WBK655402:WBM655403 WLG655402:WLI655403 WVC655402:WVE655403 IQ720938:IS720939 SM720938:SO720939 ACI720938:ACK720939 AME720938:AMG720939 AWA720938:AWC720939 BFW720938:BFY720939 BPS720938:BPU720939 BZO720938:BZQ720939 CJK720938:CJM720939 CTG720938:CTI720939 DDC720938:DDE720939 DMY720938:DNA720939 DWU720938:DWW720939 EGQ720938:EGS720939 EQM720938:EQO720939 FAI720938:FAK720939 FKE720938:FKG720939 FUA720938:FUC720939 GDW720938:GDY720939 GNS720938:GNU720939 GXO720938:GXQ720939 HHK720938:HHM720939 HRG720938:HRI720939 IBC720938:IBE720939 IKY720938:ILA720939 IUU720938:IUW720939 JEQ720938:JES720939 JOM720938:JOO720939 JYI720938:JYK720939 KIE720938:KIG720939 KSA720938:KSC720939 LBW720938:LBY720939 LLS720938:LLU720939 LVO720938:LVQ720939 MFK720938:MFM720939 MPG720938:MPI720939 MZC720938:MZE720939 NIY720938:NJA720939 NSU720938:NSW720939 OCQ720938:OCS720939 OMM720938:OMO720939 OWI720938:OWK720939 PGE720938:PGG720939 PQA720938:PQC720939 PZW720938:PZY720939 QJS720938:QJU720939 QTO720938:QTQ720939 RDK720938:RDM720939 RNG720938:RNI720939 RXC720938:RXE720939 SGY720938:SHA720939 SQU720938:SQW720939 TAQ720938:TAS720939 TKM720938:TKO720939 TUI720938:TUK720939 UEE720938:UEG720939 UOA720938:UOC720939 UXW720938:UXY720939 VHS720938:VHU720939 VRO720938:VRQ720939 WBK720938:WBM720939 WLG720938:WLI720939 WVC720938:WVE720939 IQ786474:IS786475 SM786474:SO786475 ACI786474:ACK786475 AME786474:AMG786475 AWA786474:AWC786475 BFW786474:BFY786475 BPS786474:BPU786475 BZO786474:BZQ786475 CJK786474:CJM786475 CTG786474:CTI786475 DDC786474:DDE786475 DMY786474:DNA786475 DWU786474:DWW786475 EGQ786474:EGS786475 EQM786474:EQO786475 FAI786474:FAK786475 FKE786474:FKG786475 FUA786474:FUC786475 GDW786474:GDY786475 GNS786474:GNU786475 GXO786474:GXQ786475 HHK786474:HHM786475 HRG786474:HRI786475 IBC786474:IBE786475 IKY786474:ILA786475 IUU786474:IUW786475 JEQ786474:JES786475 JOM786474:JOO786475 JYI786474:JYK786475 KIE786474:KIG786475 KSA786474:KSC786475 LBW786474:LBY786475 LLS786474:LLU786475 LVO786474:LVQ786475 MFK786474:MFM786475 MPG786474:MPI786475 MZC786474:MZE786475 NIY786474:NJA786475 NSU786474:NSW786475 OCQ786474:OCS786475 OMM786474:OMO786475 OWI786474:OWK786475 PGE786474:PGG786475 PQA786474:PQC786475 PZW786474:PZY786475 QJS786474:QJU786475 QTO786474:QTQ786475 RDK786474:RDM786475 RNG786474:RNI786475 RXC786474:RXE786475 SGY786474:SHA786475 SQU786474:SQW786475 TAQ786474:TAS786475 TKM786474:TKO786475 TUI786474:TUK786475 UEE786474:UEG786475 UOA786474:UOC786475 UXW786474:UXY786475 VHS786474:VHU786475 VRO786474:VRQ786475 WBK786474:WBM786475 WLG786474:WLI786475 WVC786474:WVE786475 IQ852010:IS852011 SM852010:SO852011 ACI852010:ACK852011 AME852010:AMG852011 AWA852010:AWC852011 BFW852010:BFY852011 BPS852010:BPU852011 BZO852010:BZQ852011 CJK852010:CJM852011 CTG852010:CTI852011 DDC852010:DDE852011 DMY852010:DNA852011 DWU852010:DWW852011 EGQ852010:EGS852011 EQM852010:EQO852011 FAI852010:FAK852011 FKE852010:FKG852011 FUA852010:FUC852011 GDW852010:GDY852011 GNS852010:GNU852011 GXO852010:GXQ852011 HHK852010:HHM852011 HRG852010:HRI852011 IBC852010:IBE852011 IKY852010:ILA852011 IUU852010:IUW852011 JEQ852010:JES852011 JOM852010:JOO852011 JYI852010:JYK852011 KIE852010:KIG852011 KSA852010:KSC852011 LBW852010:LBY852011 LLS852010:LLU852011 LVO852010:LVQ852011 MFK852010:MFM852011 MPG852010:MPI852011 MZC852010:MZE852011 NIY852010:NJA852011 NSU852010:NSW852011 OCQ852010:OCS852011 OMM852010:OMO852011 OWI852010:OWK852011 PGE852010:PGG852011 PQA852010:PQC852011 PZW852010:PZY852011 QJS852010:QJU852011 QTO852010:QTQ852011 RDK852010:RDM852011 RNG852010:RNI852011 RXC852010:RXE852011 SGY852010:SHA852011 SQU852010:SQW852011 TAQ852010:TAS852011 TKM852010:TKO852011 TUI852010:TUK852011 UEE852010:UEG852011 UOA852010:UOC852011 UXW852010:UXY852011 VHS852010:VHU852011 VRO852010:VRQ852011 WBK852010:WBM852011 WLG852010:WLI852011 WVC852010:WVE852011 IQ917546:IS917547 SM917546:SO917547 ACI917546:ACK917547 AME917546:AMG917547 AWA917546:AWC917547 BFW917546:BFY917547 BPS917546:BPU917547 BZO917546:BZQ917547 CJK917546:CJM917547 CTG917546:CTI917547 DDC917546:DDE917547 DMY917546:DNA917547 DWU917546:DWW917547 EGQ917546:EGS917547 EQM917546:EQO917547 FAI917546:FAK917547 FKE917546:FKG917547 FUA917546:FUC917547 GDW917546:GDY917547 GNS917546:GNU917547 GXO917546:GXQ917547 HHK917546:HHM917547 HRG917546:HRI917547 IBC917546:IBE917547 IKY917546:ILA917547 IUU917546:IUW917547 JEQ917546:JES917547 JOM917546:JOO917547 JYI917546:JYK917547 KIE917546:KIG917547 KSA917546:KSC917547 LBW917546:LBY917547 LLS917546:LLU917547 LVO917546:LVQ917547 MFK917546:MFM917547 MPG917546:MPI917547 MZC917546:MZE917547 NIY917546:NJA917547 NSU917546:NSW917547 OCQ917546:OCS917547 OMM917546:OMO917547 OWI917546:OWK917547 PGE917546:PGG917547 PQA917546:PQC917547 PZW917546:PZY917547 QJS917546:QJU917547 QTO917546:QTQ917547 RDK917546:RDM917547 RNG917546:RNI917547 RXC917546:RXE917547 SGY917546:SHA917547 SQU917546:SQW917547 TAQ917546:TAS917547 TKM917546:TKO917547 TUI917546:TUK917547 UEE917546:UEG917547 UOA917546:UOC917547 UXW917546:UXY917547 VHS917546:VHU917547 VRO917546:VRQ917547 WBK917546:WBM917547 WLG917546:WLI917547 WVC917546:WVE917547 IQ983082:IS983083 SM983082:SO983083 ACI983082:ACK983083 AME983082:AMG983083 AWA983082:AWC983083 BFW983082:BFY983083 BPS983082:BPU983083 BZO983082:BZQ983083 CJK983082:CJM983083 CTG983082:CTI983083 DDC983082:DDE983083 DMY983082:DNA983083 DWU983082:DWW983083 EGQ983082:EGS983083 EQM983082:EQO983083 FAI983082:FAK983083 FKE983082:FKG983083 FUA983082:FUC983083 GDW983082:GDY983083 GNS983082:GNU983083 GXO983082:GXQ983083 HHK983082:HHM983083 HRG983082:HRI983083 IBC983082:IBE983083 IKY983082:ILA983083 IUU983082:IUW983083 JEQ983082:JES983083 JOM983082:JOO983083 JYI983082:JYK983083 KIE983082:KIG983083 KSA983082:KSC983083 LBW983082:LBY983083 LLS983082:LLU983083 LVO983082:LVQ983083 MFK983082:MFM983083 MPG983082:MPI983083 MZC983082:MZE983083 NIY983082:NJA983083 NSU983082:NSW983083 OCQ983082:OCS983083 OMM983082:OMO983083 OWI983082:OWK983083 PGE983082:PGG983083 PQA983082:PQC983083 PZW983082:PZY983083 QJS983082:QJU983083 QTO983082:QTQ983083 RDK983082:RDM983083 RNG983082:RNI983083 RXC983082:RXE983083 SGY983082:SHA983083 SQU983082:SQW983083 TAQ983082:TAS983083 TKM983082:TKO983083 TUI983082:TUK983083 UEE983082:UEG983083 UOA983082:UOC983083 UXW983082:UXY983083 VHS983082:VHU983083 VRO983082:VRQ983083 WBK983082:WBM983083 WLG983082:WLI983083 WVC983082:WVE983083 P65540 HW65541 RS65541 ABO65541 ALK65541 AVG65541 BFC65541 BOY65541 BYU65541 CIQ65541 CSM65541 DCI65541 DME65541 DWA65541 EFW65541 EPS65541 EZO65541 FJK65541 FTG65541 GDC65541 GMY65541 GWU65541 HGQ65541 HQM65541 IAI65541 IKE65541 IUA65541 JDW65541 JNS65541 JXO65541 KHK65541 KRG65541 LBC65541 LKY65541 LUU65541 MEQ65541 MOM65541 MYI65541 NIE65541 NSA65541 OBW65541 OLS65541 OVO65541 PFK65541 PPG65541 PZC65541 QIY65541 QSU65541 RCQ65541 RMM65541 RWI65541 SGE65541 SQA65541 SZW65541 TJS65541 TTO65541 UDK65541 UNG65541 UXC65541 VGY65541 VQU65541 WAQ65541 WKM65541 WUI65541 P131076 HW131077 RS131077 ABO131077 ALK131077 AVG131077 BFC131077 BOY131077 BYU131077 CIQ131077 CSM131077 DCI131077 DME131077 DWA131077 EFW131077 EPS131077 EZO131077 FJK131077 FTG131077 GDC131077 GMY131077 GWU131077 HGQ131077 HQM131077 IAI131077 IKE131077 IUA131077 JDW131077 JNS131077 JXO131077 KHK131077 KRG131077 LBC131077 LKY131077 LUU131077 MEQ131077 MOM131077 MYI131077 NIE131077 NSA131077 OBW131077 OLS131077 OVO131077 PFK131077 PPG131077 PZC131077 QIY131077 QSU131077 RCQ131077 RMM131077 RWI131077 SGE131077 SQA131077 SZW131077 TJS131077 TTO131077 UDK131077 UNG131077 UXC131077 VGY131077 VQU131077 WAQ131077 WKM131077 WUI131077 P196612 HW196613 RS196613 ABO196613 ALK196613 AVG196613 BFC196613 BOY196613 BYU196613 CIQ196613 CSM196613 DCI196613 DME196613 DWA196613 EFW196613 EPS196613 EZO196613 FJK196613 FTG196613 GDC196613 GMY196613 GWU196613 HGQ196613 HQM196613 IAI196613 IKE196613 IUA196613 JDW196613 JNS196613 JXO196613 KHK196613 KRG196613 LBC196613 LKY196613 LUU196613 MEQ196613 MOM196613 MYI196613 NIE196613 NSA196613 OBW196613 OLS196613 OVO196613 PFK196613 PPG196613 PZC196613 QIY196613 QSU196613 RCQ196613 RMM196613 RWI196613 SGE196613 SQA196613 SZW196613 TJS196613 TTO196613 UDK196613 UNG196613 UXC196613 VGY196613 VQU196613 WAQ196613 WKM196613 WUI196613 P262148 HW262149 RS262149 ABO262149 ALK262149 AVG262149 BFC262149 BOY262149 BYU262149 CIQ262149 CSM262149 DCI262149 DME262149 DWA262149 EFW262149 EPS262149 EZO262149 FJK262149 FTG262149 GDC262149 GMY262149 GWU262149 HGQ262149 HQM262149 IAI262149 IKE262149 IUA262149 JDW262149 JNS262149 JXO262149 KHK262149 KRG262149 LBC262149 LKY262149 LUU262149 MEQ262149 MOM262149 MYI262149 NIE262149 NSA262149 OBW262149 OLS262149 OVO262149 PFK262149 PPG262149 PZC262149 QIY262149 QSU262149 RCQ262149 RMM262149 RWI262149 SGE262149 SQA262149 SZW262149 TJS262149 TTO262149 UDK262149 UNG262149 UXC262149 VGY262149 VQU262149 WAQ262149 WKM262149 WUI262149 P327684 HW327685 RS327685 ABO327685 ALK327685 AVG327685 BFC327685 BOY327685 BYU327685 CIQ327685 CSM327685 DCI327685 DME327685 DWA327685 EFW327685 EPS327685 EZO327685 FJK327685 FTG327685 GDC327685 GMY327685 GWU327685 HGQ327685 HQM327685 IAI327685 IKE327685 IUA327685 JDW327685 JNS327685 JXO327685 KHK327685 KRG327685 LBC327685 LKY327685 LUU327685 MEQ327685 MOM327685 MYI327685 NIE327685 NSA327685 OBW327685 OLS327685 OVO327685 PFK327685 PPG327685 PZC327685 QIY327685 QSU327685 RCQ327685 RMM327685 RWI327685 SGE327685 SQA327685 SZW327685 TJS327685 TTO327685 UDK327685 UNG327685 UXC327685 VGY327685 VQU327685 WAQ327685 WKM327685 WUI327685 P393220 HW393221 RS393221 ABO393221 ALK393221 AVG393221 BFC393221 BOY393221 BYU393221 CIQ393221 CSM393221 DCI393221 DME393221 DWA393221 EFW393221 EPS393221 EZO393221 FJK393221 FTG393221 GDC393221 GMY393221 GWU393221 HGQ393221 HQM393221 IAI393221 IKE393221 IUA393221 JDW393221 JNS393221 JXO393221 KHK393221 KRG393221 LBC393221 LKY393221 LUU393221 MEQ393221 MOM393221 MYI393221 NIE393221 NSA393221 OBW393221 OLS393221 OVO393221 PFK393221 PPG393221 PZC393221 QIY393221 QSU393221 RCQ393221 RMM393221 RWI393221 SGE393221 SQA393221 SZW393221 TJS393221 TTO393221 UDK393221 UNG393221 UXC393221 VGY393221 VQU393221 WAQ393221 WKM393221 WUI393221 P458756 HW458757 RS458757 ABO458757 ALK458757 AVG458757 BFC458757 BOY458757 BYU458757 CIQ458757 CSM458757 DCI458757 DME458757 DWA458757 EFW458757 EPS458757 EZO458757 FJK458757 FTG458757 GDC458757 GMY458757 GWU458757 HGQ458757 HQM458757 IAI458757 IKE458757 IUA458757 JDW458757 JNS458757 JXO458757 KHK458757 KRG458757 LBC458757 LKY458757 LUU458757 MEQ458757 MOM458757 MYI458757 NIE458757 NSA458757 OBW458757 OLS458757 OVO458757 PFK458757 PPG458757 PZC458757 QIY458757 QSU458757 RCQ458757 RMM458757 RWI458757 SGE458757 SQA458757 SZW458757 TJS458757 TTO458757 UDK458757 UNG458757 UXC458757 VGY458757 VQU458757 WAQ458757 WKM458757 WUI458757 P524292 HW524293 RS524293 ABO524293 ALK524293 AVG524293 BFC524293 BOY524293 BYU524293 CIQ524293 CSM524293 DCI524293 DME524293 DWA524293 EFW524293 EPS524293 EZO524293 FJK524293 FTG524293 GDC524293 GMY524293 GWU524293 HGQ524293 HQM524293 IAI524293 IKE524293 IUA524293 JDW524293 JNS524293 JXO524293 KHK524293 KRG524293 LBC524293 LKY524293 LUU524293 MEQ524293 MOM524293 MYI524293 NIE524293 NSA524293 OBW524293 OLS524293 OVO524293 PFK524293 PPG524293 PZC524293 QIY524293 QSU524293 RCQ524293 RMM524293 RWI524293 SGE524293 SQA524293 SZW524293 TJS524293 TTO524293 UDK524293 UNG524293 UXC524293 VGY524293 VQU524293 WAQ524293 WKM524293 WUI524293 P589828 HW589829 RS589829 ABO589829 ALK589829 AVG589829 BFC589829 BOY589829 BYU589829 CIQ589829 CSM589829 DCI589829 DME589829 DWA589829 EFW589829 EPS589829 EZO589829 FJK589829 FTG589829 GDC589829 GMY589829 GWU589829 HGQ589829 HQM589829 IAI589829 IKE589829 IUA589829 JDW589829 JNS589829 JXO589829 KHK589829 KRG589829 LBC589829 LKY589829 LUU589829 MEQ589829 MOM589829 MYI589829 NIE589829 NSA589829 OBW589829 OLS589829 OVO589829 PFK589829 PPG589829 PZC589829 QIY589829 QSU589829 RCQ589829 RMM589829 RWI589829 SGE589829 SQA589829 SZW589829 TJS589829 TTO589829 UDK589829 UNG589829 UXC589829 VGY589829 VQU589829 WAQ589829 WKM589829 WUI589829 P655364 HW655365 RS655365 ABO655365 ALK655365 AVG655365 BFC655365 BOY655365 BYU655365 CIQ655365 CSM655365 DCI655365 DME655365 DWA655365 EFW655365 EPS655365 EZO655365 FJK655365 FTG655365 GDC655365 GMY655365 GWU655365 HGQ655365 HQM655365 IAI655365 IKE655365 IUA655365 JDW655365 JNS655365 JXO655365 KHK655365 KRG655365 LBC655365 LKY655365 LUU655365 MEQ655365 MOM655365 MYI655365 NIE655365 NSA655365 OBW655365 OLS655365 OVO655365 PFK655365 PPG655365 PZC655365 QIY655365 QSU655365 RCQ655365 RMM655365 RWI655365 SGE655365 SQA655365 SZW655365 TJS655365 TTO655365 UDK655365 UNG655365 UXC655365 VGY655365 VQU655365 WAQ655365 WKM655365 WUI655365 P720900 HW720901 RS720901 ABO720901 ALK720901 AVG720901 BFC720901 BOY720901 BYU720901 CIQ720901 CSM720901 DCI720901 DME720901 DWA720901 EFW720901 EPS720901 EZO720901 FJK720901 FTG720901 GDC720901 GMY720901 GWU720901 HGQ720901 HQM720901 IAI720901 IKE720901 IUA720901 JDW720901 JNS720901 JXO720901 KHK720901 KRG720901 LBC720901 LKY720901 LUU720901 MEQ720901 MOM720901 MYI720901 NIE720901 NSA720901 OBW720901 OLS720901 OVO720901 PFK720901 PPG720901 PZC720901 QIY720901 QSU720901 RCQ720901 RMM720901 RWI720901 SGE720901 SQA720901 SZW720901 TJS720901 TTO720901 UDK720901 UNG720901 UXC720901 VGY720901 VQU720901 WAQ720901 WKM720901 WUI720901 P786436 HW786437 RS786437 ABO786437 ALK786437 AVG786437 BFC786437 BOY786437 BYU786437 CIQ786437 CSM786437 DCI786437 DME786437 DWA786437 EFW786437 EPS786437 EZO786437 FJK786437 FTG786437 GDC786437 GMY786437 GWU786437 HGQ786437 HQM786437 IAI786437 IKE786437 IUA786437 JDW786437 JNS786437 JXO786437 KHK786437 KRG786437 LBC786437 LKY786437 LUU786437 MEQ786437 MOM786437 MYI786437 NIE786437 NSA786437 OBW786437 OLS786437 OVO786437 PFK786437 PPG786437 PZC786437 QIY786437 QSU786437 RCQ786437 RMM786437 RWI786437 SGE786437 SQA786437 SZW786437 TJS786437 TTO786437 UDK786437 UNG786437 UXC786437 VGY786437 VQU786437 WAQ786437 WKM786437 WUI786437 P851972 HW851973 RS851973 ABO851973 ALK851973 AVG851973 BFC851973 BOY851973 BYU851973 CIQ851973 CSM851973 DCI851973 DME851973 DWA851973 EFW851973 EPS851973 EZO851973 FJK851973 FTG851973 GDC851973 GMY851973 GWU851973 HGQ851973 HQM851973 IAI851973 IKE851973 IUA851973 JDW851973 JNS851973 JXO851973 KHK851973 KRG851973 LBC851973 LKY851973 LUU851973 MEQ851973 MOM851973 MYI851973 NIE851973 NSA851973 OBW851973 OLS851973 OVO851973 PFK851973 PPG851973 PZC851973 QIY851973 QSU851973 RCQ851973 RMM851973 RWI851973 SGE851973 SQA851973 SZW851973 TJS851973 TTO851973 UDK851973 UNG851973 UXC851973 VGY851973 VQU851973 WAQ851973 WKM851973 WUI851973 P917508 HW917509 RS917509 ABO917509 ALK917509 AVG917509 BFC917509 BOY917509 BYU917509 CIQ917509 CSM917509 DCI917509 DME917509 DWA917509 EFW917509 EPS917509 EZO917509 FJK917509 FTG917509 GDC917509 GMY917509 GWU917509 HGQ917509 HQM917509 IAI917509 IKE917509 IUA917509 JDW917509 JNS917509 JXO917509 KHK917509 KRG917509 LBC917509 LKY917509 LUU917509 MEQ917509 MOM917509 MYI917509 NIE917509 NSA917509 OBW917509 OLS917509 OVO917509 PFK917509 PPG917509 PZC917509 QIY917509 QSU917509 RCQ917509 RMM917509 RWI917509 SGE917509 SQA917509 SZW917509 TJS917509 TTO917509 UDK917509 UNG917509 UXC917509 VGY917509 VQU917509 WAQ917509 WKM917509 WUI917509 P983044 HW983045 RS983045 ABO983045 ALK983045 AVG983045 BFC983045 BOY983045 BYU983045 CIQ983045 CSM983045 DCI983045 DME983045 DWA983045 EFW983045 EPS983045 EZO983045 FJK983045 FTG983045 GDC983045 GMY983045 GWU983045 HGQ983045 HQM983045 IAI983045 IKE983045 IUA983045 JDW983045 JNS983045 JXO983045 KHK983045 KRG983045 LBC983045 LKY983045 LUU983045 MEQ983045 MOM983045 MYI983045 NIE983045 NSA983045 OBW983045 OLS983045 OVO983045 PFK983045 PPG983045 PZC983045 QIY983045 QSU983045 RCQ983045 RMM983045 RWI983045 SGE983045 SQA983045 SZW983045 TJS983045 TTO983045 UDK983045 UNG983045 UXC983045 VGY983045 VQU983045 WAQ983045 WKM983045 WUI983045 IQ65569:IS65570 SM65569:SO65570 ACI65569:ACK65570 AME65569:AMG65570 AWA65569:AWC65570 BFW65569:BFY65570 BPS65569:BPU65570 BZO65569:BZQ65570 CJK65569:CJM65570 CTG65569:CTI65570 DDC65569:DDE65570 DMY65569:DNA65570 DWU65569:DWW65570 EGQ65569:EGS65570 EQM65569:EQO65570 FAI65569:FAK65570 FKE65569:FKG65570 FUA65569:FUC65570 GDW65569:GDY65570 GNS65569:GNU65570 GXO65569:GXQ65570 HHK65569:HHM65570 HRG65569:HRI65570 IBC65569:IBE65570 IKY65569:ILA65570 IUU65569:IUW65570 JEQ65569:JES65570 JOM65569:JOO65570 JYI65569:JYK65570 KIE65569:KIG65570 KSA65569:KSC65570 LBW65569:LBY65570 LLS65569:LLU65570 LVO65569:LVQ65570 MFK65569:MFM65570 MPG65569:MPI65570 MZC65569:MZE65570 NIY65569:NJA65570 NSU65569:NSW65570 OCQ65569:OCS65570 OMM65569:OMO65570 OWI65569:OWK65570 PGE65569:PGG65570 PQA65569:PQC65570 PZW65569:PZY65570 QJS65569:QJU65570 QTO65569:QTQ65570 RDK65569:RDM65570 RNG65569:RNI65570 RXC65569:RXE65570 SGY65569:SHA65570 SQU65569:SQW65570 TAQ65569:TAS65570 TKM65569:TKO65570 TUI65569:TUK65570 UEE65569:UEG65570 UOA65569:UOC65570 UXW65569:UXY65570 VHS65569:VHU65570 VRO65569:VRQ65570 WBK65569:WBM65570 WLG65569:WLI65570 WVC65569:WVE65570 IQ131105:IS131106 SM131105:SO131106 ACI131105:ACK131106 AME131105:AMG131106 AWA131105:AWC131106 BFW131105:BFY131106 BPS131105:BPU131106 BZO131105:BZQ131106 CJK131105:CJM131106 CTG131105:CTI131106 DDC131105:DDE131106 DMY131105:DNA131106 DWU131105:DWW131106 EGQ131105:EGS131106 EQM131105:EQO131106 FAI131105:FAK131106 FKE131105:FKG131106 FUA131105:FUC131106 GDW131105:GDY131106 GNS131105:GNU131106 GXO131105:GXQ131106 HHK131105:HHM131106 HRG131105:HRI131106 IBC131105:IBE131106 IKY131105:ILA131106 IUU131105:IUW131106 JEQ131105:JES131106 JOM131105:JOO131106 JYI131105:JYK131106 KIE131105:KIG131106 KSA131105:KSC131106 LBW131105:LBY131106 LLS131105:LLU131106 LVO131105:LVQ131106 MFK131105:MFM131106 MPG131105:MPI131106 MZC131105:MZE131106 NIY131105:NJA131106 NSU131105:NSW131106 OCQ131105:OCS131106 OMM131105:OMO131106 OWI131105:OWK131106 PGE131105:PGG131106 PQA131105:PQC131106 PZW131105:PZY131106 QJS131105:QJU131106 QTO131105:QTQ131106 RDK131105:RDM131106 RNG131105:RNI131106 RXC131105:RXE131106 SGY131105:SHA131106 SQU131105:SQW131106 TAQ131105:TAS131106 TKM131105:TKO131106 TUI131105:TUK131106 UEE131105:UEG131106 UOA131105:UOC131106 UXW131105:UXY131106 VHS131105:VHU131106 VRO131105:VRQ131106 WBK131105:WBM131106 WLG131105:WLI131106 WVC131105:WVE131106 IQ196641:IS196642 SM196641:SO196642 ACI196641:ACK196642 AME196641:AMG196642 AWA196641:AWC196642 BFW196641:BFY196642 BPS196641:BPU196642 BZO196641:BZQ196642 CJK196641:CJM196642 CTG196641:CTI196642 DDC196641:DDE196642 DMY196641:DNA196642 DWU196641:DWW196642 EGQ196641:EGS196642 EQM196641:EQO196642 FAI196641:FAK196642 FKE196641:FKG196642 FUA196641:FUC196642 GDW196641:GDY196642 GNS196641:GNU196642 GXO196641:GXQ196642 HHK196641:HHM196642 HRG196641:HRI196642 IBC196641:IBE196642 IKY196641:ILA196642 IUU196641:IUW196642 JEQ196641:JES196642 JOM196641:JOO196642 JYI196641:JYK196642 KIE196641:KIG196642 KSA196641:KSC196642 LBW196641:LBY196642 LLS196641:LLU196642 LVO196641:LVQ196642 MFK196641:MFM196642 MPG196641:MPI196642 MZC196641:MZE196642 NIY196641:NJA196642 NSU196641:NSW196642 OCQ196641:OCS196642 OMM196641:OMO196642 OWI196641:OWK196642 PGE196641:PGG196642 PQA196641:PQC196642 PZW196641:PZY196642 QJS196641:QJU196642 QTO196641:QTQ196642 RDK196641:RDM196642 RNG196641:RNI196642 RXC196641:RXE196642 SGY196641:SHA196642 SQU196641:SQW196642 TAQ196641:TAS196642 TKM196641:TKO196642 TUI196641:TUK196642 UEE196641:UEG196642 UOA196641:UOC196642 UXW196641:UXY196642 VHS196641:VHU196642 VRO196641:VRQ196642 WBK196641:WBM196642 WLG196641:WLI196642 WVC196641:WVE196642 IQ262177:IS262178 SM262177:SO262178 ACI262177:ACK262178 AME262177:AMG262178 AWA262177:AWC262178 BFW262177:BFY262178 BPS262177:BPU262178 BZO262177:BZQ262178 CJK262177:CJM262178 CTG262177:CTI262178 DDC262177:DDE262178 DMY262177:DNA262178 DWU262177:DWW262178 EGQ262177:EGS262178 EQM262177:EQO262178 FAI262177:FAK262178 FKE262177:FKG262178 FUA262177:FUC262178 GDW262177:GDY262178 GNS262177:GNU262178 GXO262177:GXQ262178 HHK262177:HHM262178 HRG262177:HRI262178 IBC262177:IBE262178 IKY262177:ILA262178 IUU262177:IUW262178 JEQ262177:JES262178 JOM262177:JOO262178 JYI262177:JYK262178 KIE262177:KIG262178 KSA262177:KSC262178 LBW262177:LBY262178 LLS262177:LLU262178 LVO262177:LVQ262178 MFK262177:MFM262178 MPG262177:MPI262178 MZC262177:MZE262178 NIY262177:NJA262178 NSU262177:NSW262178 OCQ262177:OCS262178 OMM262177:OMO262178 OWI262177:OWK262178 PGE262177:PGG262178 PQA262177:PQC262178 PZW262177:PZY262178 QJS262177:QJU262178 QTO262177:QTQ262178 RDK262177:RDM262178 RNG262177:RNI262178 RXC262177:RXE262178 SGY262177:SHA262178 SQU262177:SQW262178 TAQ262177:TAS262178 TKM262177:TKO262178 TUI262177:TUK262178 UEE262177:UEG262178 UOA262177:UOC262178 UXW262177:UXY262178 VHS262177:VHU262178 VRO262177:VRQ262178 WBK262177:WBM262178 WLG262177:WLI262178 WVC262177:WVE262178 IQ327713:IS327714 SM327713:SO327714 ACI327713:ACK327714 AME327713:AMG327714 AWA327713:AWC327714 BFW327713:BFY327714 BPS327713:BPU327714 BZO327713:BZQ327714 CJK327713:CJM327714 CTG327713:CTI327714 DDC327713:DDE327714 DMY327713:DNA327714 DWU327713:DWW327714 EGQ327713:EGS327714 EQM327713:EQO327714 FAI327713:FAK327714 FKE327713:FKG327714 FUA327713:FUC327714 GDW327713:GDY327714 GNS327713:GNU327714 GXO327713:GXQ327714 HHK327713:HHM327714 HRG327713:HRI327714 IBC327713:IBE327714 IKY327713:ILA327714 IUU327713:IUW327714 JEQ327713:JES327714 JOM327713:JOO327714 JYI327713:JYK327714 KIE327713:KIG327714 KSA327713:KSC327714 LBW327713:LBY327714 LLS327713:LLU327714 LVO327713:LVQ327714 MFK327713:MFM327714 MPG327713:MPI327714 MZC327713:MZE327714 NIY327713:NJA327714 NSU327713:NSW327714 OCQ327713:OCS327714 OMM327713:OMO327714 OWI327713:OWK327714 PGE327713:PGG327714 PQA327713:PQC327714 PZW327713:PZY327714 QJS327713:QJU327714 QTO327713:QTQ327714 RDK327713:RDM327714 RNG327713:RNI327714 RXC327713:RXE327714 SGY327713:SHA327714 SQU327713:SQW327714 TAQ327713:TAS327714 TKM327713:TKO327714 TUI327713:TUK327714 UEE327713:UEG327714 UOA327713:UOC327714 UXW327713:UXY327714 VHS327713:VHU327714 VRO327713:VRQ327714 WBK327713:WBM327714 WLG327713:WLI327714 WVC327713:WVE327714 IQ393249:IS393250 SM393249:SO393250 ACI393249:ACK393250 AME393249:AMG393250 AWA393249:AWC393250 BFW393249:BFY393250 BPS393249:BPU393250 BZO393249:BZQ393250 CJK393249:CJM393250 CTG393249:CTI393250 DDC393249:DDE393250 DMY393249:DNA393250 DWU393249:DWW393250 EGQ393249:EGS393250 EQM393249:EQO393250 FAI393249:FAK393250 FKE393249:FKG393250 FUA393249:FUC393250 GDW393249:GDY393250 GNS393249:GNU393250 GXO393249:GXQ393250 HHK393249:HHM393250 HRG393249:HRI393250 IBC393249:IBE393250 IKY393249:ILA393250 IUU393249:IUW393250 JEQ393249:JES393250 JOM393249:JOO393250 JYI393249:JYK393250 KIE393249:KIG393250 KSA393249:KSC393250 LBW393249:LBY393250 LLS393249:LLU393250 LVO393249:LVQ393250 MFK393249:MFM393250 MPG393249:MPI393250 MZC393249:MZE393250 NIY393249:NJA393250 NSU393249:NSW393250 OCQ393249:OCS393250 OMM393249:OMO393250 OWI393249:OWK393250 PGE393249:PGG393250 PQA393249:PQC393250 PZW393249:PZY393250 QJS393249:QJU393250 QTO393249:QTQ393250 RDK393249:RDM393250 RNG393249:RNI393250 RXC393249:RXE393250 SGY393249:SHA393250 SQU393249:SQW393250 TAQ393249:TAS393250 TKM393249:TKO393250 TUI393249:TUK393250 UEE393249:UEG393250 UOA393249:UOC393250 UXW393249:UXY393250 VHS393249:VHU393250 VRO393249:VRQ393250 WBK393249:WBM393250 WLG393249:WLI393250 WVC393249:WVE393250 IQ458785:IS458786 SM458785:SO458786 ACI458785:ACK458786 AME458785:AMG458786 AWA458785:AWC458786 BFW458785:BFY458786 BPS458785:BPU458786 BZO458785:BZQ458786 CJK458785:CJM458786 CTG458785:CTI458786 DDC458785:DDE458786 DMY458785:DNA458786 DWU458785:DWW458786 EGQ458785:EGS458786 EQM458785:EQO458786 FAI458785:FAK458786 FKE458785:FKG458786 FUA458785:FUC458786 GDW458785:GDY458786 GNS458785:GNU458786 GXO458785:GXQ458786 HHK458785:HHM458786 HRG458785:HRI458786 IBC458785:IBE458786 IKY458785:ILA458786 IUU458785:IUW458786 JEQ458785:JES458786 JOM458785:JOO458786 JYI458785:JYK458786 KIE458785:KIG458786 KSA458785:KSC458786 LBW458785:LBY458786 LLS458785:LLU458786 LVO458785:LVQ458786 MFK458785:MFM458786 MPG458785:MPI458786 MZC458785:MZE458786 NIY458785:NJA458786 NSU458785:NSW458786 OCQ458785:OCS458786 OMM458785:OMO458786 OWI458785:OWK458786 PGE458785:PGG458786 PQA458785:PQC458786 PZW458785:PZY458786 QJS458785:QJU458786 QTO458785:QTQ458786 RDK458785:RDM458786 RNG458785:RNI458786 RXC458785:RXE458786 SGY458785:SHA458786 SQU458785:SQW458786 TAQ458785:TAS458786 TKM458785:TKO458786 TUI458785:TUK458786 UEE458785:UEG458786 UOA458785:UOC458786 UXW458785:UXY458786 VHS458785:VHU458786 VRO458785:VRQ458786 WBK458785:WBM458786 WLG458785:WLI458786 WVC458785:WVE458786 IQ524321:IS524322 SM524321:SO524322 ACI524321:ACK524322 AME524321:AMG524322 AWA524321:AWC524322 BFW524321:BFY524322 BPS524321:BPU524322 BZO524321:BZQ524322 CJK524321:CJM524322 CTG524321:CTI524322 DDC524321:DDE524322 DMY524321:DNA524322 DWU524321:DWW524322 EGQ524321:EGS524322 EQM524321:EQO524322 FAI524321:FAK524322 FKE524321:FKG524322 FUA524321:FUC524322 GDW524321:GDY524322 GNS524321:GNU524322 GXO524321:GXQ524322 HHK524321:HHM524322 HRG524321:HRI524322 IBC524321:IBE524322 IKY524321:ILA524322 IUU524321:IUW524322 JEQ524321:JES524322 JOM524321:JOO524322 JYI524321:JYK524322 KIE524321:KIG524322 KSA524321:KSC524322 LBW524321:LBY524322 LLS524321:LLU524322 LVO524321:LVQ524322 MFK524321:MFM524322 MPG524321:MPI524322 MZC524321:MZE524322 NIY524321:NJA524322 NSU524321:NSW524322 OCQ524321:OCS524322 OMM524321:OMO524322 OWI524321:OWK524322 PGE524321:PGG524322 PQA524321:PQC524322 PZW524321:PZY524322 QJS524321:QJU524322 QTO524321:QTQ524322 RDK524321:RDM524322 RNG524321:RNI524322 RXC524321:RXE524322 SGY524321:SHA524322 SQU524321:SQW524322 TAQ524321:TAS524322 TKM524321:TKO524322 TUI524321:TUK524322 UEE524321:UEG524322 UOA524321:UOC524322 UXW524321:UXY524322 VHS524321:VHU524322 VRO524321:VRQ524322 WBK524321:WBM524322 WLG524321:WLI524322 WVC524321:WVE524322 IQ589857:IS589858 SM589857:SO589858 ACI589857:ACK589858 AME589857:AMG589858 AWA589857:AWC589858 BFW589857:BFY589858 BPS589857:BPU589858 BZO589857:BZQ589858 CJK589857:CJM589858 CTG589857:CTI589858 DDC589857:DDE589858 DMY589857:DNA589858 DWU589857:DWW589858 EGQ589857:EGS589858 EQM589857:EQO589858 FAI589857:FAK589858 FKE589857:FKG589858 FUA589857:FUC589858 GDW589857:GDY589858 GNS589857:GNU589858 GXO589857:GXQ589858 HHK589857:HHM589858 HRG589857:HRI589858 IBC589857:IBE589858 IKY589857:ILA589858 IUU589857:IUW589858 JEQ589857:JES589858 JOM589857:JOO589858 JYI589857:JYK589858 KIE589857:KIG589858 KSA589857:KSC589858 LBW589857:LBY589858 LLS589857:LLU589858 LVO589857:LVQ589858 MFK589857:MFM589858 MPG589857:MPI589858 MZC589857:MZE589858 NIY589857:NJA589858 NSU589857:NSW589858 OCQ589857:OCS589858 OMM589857:OMO589858 OWI589857:OWK589858 PGE589857:PGG589858 PQA589857:PQC589858 PZW589857:PZY589858 QJS589857:QJU589858 QTO589857:QTQ589858 RDK589857:RDM589858 RNG589857:RNI589858 RXC589857:RXE589858 SGY589857:SHA589858 SQU589857:SQW589858 TAQ589857:TAS589858 TKM589857:TKO589858 TUI589857:TUK589858 UEE589857:UEG589858 UOA589857:UOC589858 UXW589857:UXY589858 VHS589857:VHU589858 VRO589857:VRQ589858 WBK589857:WBM589858 WLG589857:WLI589858 WVC589857:WVE589858 IQ655393:IS655394 SM655393:SO655394 ACI655393:ACK655394 AME655393:AMG655394 AWA655393:AWC655394 BFW655393:BFY655394 BPS655393:BPU655394 BZO655393:BZQ655394 CJK655393:CJM655394 CTG655393:CTI655394 DDC655393:DDE655394 DMY655393:DNA655394 DWU655393:DWW655394 EGQ655393:EGS655394 EQM655393:EQO655394 FAI655393:FAK655394 FKE655393:FKG655394 FUA655393:FUC655394 GDW655393:GDY655394 GNS655393:GNU655394 GXO655393:GXQ655394 HHK655393:HHM655394 HRG655393:HRI655394 IBC655393:IBE655394 IKY655393:ILA655394 IUU655393:IUW655394 JEQ655393:JES655394 JOM655393:JOO655394 JYI655393:JYK655394 KIE655393:KIG655394 KSA655393:KSC655394 LBW655393:LBY655394 LLS655393:LLU655394 LVO655393:LVQ655394 MFK655393:MFM655394 MPG655393:MPI655394 MZC655393:MZE655394 NIY655393:NJA655394 NSU655393:NSW655394 OCQ655393:OCS655394 OMM655393:OMO655394 OWI655393:OWK655394 PGE655393:PGG655394 PQA655393:PQC655394 PZW655393:PZY655394 QJS655393:QJU655394 QTO655393:QTQ655394 RDK655393:RDM655394 RNG655393:RNI655394 RXC655393:RXE655394 SGY655393:SHA655394 SQU655393:SQW655394 TAQ655393:TAS655394 TKM655393:TKO655394 TUI655393:TUK655394 UEE655393:UEG655394 UOA655393:UOC655394 UXW655393:UXY655394 VHS655393:VHU655394 VRO655393:VRQ655394 WBK655393:WBM655394 WLG655393:WLI655394 WVC655393:WVE655394 IQ720929:IS720930 SM720929:SO720930 ACI720929:ACK720930 AME720929:AMG720930 AWA720929:AWC720930 BFW720929:BFY720930 BPS720929:BPU720930 BZO720929:BZQ720930 CJK720929:CJM720930 CTG720929:CTI720930 DDC720929:DDE720930 DMY720929:DNA720930 DWU720929:DWW720930 EGQ720929:EGS720930 EQM720929:EQO720930 FAI720929:FAK720930 FKE720929:FKG720930 FUA720929:FUC720930 GDW720929:GDY720930 GNS720929:GNU720930 GXO720929:GXQ720930 HHK720929:HHM720930 HRG720929:HRI720930 IBC720929:IBE720930 IKY720929:ILA720930 IUU720929:IUW720930 JEQ720929:JES720930 JOM720929:JOO720930 JYI720929:JYK720930 KIE720929:KIG720930 KSA720929:KSC720930 LBW720929:LBY720930 LLS720929:LLU720930 LVO720929:LVQ720930 MFK720929:MFM720930 MPG720929:MPI720930 MZC720929:MZE720930 NIY720929:NJA720930 NSU720929:NSW720930 OCQ720929:OCS720930 OMM720929:OMO720930 OWI720929:OWK720930 PGE720929:PGG720930 PQA720929:PQC720930 PZW720929:PZY720930 QJS720929:QJU720930 QTO720929:QTQ720930 RDK720929:RDM720930 RNG720929:RNI720930 RXC720929:RXE720930 SGY720929:SHA720930 SQU720929:SQW720930 TAQ720929:TAS720930 TKM720929:TKO720930 TUI720929:TUK720930 UEE720929:UEG720930 UOA720929:UOC720930 UXW720929:UXY720930 VHS720929:VHU720930 VRO720929:VRQ720930 WBK720929:WBM720930 WLG720929:WLI720930 WVC720929:WVE720930 IQ786465:IS786466 SM786465:SO786466 ACI786465:ACK786466 AME786465:AMG786466 AWA786465:AWC786466 BFW786465:BFY786466 BPS786465:BPU786466 BZO786465:BZQ786466 CJK786465:CJM786466 CTG786465:CTI786466 DDC786465:DDE786466 DMY786465:DNA786466 DWU786465:DWW786466 EGQ786465:EGS786466 EQM786465:EQO786466 FAI786465:FAK786466 FKE786465:FKG786466 FUA786465:FUC786466 GDW786465:GDY786466 GNS786465:GNU786466 GXO786465:GXQ786466 HHK786465:HHM786466 HRG786465:HRI786466 IBC786465:IBE786466 IKY786465:ILA786466 IUU786465:IUW786466 JEQ786465:JES786466 JOM786465:JOO786466 JYI786465:JYK786466 KIE786465:KIG786466 KSA786465:KSC786466 LBW786465:LBY786466 LLS786465:LLU786466 LVO786465:LVQ786466 MFK786465:MFM786466 MPG786465:MPI786466 MZC786465:MZE786466 NIY786465:NJA786466 NSU786465:NSW786466 OCQ786465:OCS786466 OMM786465:OMO786466 OWI786465:OWK786466 PGE786465:PGG786466 PQA786465:PQC786466 PZW786465:PZY786466 QJS786465:QJU786466 QTO786465:QTQ786466 RDK786465:RDM786466 RNG786465:RNI786466 RXC786465:RXE786466 SGY786465:SHA786466 SQU786465:SQW786466 TAQ786465:TAS786466 TKM786465:TKO786466 TUI786465:TUK786466 UEE786465:UEG786466 UOA786465:UOC786466 UXW786465:UXY786466 VHS786465:VHU786466 VRO786465:VRQ786466 WBK786465:WBM786466 WLG786465:WLI786466 WVC786465:WVE786466 IQ852001:IS852002 SM852001:SO852002 ACI852001:ACK852002 AME852001:AMG852002 AWA852001:AWC852002 BFW852001:BFY852002 BPS852001:BPU852002 BZO852001:BZQ852002 CJK852001:CJM852002 CTG852001:CTI852002 DDC852001:DDE852002 DMY852001:DNA852002 DWU852001:DWW852002 EGQ852001:EGS852002 EQM852001:EQO852002 FAI852001:FAK852002 FKE852001:FKG852002 FUA852001:FUC852002 GDW852001:GDY852002 GNS852001:GNU852002 GXO852001:GXQ852002 HHK852001:HHM852002 HRG852001:HRI852002 IBC852001:IBE852002 IKY852001:ILA852002 IUU852001:IUW852002 JEQ852001:JES852002 JOM852001:JOO852002 JYI852001:JYK852002 KIE852001:KIG852002 KSA852001:KSC852002 LBW852001:LBY852002 LLS852001:LLU852002 LVO852001:LVQ852002 MFK852001:MFM852002 MPG852001:MPI852002 MZC852001:MZE852002 NIY852001:NJA852002 NSU852001:NSW852002 OCQ852001:OCS852002 OMM852001:OMO852002 OWI852001:OWK852002 PGE852001:PGG852002 PQA852001:PQC852002 PZW852001:PZY852002 QJS852001:QJU852002 QTO852001:QTQ852002 RDK852001:RDM852002 RNG852001:RNI852002 RXC852001:RXE852002 SGY852001:SHA852002 SQU852001:SQW852002 TAQ852001:TAS852002 TKM852001:TKO852002 TUI852001:TUK852002 UEE852001:UEG852002 UOA852001:UOC852002 UXW852001:UXY852002 VHS852001:VHU852002 VRO852001:VRQ852002 WBK852001:WBM852002 WLG852001:WLI852002 WVC852001:WVE852002 IQ917537:IS917538 SM917537:SO917538 ACI917537:ACK917538 AME917537:AMG917538 AWA917537:AWC917538 BFW917537:BFY917538 BPS917537:BPU917538 BZO917537:BZQ917538 CJK917537:CJM917538 CTG917537:CTI917538 DDC917537:DDE917538 DMY917537:DNA917538 DWU917537:DWW917538 EGQ917537:EGS917538 EQM917537:EQO917538 FAI917537:FAK917538 FKE917537:FKG917538 FUA917537:FUC917538 GDW917537:GDY917538 GNS917537:GNU917538 GXO917537:GXQ917538 HHK917537:HHM917538 HRG917537:HRI917538 IBC917537:IBE917538 IKY917537:ILA917538 IUU917537:IUW917538 JEQ917537:JES917538 JOM917537:JOO917538 JYI917537:JYK917538 KIE917537:KIG917538 KSA917537:KSC917538 LBW917537:LBY917538 LLS917537:LLU917538 LVO917537:LVQ917538 MFK917537:MFM917538 MPG917537:MPI917538 MZC917537:MZE917538 NIY917537:NJA917538 NSU917537:NSW917538 OCQ917537:OCS917538 OMM917537:OMO917538 OWI917537:OWK917538 PGE917537:PGG917538 PQA917537:PQC917538 PZW917537:PZY917538 QJS917537:QJU917538 QTO917537:QTQ917538 RDK917537:RDM917538 RNG917537:RNI917538 RXC917537:RXE917538 SGY917537:SHA917538 SQU917537:SQW917538 TAQ917537:TAS917538 TKM917537:TKO917538 TUI917537:TUK917538 UEE917537:UEG917538 UOA917537:UOC917538 UXW917537:UXY917538 VHS917537:VHU917538 VRO917537:VRQ917538 WBK917537:WBM917538 WLG917537:WLI917538 WVC917537:WVE917538 IQ983073:IS983074 SM983073:SO983074 ACI983073:ACK983074 AME983073:AMG983074 AWA983073:AWC983074 BFW983073:BFY983074 BPS983073:BPU983074 BZO983073:BZQ983074 CJK983073:CJM983074 CTG983073:CTI983074 DDC983073:DDE983074 DMY983073:DNA983074 DWU983073:DWW983074 EGQ983073:EGS983074 EQM983073:EQO983074 FAI983073:FAK983074 FKE983073:FKG983074 FUA983073:FUC983074 GDW983073:GDY983074 GNS983073:GNU983074 GXO983073:GXQ983074 HHK983073:HHM983074 HRG983073:HRI983074 IBC983073:IBE983074 IKY983073:ILA983074 IUU983073:IUW983074 JEQ983073:JES983074 JOM983073:JOO983074 JYI983073:JYK983074 KIE983073:KIG983074 KSA983073:KSC983074 LBW983073:LBY983074 LLS983073:LLU983074 LVO983073:LVQ983074 MFK983073:MFM983074 MPG983073:MPI983074 MZC983073:MZE983074 NIY983073:NJA983074 NSU983073:NSW983074 OCQ983073:OCS983074 OMM983073:OMO983074 OWI983073:OWK983074 PGE983073:PGG983074 PQA983073:PQC983074 PZW983073:PZY983074 QJS983073:QJU983074 QTO983073:QTQ983074 RDK983073:RDM983074 RNG983073:RNI983074 RXC983073:RXE983074 SGY983073:SHA983074 SQU983073:SQW983074 TAQ983073:TAS983074 TKM983073:TKO983074 TUI983073:TUK983074 UEE983073:UEG983074 UOA983073:UOC983074 UXW983073:UXY983074 VHS983073:VHU983074 VRO983073:VRQ983074 WBK983073:WBM983074 WLG983073:WLI983074 WVC983073:WVE983074 IQ65574:IS65574 SM65574:SO65574 ACI65574:ACK65574 AME65574:AMG65574 AWA65574:AWC65574 BFW65574:BFY65574 BPS65574:BPU65574 BZO65574:BZQ65574 CJK65574:CJM65574 CTG65574:CTI65574 DDC65574:DDE65574 DMY65574:DNA65574 DWU65574:DWW65574 EGQ65574:EGS65574 EQM65574:EQO65574 FAI65574:FAK65574 FKE65574:FKG65574 FUA65574:FUC65574 GDW65574:GDY65574 GNS65574:GNU65574 GXO65574:GXQ65574 HHK65574:HHM65574 HRG65574:HRI65574 IBC65574:IBE65574 IKY65574:ILA65574 IUU65574:IUW65574 JEQ65574:JES65574 JOM65574:JOO65574 JYI65574:JYK65574 KIE65574:KIG65574 KSA65574:KSC65574 LBW65574:LBY65574 LLS65574:LLU65574 LVO65574:LVQ65574 MFK65574:MFM65574 MPG65574:MPI65574 MZC65574:MZE65574 NIY65574:NJA65574 NSU65574:NSW65574 OCQ65574:OCS65574 OMM65574:OMO65574 OWI65574:OWK65574 PGE65574:PGG65574 PQA65574:PQC65574 PZW65574:PZY65574 QJS65574:QJU65574 QTO65574:QTQ65574 RDK65574:RDM65574 RNG65574:RNI65574 RXC65574:RXE65574 SGY65574:SHA65574 SQU65574:SQW65574 TAQ65574:TAS65574 TKM65574:TKO65574 TUI65574:TUK65574 UEE65574:UEG65574 UOA65574:UOC65574 UXW65574:UXY65574 VHS65574:VHU65574 VRO65574:VRQ65574 WBK65574:WBM65574 WLG65574:WLI65574 WVC65574:WVE65574 IQ131110:IS131110 SM131110:SO131110 ACI131110:ACK131110 AME131110:AMG131110 AWA131110:AWC131110 BFW131110:BFY131110 BPS131110:BPU131110 BZO131110:BZQ131110 CJK131110:CJM131110 CTG131110:CTI131110 DDC131110:DDE131110 DMY131110:DNA131110 DWU131110:DWW131110 EGQ131110:EGS131110 EQM131110:EQO131110 FAI131110:FAK131110 FKE131110:FKG131110 FUA131110:FUC131110 GDW131110:GDY131110 GNS131110:GNU131110 GXO131110:GXQ131110 HHK131110:HHM131110 HRG131110:HRI131110 IBC131110:IBE131110 IKY131110:ILA131110 IUU131110:IUW131110 JEQ131110:JES131110 JOM131110:JOO131110 JYI131110:JYK131110 KIE131110:KIG131110 KSA131110:KSC131110 LBW131110:LBY131110 LLS131110:LLU131110 LVO131110:LVQ131110 MFK131110:MFM131110 MPG131110:MPI131110 MZC131110:MZE131110 NIY131110:NJA131110 NSU131110:NSW131110 OCQ131110:OCS131110 OMM131110:OMO131110 OWI131110:OWK131110 PGE131110:PGG131110 PQA131110:PQC131110 PZW131110:PZY131110 QJS131110:QJU131110 QTO131110:QTQ131110 RDK131110:RDM131110 RNG131110:RNI131110 RXC131110:RXE131110 SGY131110:SHA131110 SQU131110:SQW131110 TAQ131110:TAS131110 TKM131110:TKO131110 TUI131110:TUK131110 UEE131110:UEG131110 UOA131110:UOC131110 UXW131110:UXY131110 VHS131110:VHU131110 VRO131110:VRQ131110 WBK131110:WBM131110 WLG131110:WLI131110 WVC131110:WVE131110 IQ196646:IS196646 SM196646:SO196646 ACI196646:ACK196646 AME196646:AMG196646 AWA196646:AWC196646 BFW196646:BFY196646 BPS196646:BPU196646 BZO196646:BZQ196646 CJK196646:CJM196646 CTG196646:CTI196646 DDC196646:DDE196646 DMY196646:DNA196646 DWU196646:DWW196646 EGQ196646:EGS196646 EQM196646:EQO196646 FAI196646:FAK196646 FKE196646:FKG196646 FUA196646:FUC196646 GDW196646:GDY196646 GNS196646:GNU196646 GXO196646:GXQ196646 HHK196646:HHM196646 HRG196646:HRI196646 IBC196646:IBE196646 IKY196646:ILA196646 IUU196646:IUW196646 JEQ196646:JES196646 JOM196646:JOO196646 JYI196646:JYK196646 KIE196646:KIG196646 KSA196646:KSC196646 LBW196646:LBY196646 LLS196646:LLU196646 LVO196646:LVQ196646 MFK196646:MFM196646 MPG196646:MPI196646 MZC196646:MZE196646 NIY196646:NJA196646 NSU196646:NSW196646 OCQ196646:OCS196646 OMM196646:OMO196646 OWI196646:OWK196646 PGE196646:PGG196646 PQA196646:PQC196646 PZW196646:PZY196646 QJS196646:QJU196646 QTO196646:QTQ196646 RDK196646:RDM196646 RNG196646:RNI196646 RXC196646:RXE196646 SGY196646:SHA196646 SQU196646:SQW196646 TAQ196646:TAS196646 TKM196646:TKO196646 TUI196646:TUK196646 UEE196646:UEG196646 UOA196646:UOC196646 UXW196646:UXY196646 VHS196646:VHU196646 VRO196646:VRQ196646 WBK196646:WBM196646 WLG196646:WLI196646 WVC196646:WVE196646 IQ262182:IS262182 SM262182:SO262182 ACI262182:ACK262182 AME262182:AMG262182 AWA262182:AWC262182 BFW262182:BFY262182 BPS262182:BPU262182 BZO262182:BZQ262182 CJK262182:CJM262182 CTG262182:CTI262182 DDC262182:DDE262182 DMY262182:DNA262182 DWU262182:DWW262182 EGQ262182:EGS262182 EQM262182:EQO262182 FAI262182:FAK262182 FKE262182:FKG262182 FUA262182:FUC262182 GDW262182:GDY262182 GNS262182:GNU262182 GXO262182:GXQ262182 HHK262182:HHM262182 HRG262182:HRI262182 IBC262182:IBE262182 IKY262182:ILA262182 IUU262182:IUW262182 JEQ262182:JES262182 JOM262182:JOO262182 JYI262182:JYK262182 KIE262182:KIG262182 KSA262182:KSC262182 LBW262182:LBY262182 LLS262182:LLU262182 LVO262182:LVQ262182 MFK262182:MFM262182 MPG262182:MPI262182 MZC262182:MZE262182 NIY262182:NJA262182 NSU262182:NSW262182 OCQ262182:OCS262182 OMM262182:OMO262182 OWI262182:OWK262182 PGE262182:PGG262182 PQA262182:PQC262182 PZW262182:PZY262182 QJS262182:QJU262182 QTO262182:QTQ262182 RDK262182:RDM262182 RNG262182:RNI262182 RXC262182:RXE262182 SGY262182:SHA262182 SQU262182:SQW262182 TAQ262182:TAS262182 TKM262182:TKO262182 TUI262182:TUK262182 UEE262182:UEG262182 UOA262182:UOC262182 UXW262182:UXY262182 VHS262182:VHU262182 VRO262182:VRQ262182 WBK262182:WBM262182 WLG262182:WLI262182 WVC262182:WVE262182 IQ327718:IS327718 SM327718:SO327718 ACI327718:ACK327718 AME327718:AMG327718 AWA327718:AWC327718 BFW327718:BFY327718 BPS327718:BPU327718 BZO327718:BZQ327718 CJK327718:CJM327718 CTG327718:CTI327718 DDC327718:DDE327718 DMY327718:DNA327718 DWU327718:DWW327718 EGQ327718:EGS327718 EQM327718:EQO327718 FAI327718:FAK327718 FKE327718:FKG327718 FUA327718:FUC327718 GDW327718:GDY327718 GNS327718:GNU327718 GXO327718:GXQ327718 HHK327718:HHM327718 HRG327718:HRI327718 IBC327718:IBE327718 IKY327718:ILA327718 IUU327718:IUW327718 JEQ327718:JES327718 JOM327718:JOO327718 JYI327718:JYK327718 KIE327718:KIG327718 KSA327718:KSC327718 LBW327718:LBY327718 LLS327718:LLU327718 LVO327718:LVQ327718 MFK327718:MFM327718 MPG327718:MPI327718 MZC327718:MZE327718 NIY327718:NJA327718 NSU327718:NSW327718 OCQ327718:OCS327718 OMM327718:OMO327718 OWI327718:OWK327718 PGE327718:PGG327718 PQA327718:PQC327718 PZW327718:PZY327718 QJS327718:QJU327718 QTO327718:QTQ327718 RDK327718:RDM327718 RNG327718:RNI327718 RXC327718:RXE327718 SGY327718:SHA327718 SQU327718:SQW327718 TAQ327718:TAS327718 TKM327718:TKO327718 TUI327718:TUK327718 UEE327718:UEG327718 UOA327718:UOC327718 UXW327718:UXY327718 VHS327718:VHU327718 VRO327718:VRQ327718 WBK327718:WBM327718 WLG327718:WLI327718 WVC327718:WVE327718 IQ393254:IS393254 SM393254:SO393254 ACI393254:ACK393254 AME393254:AMG393254 AWA393254:AWC393254 BFW393254:BFY393254 BPS393254:BPU393254 BZO393254:BZQ393254 CJK393254:CJM393254 CTG393254:CTI393254 DDC393254:DDE393254 DMY393254:DNA393254 DWU393254:DWW393254 EGQ393254:EGS393254 EQM393254:EQO393254 FAI393254:FAK393254 FKE393254:FKG393254 FUA393254:FUC393254 GDW393254:GDY393254 GNS393254:GNU393254 GXO393254:GXQ393254 HHK393254:HHM393254 HRG393254:HRI393254 IBC393254:IBE393254 IKY393254:ILA393254 IUU393254:IUW393254 JEQ393254:JES393254 JOM393254:JOO393254 JYI393254:JYK393254 KIE393254:KIG393254 KSA393254:KSC393254 LBW393254:LBY393254 LLS393254:LLU393254 LVO393254:LVQ393254 MFK393254:MFM393254 MPG393254:MPI393254 MZC393254:MZE393254 NIY393254:NJA393254 NSU393254:NSW393254 OCQ393254:OCS393254 OMM393254:OMO393254 OWI393254:OWK393254 PGE393254:PGG393254 PQA393254:PQC393254 PZW393254:PZY393254 QJS393254:QJU393254 QTO393254:QTQ393254 RDK393254:RDM393254 RNG393254:RNI393254 RXC393254:RXE393254 SGY393254:SHA393254 SQU393254:SQW393254 TAQ393254:TAS393254 TKM393254:TKO393254 TUI393254:TUK393254 UEE393254:UEG393254 UOA393254:UOC393254 UXW393254:UXY393254 VHS393254:VHU393254 VRO393254:VRQ393254 WBK393254:WBM393254 WLG393254:WLI393254 WVC393254:WVE393254 IQ458790:IS458790 SM458790:SO458790 ACI458790:ACK458790 AME458790:AMG458790 AWA458790:AWC458790 BFW458790:BFY458790 BPS458790:BPU458790 BZO458790:BZQ458790 CJK458790:CJM458790 CTG458790:CTI458790 DDC458790:DDE458790 DMY458790:DNA458790 DWU458790:DWW458790 EGQ458790:EGS458790 EQM458790:EQO458790 FAI458790:FAK458790 FKE458790:FKG458790 FUA458790:FUC458790 GDW458790:GDY458790 GNS458790:GNU458790 GXO458790:GXQ458790 HHK458790:HHM458790 HRG458790:HRI458790 IBC458790:IBE458790 IKY458790:ILA458790 IUU458790:IUW458790 JEQ458790:JES458790 JOM458790:JOO458790 JYI458790:JYK458790 KIE458790:KIG458790 KSA458790:KSC458790 LBW458790:LBY458790 LLS458790:LLU458790 LVO458790:LVQ458790 MFK458790:MFM458790 MPG458790:MPI458790 MZC458790:MZE458790 NIY458790:NJA458790 NSU458790:NSW458790 OCQ458790:OCS458790 OMM458790:OMO458790 OWI458790:OWK458790 PGE458790:PGG458790 PQA458790:PQC458790 PZW458790:PZY458790 QJS458790:QJU458790 QTO458790:QTQ458790 RDK458790:RDM458790 RNG458790:RNI458790 RXC458790:RXE458790 SGY458790:SHA458790 SQU458790:SQW458790 TAQ458790:TAS458790 TKM458790:TKO458790 TUI458790:TUK458790 UEE458790:UEG458790 UOA458790:UOC458790 UXW458790:UXY458790 VHS458790:VHU458790 VRO458790:VRQ458790 WBK458790:WBM458790 WLG458790:WLI458790 WVC458790:WVE458790 IQ524326:IS524326 SM524326:SO524326 ACI524326:ACK524326 AME524326:AMG524326 AWA524326:AWC524326 BFW524326:BFY524326 BPS524326:BPU524326 BZO524326:BZQ524326 CJK524326:CJM524326 CTG524326:CTI524326 DDC524326:DDE524326 DMY524326:DNA524326 DWU524326:DWW524326 EGQ524326:EGS524326 EQM524326:EQO524326 FAI524326:FAK524326 FKE524326:FKG524326 FUA524326:FUC524326 GDW524326:GDY524326 GNS524326:GNU524326 GXO524326:GXQ524326 HHK524326:HHM524326 HRG524326:HRI524326 IBC524326:IBE524326 IKY524326:ILA524326 IUU524326:IUW524326 JEQ524326:JES524326 JOM524326:JOO524326 JYI524326:JYK524326 KIE524326:KIG524326 KSA524326:KSC524326 LBW524326:LBY524326 LLS524326:LLU524326 LVO524326:LVQ524326 MFK524326:MFM524326 MPG524326:MPI524326 MZC524326:MZE524326 NIY524326:NJA524326 NSU524326:NSW524326 OCQ524326:OCS524326 OMM524326:OMO524326 OWI524326:OWK524326 PGE524326:PGG524326 PQA524326:PQC524326 PZW524326:PZY524326 QJS524326:QJU524326 QTO524326:QTQ524326 RDK524326:RDM524326 RNG524326:RNI524326 RXC524326:RXE524326 SGY524326:SHA524326 SQU524326:SQW524326 TAQ524326:TAS524326 TKM524326:TKO524326 TUI524326:TUK524326 UEE524326:UEG524326 UOA524326:UOC524326 UXW524326:UXY524326 VHS524326:VHU524326 VRO524326:VRQ524326 WBK524326:WBM524326 WLG524326:WLI524326 WVC524326:WVE524326 IQ589862:IS589862 SM589862:SO589862 ACI589862:ACK589862 AME589862:AMG589862 AWA589862:AWC589862 BFW589862:BFY589862 BPS589862:BPU589862 BZO589862:BZQ589862 CJK589862:CJM589862 CTG589862:CTI589862 DDC589862:DDE589862 DMY589862:DNA589862 DWU589862:DWW589862 EGQ589862:EGS589862 EQM589862:EQO589862 FAI589862:FAK589862 FKE589862:FKG589862 FUA589862:FUC589862 GDW589862:GDY589862 GNS589862:GNU589862 GXO589862:GXQ589862 HHK589862:HHM589862 HRG589862:HRI589862 IBC589862:IBE589862 IKY589862:ILA589862 IUU589862:IUW589862 JEQ589862:JES589862 JOM589862:JOO589862 JYI589862:JYK589862 KIE589862:KIG589862 KSA589862:KSC589862 LBW589862:LBY589862 LLS589862:LLU589862 LVO589862:LVQ589862 MFK589862:MFM589862 MPG589862:MPI589862 MZC589862:MZE589862 NIY589862:NJA589862 NSU589862:NSW589862 OCQ589862:OCS589862 OMM589862:OMO589862 OWI589862:OWK589862 PGE589862:PGG589862 PQA589862:PQC589862 PZW589862:PZY589862 QJS589862:QJU589862 QTO589862:QTQ589862 RDK589862:RDM589862 RNG589862:RNI589862 RXC589862:RXE589862 SGY589862:SHA589862 SQU589862:SQW589862 TAQ589862:TAS589862 TKM589862:TKO589862 TUI589862:TUK589862 UEE589862:UEG589862 UOA589862:UOC589862 UXW589862:UXY589862 VHS589862:VHU589862 VRO589862:VRQ589862 WBK589862:WBM589862 WLG589862:WLI589862 WVC589862:WVE589862 IQ655398:IS655398 SM655398:SO655398 ACI655398:ACK655398 AME655398:AMG655398 AWA655398:AWC655398 BFW655398:BFY655398 BPS655398:BPU655398 BZO655398:BZQ655398 CJK655398:CJM655398 CTG655398:CTI655398 DDC655398:DDE655398 DMY655398:DNA655398 DWU655398:DWW655398 EGQ655398:EGS655398 EQM655398:EQO655398 FAI655398:FAK655398 FKE655398:FKG655398 FUA655398:FUC655398 GDW655398:GDY655398 GNS655398:GNU655398 GXO655398:GXQ655398 HHK655398:HHM655398 HRG655398:HRI655398 IBC655398:IBE655398 IKY655398:ILA655398 IUU655398:IUW655398 JEQ655398:JES655398 JOM655398:JOO655398 JYI655398:JYK655398 KIE655398:KIG655398 KSA655398:KSC655398 LBW655398:LBY655398 LLS655398:LLU655398 LVO655398:LVQ655398 MFK655398:MFM655398 MPG655398:MPI655398 MZC655398:MZE655398 NIY655398:NJA655398 NSU655398:NSW655398 OCQ655398:OCS655398 OMM655398:OMO655398 OWI655398:OWK655398 PGE655398:PGG655398 PQA655398:PQC655398 PZW655398:PZY655398 QJS655398:QJU655398 QTO655398:QTQ655398 RDK655398:RDM655398 RNG655398:RNI655398 RXC655398:RXE655398 SGY655398:SHA655398 SQU655398:SQW655398 TAQ655398:TAS655398 TKM655398:TKO655398 TUI655398:TUK655398 UEE655398:UEG655398 UOA655398:UOC655398 UXW655398:UXY655398 VHS655398:VHU655398 VRO655398:VRQ655398 WBK655398:WBM655398 WLG655398:WLI655398 WVC655398:WVE655398 IQ720934:IS720934 SM720934:SO720934 ACI720934:ACK720934 AME720934:AMG720934 AWA720934:AWC720934 BFW720934:BFY720934 BPS720934:BPU720934 BZO720934:BZQ720934 CJK720934:CJM720934 CTG720934:CTI720934 DDC720934:DDE720934 DMY720934:DNA720934 DWU720934:DWW720934 EGQ720934:EGS720934 EQM720934:EQO720934 FAI720934:FAK720934 FKE720934:FKG720934 FUA720934:FUC720934 GDW720934:GDY720934 GNS720934:GNU720934 GXO720934:GXQ720934 HHK720934:HHM720934 HRG720934:HRI720934 IBC720934:IBE720934 IKY720934:ILA720934 IUU720934:IUW720934 JEQ720934:JES720934 JOM720934:JOO720934 JYI720934:JYK720934 KIE720934:KIG720934 KSA720934:KSC720934 LBW720934:LBY720934 LLS720934:LLU720934 LVO720934:LVQ720934 MFK720934:MFM720934 MPG720934:MPI720934 MZC720934:MZE720934 NIY720934:NJA720934 NSU720934:NSW720934 OCQ720934:OCS720934 OMM720934:OMO720934 OWI720934:OWK720934 PGE720934:PGG720934 PQA720934:PQC720934 PZW720934:PZY720934 QJS720934:QJU720934 QTO720934:QTQ720934 RDK720934:RDM720934 RNG720934:RNI720934 RXC720934:RXE720934 SGY720934:SHA720934 SQU720934:SQW720934 TAQ720934:TAS720934 TKM720934:TKO720934 TUI720934:TUK720934 UEE720934:UEG720934 UOA720934:UOC720934 UXW720934:UXY720934 VHS720934:VHU720934 VRO720934:VRQ720934 WBK720934:WBM720934 WLG720934:WLI720934 WVC720934:WVE720934 IQ786470:IS786470 SM786470:SO786470 ACI786470:ACK786470 AME786470:AMG786470 AWA786470:AWC786470 BFW786470:BFY786470 BPS786470:BPU786470 BZO786470:BZQ786470 CJK786470:CJM786470 CTG786470:CTI786470 DDC786470:DDE786470 DMY786470:DNA786470 DWU786470:DWW786470 EGQ786470:EGS786470 EQM786470:EQO786470 FAI786470:FAK786470 FKE786470:FKG786470 FUA786470:FUC786470 GDW786470:GDY786470 GNS786470:GNU786470 GXO786470:GXQ786470 HHK786470:HHM786470 HRG786470:HRI786470 IBC786470:IBE786470 IKY786470:ILA786470 IUU786470:IUW786470 JEQ786470:JES786470 JOM786470:JOO786470 JYI786470:JYK786470 KIE786470:KIG786470 KSA786470:KSC786470 LBW786470:LBY786470 LLS786470:LLU786470 LVO786470:LVQ786470 MFK786470:MFM786470 MPG786470:MPI786470 MZC786470:MZE786470 NIY786470:NJA786470 NSU786470:NSW786470 OCQ786470:OCS786470 OMM786470:OMO786470 OWI786470:OWK786470 PGE786470:PGG786470 PQA786470:PQC786470 PZW786470:PZY786470 QJS786470:QJU786470 QTO786470:QTQ786470 RDK786470:RDM786470 RNG786470:RNI786470 RXC786470:RXE786470 SGY786470:SHA786470 SQU786470:SQW786470 TAQ786470:TAS786470 TKM786470:TKO786470 TUI786470:TUK786470 UEE786470:UEG786470 UOA786470:UOC786470 UXW786470:UXY786470 VHS786470:VHU786470 VRO786470:VRQ786470 WBK786470:WBM786470 WLG786470:WLI786470 WVC786470:WVE786470 IQ852006:IS852006 SM852006:SO852006 ACI852006:ACK852006 AME852006:AMG852006 AWA852006:AWC852006 BFW852006:BFY852006 BPS852006:BPU852006 BZO852006:BZQ852006 CJK852006:CJM852006 CTG852006:CTI852006 DDC852006:DDE852006 DMY852006:DNA852006 DWU852006:DWW852006 EGQ852006:EGS852006 EQM852006:EQO852006 FAI852006:FAK852006 FKE852006:FKG852006 FUA852006:FUC852006 GDW852006:GDY852006 GNS852006:GNU852006 GXO852006:GXQ852006 HHK852006:HHM852006 HRG852006:HRI852006 IBC852006:IBE852006 IKY852006:ILA852006 IUU852006:IUW852006 JEQ852006:JES852006 JOM852006:JOO852006 JYI852006:JYK852006 KIE852006:KIG852006 KSA852006:KSC852006 LBW852006:LBY852006 LLS852006:LLU852006 LVO852006:LVQ852006 MFK852006:MFM852006 MPG852006:MPI852006 MZC852006:MZE852006 NIY852006:NJA852006 NSU852006:NSW852006 OCQ852006:OCS852006 OMM852006:OMO852006 OWI852006:OWK852006 PGE852006:PGG852006 PQA852006:PQC852006 PZW852006:PZY852006 QJS852006:QJU852006 QTO852006:QTQ852006 RDK852006:RDM852006 RNG852006:RNI852006 RXC852006:RXE852006 SGY852006:SHA852006 SQU852006:SQW852006 TAQ852006:TAS852006 TKM852006:TKO852006 TUI852006:TUK852006 UEE852006:UEG852006 UOA852006:UOC852006 UXW852006:UXY852006 VHS852006:VHU852006 VRO852006:VRQ852006 WBK852006:WBM852006 WLG852006:WLI852006 WVC852006:WVE852006 IQ917542:IS917542 SM917542:SO917542 ACI917542:ACK917542 AME917542:AMG917542 AWA917542:AWC917542 BFW917542:BFY917542 BPS917542:BPU917542 BZO917542:BZQ917542 CJK917542:CJM917542 CTG917542:CTI917542 DDC917542:DDE917542 DMY917542:DNA917542 DWU917542:DWW917542 EGQ917542:EGS917542 EQM917542:EQO917542 FAI917542:FAK917542 FKE917542:FKG917542 FUA917542:FUC917542 GDW917542:GDY917542 GNS917542:GNU917542 GXO917542:GXQ917542 HHK917542:HHM917542 HRG917542:HRI917542 IBC917542:IBE917542 IKY917542:ILA917542 IUU917542:IUW917542 JEQ917542:JES917542 JOM917542:JOO917542 JYI917542:JYK917542 KIE917542:KIG917542 KSA917542:KSC917542 LBW917542:LBY917542 LLS917542:LLU917542 LVO917542:LVQ917542 MFK917542:MFM917542 MPG917542:MPI917542 MZC917542:MZE917542 NIY917542:NJA917542 NSU917542:NSW917542 OCQ917542:OCS917542 OMM917542:OMO917542 OWI917542:OWK917542 PGE917542:PGG917542 PQA917542:PQC917542 PZW917542:PZY917542 QJS917542:QJU917542 QTO917542:QTQ917542 RDK917542:RDM917542 RNG917542:RNI917542 RXC917542:RXE917542 SGY917542:SHA917542 SQU917542:SQW917542 TAQ917542:TAS917542 TKM917542:TKO917542 TUI917542:TUK917542 UEE917542:UEG917542 UOA917542:UOC917542 UXW917542:UXY917542 VHS917542:VHU917542 VRO917542:VRQ917542 WBK917542:WBM917542 WLG917542:WLI917542 WVC917542:WVE917542 IQ983078:IS983078 SM983078:SO983078 ACI983078:ACK983078 AME983078:AMG983078 AWA983078:AWC983078 BFW983078:BFY983078 BPS983078:BPU983078 BZO983078:BZQ983078 CJK983078:CJM983078 CTG983078:CTI983078 DDC983078:DDE983078 DMY983078:DNA983078 DWU983078:DWW983078 EGQ983078:EGS983078 EQM983078:EQO983078 FAI983078:FAK983078 FKE983078:FKG983078 FUA983078:FUC983078 GDW983078:GDY983078 GNS983078:GNU983078 GXO983078:GXQ983078 HHK983078:HHM983078 HRG983078:HRI983078 IBC983078:IBE983078 IKY983078:ILA983078 IUU983078:IUW983078 JEQ983078:JES983078 JOM983078:JOO983078 JYI983078:JYK983078 KIE983078:KIG983078 KSA983078:KSC983078 LBW983078:LBY983078 LLS983078:LLU983078 LVO983078:LVQ983078 MFK983078:MFM983078 MPG983078:MPI983078 MZC983078:MZE983078 NIY983078:NJA983078 NSU983078:NSW983078 OCQ983078:OCS983078 OMM983078:OMO983078 OWI983078:OWK983078 PGE983078:PGG983078 PQA983078:PQC983078 PZW983078:PZY983078 QJS983078:QJU983078 QTO983078:QTQ983078 RDK983078:RDM983078 RNG983078:RNI983078 RXC983078:RXE983078 SGY983078:SHA983078 SQU983078:SQW983078 TAQ983078:TAS983078 TKM983078:TKO983078 TUI983078:TUK983078 UEE983078:UEG983078 UOA983078:UOC983078 UXW983078:UXY983078 VHS983078:VHU983078 VRO983078:VRQ983078 WBK983078:WBM983078 WLG983078:WLI983078 WVC983078:WVE983078 IQ65568 SM65568 ACI65568 AME65568 AWA65568 BFW65568 BPS65568 BZO65568 CJK65568 CTG65568 DDC65568 DMY65568 DWU65568 EGQ65568 EQM65568 FAI65568 FKE65568 FUA65568 GDW65568 GNS65568 GXO65568 HHK65568 HRG65568 IBC65568 IKY65568 IUU65568 JEQ65568 JOM65568 JYI65568 KIE65568 KSA65568 LBW65568 LLS65568 LVO65568 MFK65568 MPG65568 MZC65568 NIY65568 NSU65568 OCQ65568 OMM65568 OWI65568 PGE65568 PQA65568 PZW65568 QJS65568 QTO65568 RDK65568 RNG65568 RXC65568 SGY65568 SQU65568 TAQ65568 TKM65568 TUI65568 UEE65568 UOA65568 UXW65568 VHS65568 VRO65568 WBK65568 WLG65568 WVC65568 IQ131104 SM131104 ACI131104 AME131104 AWA131104 BFW131104 BPS131104 BZO131104 CJK131104 CTG131104 DDC131104 DMY131104 DWU131104 EGQ131104 EQM131104 FAI131104 FKE131104 FUA131104 GDW131104 GNS131104 GXO131104 HHK131104 HRG131104 IBC131104 IKY131104 IUU131104 JEQ131104 JOM131104 JYI131104 KIE131104 KSA131104 LBW131104 LLS131104 LVO131104 MFK131104 MPG131104 MZC131104 NIY131104 NSU131104 OCQ131104 OMM131104 OWI131104 PGE131104 PQA131104 PZW131104 QJS131104 QTO131104 RDK131104 RNG131104 RXC131104 SGY131104 SQU131104 TAQ131104 TKM131104 TUI131104 UEE131104 UOA131104 UXW131104 VHS131104 VRO131104 WBK131104 WLG131104 WVC131104 IQ196640 SM196640 ACI196640 AME196640 AWA196640 BFW196640 BPS196640 BZO196640 CJK196640 CTG196640 DDC196640 DMY196640 DWU196640 EGQ196640 EQM196640 FAI196640 FKE196640 FUA196640 GDW196640 GNS196640 GXO196640 HHK196640 HRG196640 IBC196640 IKY196640 IUU196640 JEQ196640 JOM196640 JYI196640 KIE196640 KSA196640 LBW196640 LLS196640 LVO196640 MFK196640 MPG196640 MZC196640 NIY196640 NSU196640 OCQ196640 OMM196640 OWI196640 PGE196640 PQA196640 PZW196640 QJS196640 QTO196640 RDK196640 RNG196640 RXC196640 SGY196640 SQU196640 TAQ196640 TKM196640 TUI196640 UEE196640 UOA196640 UXW196640 VHS196640 VRO196640 WBK196640 WLG196640 WVC196640 IQ262176 SM262176 ACI262176 AME262176 AWA262176 BFW262176 BPS262176 BZO262176 CJK262176 CTG262176 DDC262176 DMY262176 DWU262176 EGQ262176 EQM262176 FAI262176 FKE262176 FUA262176 GDW262176 GNS262176 GXO262176 HHK262176 HRG262176 IBC262176 IKY262176 IUU262176 JEQ262176 JOM262176 JYI262176 KIE262176 KSA262176 LBW262176 LLS262176 LVO262176 MFK262176 MPG262176 MZC262176 NIY262176 NSU262176 OCQ262176 OMM262176 OWI262176 PGE262176 PQA262176 PZW262176 QJS262176 QTO262176 RDK262176 RNG262176 RXC262176 SGY262176 SQU262176 TAQ262176 TKM262176 TUI262176 UEE262176 UOA262176 UXW262176 VHS262176 VRO262176 WBK262176 WLG262176 WVC262176 IQ327712 SM327712 ACI327712 AME327712 AWA327712 BFW327712 BPS327712 BZO327712 CJK327712 CTG327712 DDC327712 DMY327712 DWU327712 EGQ327712 EQM327712 FAI327712 FKE327712 FUA327712 GDW327712 GNS327712 GXO327712 HHK327712 HRG327712 IBC327712 IKY327712 IUU327712 JEQ327712 JOM327712 JYI327712 KIE327712 KSA327712 LBW327712 LLS327712 LVO327712 MFK327712 MPG327712 MZC327712 NIY327712 NSU327712 OCQ327712 OMM327712 OWI327712 PGE327712 PQA327712 PZW327712 QJS327712 QTO327712 RDK327712 RNG327712 RXC327712 SGY327712 SQU327712 TAQ327712 TKM327712 TUI327712 UEE327712 UOA327712 UXW327712 VHS327712 VRO327712 WBK327712 WLG327712 WVC327712 IQ393248 SM393248 ACI393248 AME393248 AWA393248 BFW393248 BPS393248 BZO393248 CJK393248 CTG393248 DDC393248 DMY393248 DWU393248 EGQ393248 EQM393248 FAI393248 FKE393248 FUA393248 GDW393248 GNS393248 GXO393248 HHK393248 HRG393248 IBC393248 IKY393248 IUU393248 JEQ393248 JOM393248 JYI393248 KIE393248 KSA393248 LBW393248 LLS393248 LVO393248 MFK393248 MPG393248 MZC393248 NIY393248 NSU393248 OCQ393248 OMM393248 OWI393248 PGE393248 PQA393248 PZW393248 QJS393248 QTO393248 RDK393248 RNG393248 RXC393248 SGY393248 SQU393248 TAQ393248 TKM393248 TUI393248 UEE393248 UOA393248 UXW393248 VHS393248 VRO393248 WBK393248 WLG393248 WVC393248 IQ458784 SM458784 ACI458784 AME458784 AWA458784 BFW458784 BPS458784 BZO458784 CJK458784 CTG458784 DDC458784 DMY458784 DWU458784 EGQ458784 EQM458784 FAI458784 FKE458784 FUA458784 GDW458784 GNS458784 GXO458784 HHK458784 HRG458784 IBC458784 IKY458784 IUU458784 JEQ458784 JOM458784 JYI458784 KIE458784 KSA458784 LBW458784 LLS458784 LVO458784 MFK458784 MPG458784 MZC458784 NIY458784 NSU458784 OCQ458784 OMM458784 OWI458784 PGE458784 PQA458784 PZW458784 QJS458784 QTO458784 RDK458784 RNG458784 RXC458784 SGY458784 SQU458784 TAQ458784 TKM458784 TUI458784 UEE458784 UOA458784 UXW458784 VHS458784 VRO458784 WBK458784 WLG458784 WVC458784 IQ524320 SM524320 ACI524320 AME524320 AWA524320 BFW524320 BPS524320 BZO524320 CJK524320 CTG524320 DDC524320 DMY524320 DWU524320 EGQ524320 EQM524320 FAI524320 FKE524320 FUA524320 GDW524320 GNS524320 GXO524320 HHK524320 HRG524320 IBC524320 IKY524320 IUU524320 JEQ524320 JOM524320 JYI524320 KIE524320 KSA524320 LBW524320 LLS524320 LVO524320 MFK524320 MPG524320 MZC524320 NIY524320 NSU524320 OCQ524320 OMM524320 OWI524320 PGE524320 PQA524320 PZW524320 QJS524320 QTO524320 RDK524320 RNG524320 RXC524320 SGY524320 SQU524320 TAQ524320 TKM524320 TUI524320 UEE524320 UOA524320 UXW524320 VHS524320 VRO524320 WBK524320 WLG524320 WVC524320 IQ589856 SM589856 ACI589856 AME589856 AWA589856 BFW589856 BPS589856 BZO589856 CJK589856 CTG589856 DDC589856 DMY589856 DWU589856 EGQ589856 EQM589856 FAI589856 FKE589856 FUA589856 GDW589856 GNS589856 GXO589856 HHK589856 HRG589856 IBC589856 IKY589856 IUU589856 JEQ589856 JOM589856 JYI589856 KIE589856 KSA589856 LBW589856 LLS589856 LVO589856 MFK589856 MPG589856 MZC589856 NIY589856 NSU589856 OCQ589856 OMM589856 OWI589856 PGE589856 PQA589856 PZW589856 QJS589856 QTO589856 RDK589856 RNG589856 RXC589856 SGY589856 SQU589856 TAQ589856 TKM589856 TUI589856 UEE589856 UOA589856 UXW589856 VHS589856 VRO589856 WBK589856 WLG589856 WVC589856 IQ655392 SM655392 ACI655392 AME655392 AWA655392 BFW655392 BPS655392 BZO655392 CJK655392 CTG655392 DDC655392 DMY655392 DWU655392 EGQ655392 EQM655392 FAI655392 FKE655392 FUA655392 GDW655392 GNS655392 GXO655392 HHK655392 HRG655392 IBC655392 IKY655392 IUU655392 JEQ655392 JOM655392 JYI655392 KIE655392 KSA655392 LBW655392 LLS655392 LVO655392 MFK655392 MPG655392 MZC655392 NIY655392 NSU655392 OCQ655392 OMM655392 OWI655392 PGE655392 PQA655392 PZW655392 QJS655392 QTO655392 RDK655392 RNG655392 RXC655392 SGY655392 SQU655392 TAQ655392 TKM655392 TUI655392 UEE655392 UOA655392 UXW655392 VHS655392 VRO655392 WBK655392 WLG655392 WVC655392 IQ720928 SM720928 ACI720928 AME720928 AWA720928 BFW720928 BPS720928 BZO720928 CJK720928 CTG720928 DDC720928 DMY720928 DWU720928 EGQ720928 EQM720928 FAI720928 FKE720928 FUA720928 GDW720928 GNS720928 GXO720928 HHK720928 HRG720928 IBC720928 IKY720928 IUU720928 JEQ720928 JOM720928 JYI720928 KIE720928 KSA720928 LBW720928 LLS720928 LVO720928 MFK720928 MPG720928 MZC720928 NIY720928 NSU720928 OCQ720928 OMM720928 OWI720928 PGE720928 PQA720928 PZW720928 QJS720928 QTO720928 RDK720928 RNG720928 RXC720928 SGY720928 SQU720928 TAQ720928 TKM720928 TUI720928 UEE720928 UOA720928 UXW720928 VHS720928 VRO720928 WBK720928 WLG720928 WVC720928 IQ786464 SM786464 ACI786464 AME786464 AWA786464 BFW786464 BPS786464 BZO786464 CJK786464 CTG786464 DDC786464 DMY786464 DWU786464 EGQ786464 EQM786464 FAI786464 FKE786464 FUA786464 GDW786464 GNS786464 GXO786464 HHK786464 HRG786464 IBC786464 IKY786464 IUU786464 JEQ786464 JOM786464 JYI786464 KIE786464 KSA786464 LBW786464 LLS786464 LVO786464 MFK786464 MPG786464 MZC786464 NIY786464 NSU786464 OCQ786464 OMM786464 OWI786464 PGE786464 PQA786464 PZW786464 QJS786464 QTO786464 RDK786464 RNG786464 RXC786464 SGY786464 SQU786464 TAQ786464 TKM786464 TUI786464 UEE786464 UOA786464 UXW786464 VHS786464 VRO786464 WBK786464 WLG786464 WVC786464 IQ852000 SM852000 ACI852000 AME852000 AWA852000 BFW852000 BPS852000 BZO852000 CJK852000 CTG852000 DDC852000 DMY852000 DWU852000 EGQ852000 EQM852000 FAI852000 FKE852000 FUA852000 GDW852000 GNS852000 GXO852000 HHK852000 HRG852000 IBC852000 IKY852000 IUU852000 JEQ852000 JOM852000 JYI852000 KIE852000 KSA852000 LBW852000 LLS852000 LVO852000 MFK852000 MPG852000 MZC852000 NIY852000 NSU852000 OCQ852000 OMM852000 OWI852000 PGE852000 PQA852000 PZW852000 QJS852000 QTO852000 RDK852000 RNG852000 RXC852000 SGY852000 SQU852000 TAQ852000 TKM852000 TUI852000 UEE852000 UOA852000 UXW852000 VHS852000 VRO852000 WBK852000 WLG852000 WVC852000 IQ917536 SM917536 ACI917536 AME917536 AWA917536 BFW917536 BPS917536 BZO917536 CJK917536 CTG917536 DDC917536 DMY917536 DWU917536 EGQ917536 EQM917536 FAI917536 FKE917536 FUA917536 GDW917536 GNS917536 GXO917536 HHK917536 HRG917536 IBC917536 IKY917536 IUU917536 JEQ917536 JOM917536 JYI917536 KIE917536 KSA917536 LBW917536 LLS917536 LVO917536 MFK917536 MPG917536 MZC917536 NIY917536 NSU917536 OCQ917536 OMM917536 OWI917536 PGE917536 PQA917536 PZW917536 QJS917536 QTO917536 RDK917536 RNG917536 RXC917536 SGY917536 SQU917536 TAQ917536 TKM917536 TUI917536 UEE917536 UOA917536 UXW917536 VHS917536 VRO917536 WBK917536 WLG917536 WVC917536 IQ983072 SM983072 ACI983072 AME983072 AWA983072 BFW983072 BPS983072 BZO983072 CJK983072 CTG983072 DDC983072 DMY983072 DWU983072 EGQ983072 EQM983072 FAI983072 FKE983072 FUA983072 GDW983072 GNS983072 GXO983072 HHK983072 HRG983072 IBC983072 IKY983072 IUU983072 JEQ983072 JOM983072 JYI983072 KIE983072 KSA983072 LBW983072 LLS983072 LVO983072 MFK983072 MPG983072 MZC983072 NIY983072 NSU983072 OCQ983072 OMM983072 OWI983072 PGE983072 PQA983072 PZW983072 QJS983072 QTO983072 RDK983072 RNG983072 RXC983072 SGY983072 SQU983072 TAQ983072 TKM983072 TUI983072 UEE983072 UOA983072 UXW983072 VHS983072 VRO983072 WBK983072 WLG983072 WVC983072 IQ65573 SM65573 ACI65573 AME65573 AWA65573 BFW65573 BPS65573 BZO65573 CJK65573 CTG65573 DDC65573 DMY65573 DWU65573 EGQ65573 EQM65573 FAI65573 FKE65573 FUA65573 GDW65573 GNS65573 GXO65573 HHK65573 HRG65573 IBC65573 IKY65573 IUU65573 JEQ65573 JOM65573 JYI65573 KIE65573 KSA65573 LBW65573 LLS65573 LVO65573 MFK65573 MPG65573 MZC65573 NIY65573 NSU65573 OCQ65573 OMM65573 OWI65573 PGE65573 PQA65573 PZW65573 QJS65573 QTO65573 RDK65573 RNG65573 RXC65573 SGY65573 SQU65573 TAQ65573 TKM65573 TUI65573 UEE65573 UOA65573 UXW65573 VHS65573 VRO65573 WBK65573 WLG65573 WVC65573 IQ131109 SM131109 ACI131109 AME131109 AWA131109 BFW131109 BPS131109 BZO131109 CJK131109 CTG131109 DDC131109 DMY131109 DWU131109 EGQ131109 EQM131109 FAI131109 FKE131109 FUA131109 GDW131109 GNS131109 GXO131109 HHK131109 HRG131109 IBC131109 IKY131109 IUU131109 JEQ131109 JOM131109 JYI131109 KIE131109 KSA131109 LBW131109 LLS131109 LVO131109 MFK131109 MPG131109 MZC131109 NIY131109 NSU131109 OCQ131109 OMM131109 OWI131109 PGE131109 PQA131109 PZW131109 QJS131109 QTO131109 RDK131109 RNG131109 RXC131109 SGY131109 SQU131109 TAQ131109 TKM131109 TUI131109 UEE131109 UOA131109 UXW131109 VHS131109 VRO131109 WBK131109 WLG131109 WVC131109 IQ196645 SM196645 ACI196645 AME196645 AWA196645 BFW196645 BPS196645 BZO196645 CJK196645 CTG196645 DDC196645 DMY196645 DWU196645 EGQ196645 EQM196645 FAI196645 FKE196645 FUA196645 GDW196645 GNS196645 GXO196645 HHK196645 HRG196645 IBC196645 IKY196645 IUU196645 JEQ196645 JOM196645 JYI196645 KIE196645 KSA196645 LBW196645 LLS196645 LVO196645 MFK196645 MPG196645 MZC196645 NIY196645 NSU196645 OCQ196645 OMM196645 OWI196645 PGE196645 PQA196645 PZW196645 QJS196645 QTO196645 RDK196645 RNG196645 RXC196645 SGY196645 SQU196645 TAQ196645 TKM196645 TUI196645 UEE196645 UOA196645 UXW196645 VHS196645 VRO196645 WBK196645 WLG196645 WVC196645 IQ262181 SM262181 ACI262181 AME262181 AWA262181 BFW262181 BPS262181 BZO262181 CJK262181 CTG262181 DDC262181 DMY262181 DWU262181 EGQ262181 EQM262181 FAI262181 FKE262181 FUA262181 GDW262181 GNS262181 GXO262181 HHK262181 HRG262181 IBC262181 IKY262181 IUU262181 JEQ262181 JOM262181 JYI262181 KIE262181 KSA262181 LBW262181 LLS262181 LVO262181 MFK262181 MPG262181 MZC262181 NIY262181 NSU262181 OCQ262181 OMM262181 OWI262181 PGE262181 PQA262181 PZW262181 QJS262181 QTO262181 RDK262181 RNG262181 RXC262181 SGY262181 SQU262181 TAQ262181 TKM262181 TUI262181 UEE262181 UOA262181 UXW262181 VHS262181 VRO262181 WBK262181 WLG262181 WVC262181 IQ327717 SM327717 ACI327717 AME327717 AWA327717 BFW327717 BPS327717 BZO327717 CJK327717 CTG327717 DDC327717 DMY327717 DWU327717 EGQ327717 EQM327717 FAI327717 FKE327717 FUA327717 GDW327717 GNS327717 GXO327717 HHK327717 HRG327717 IBC327717 IKY327717 IUU327717 JEQ327717 JOM327717 JYI327717 KIE327717 KSA327717 LBW327717 LLS327717 LVO327717 MFK327717 MPG327717 MZC327717 NIY327717 NSU327717 OCQ327717 OMM327717 OWI327717 PGE327717 PQA327717 PZW327717 QJS327717 QTO327717 RDK327717 RNG327717 RXC327717 SGY327717 SQU327717 TAQ327717 TKM327717 TUI327717 UEE327717 UOA327717 UXW327717 VHS327717 VRO327717 WBK327717 WLG327717 WVC327717 IQ393253 SM393253 ACI393253 AME393253 AWA393253 BFW393253 BPS393253 BZO393253 CJK393253 CTG393253 DDC393253 DMY393253 DWU393253 EGQ393253 EQM393253 FAI393253 FKE393253 FUA393253 GDW393253 GNS393253 GXO393253 HHK393253 HRG393253 IBC393253 IKY393253 IUU393253 JEQ393253 JOM393253 JYI393253 KIE393253 KSA393253 LBW393253 LLS393253 LVO393253 MFK393253 MPG393253 MZC393253 NIY393253 NSU393253 OCQ393253 OMM393253 OWI393253 PGE393253 PQA393253 PZW393253 QJS393253 QTO393253 RDK393253 RNG393253 RXC393253 SGY393253 SQU393253 TAQ393253 TKM393253 TUI393253 UEE393253 UOA393253 UXW393253 VHS393253 VRO393253 WBK393253 WLG393253 WVC393253 IQ458789 SM458789 ACI458789 AME458789 AWA458789 BFW458789 BPS458789 BZO458789 CJK458789 CTG458789 DDC458789 DMY458789 DWU458789 EGQ458789 EQM458789 FAI458789 FKE458789 FUA458789 GDW458789 GNS458789 GXO458789 HHK458789 HRG458789 IBC458789 IKY458789 IUU458789 JEQ458789 JOM458789 JYI458789 KIE458789 KSA458789 LBW458789 LLS458789 LVO458789 MFK458789 MPG458789 MZC458789 NIY458789 NSU458789 OCQ458789 OMM458789 OWI458789 PGE458789 PQA458789 PZW458789 QJS458789 QTO458789 RDK458789 RNG458789 RXC458789 SGY458789 SQU458789 TAQ458789 TKM458789 TUI458789 UEE458789 UOA458789 UXW458789 VHS458789 VRO458789 WBK458789 WLG458789 WVC458789 IQ524325 SM524325 ACI524325 AME524325 AWA524325 BFW524325 BPS524325 BZO524325 CJK524325 CTG524325 DDC524325 DMY524325 DWU524325 EGQ524325 EQM524325 FAI524325 FKE524325 FUA524325 GDW524325 GNS524325 GXO524325 HHK524325 HRG524325 IBC524325 IKY524325 IUU524325 JEQ524325 JOM524325 JYI524325 KIE524325 KSA524325 LBW524325 LLS524325 LVO524325 MFK524325 MPG524325 MZC524325 NIY524325 NSU524325 OCQ524325 OMM524325 OWI524325 PGE524325 PQA524325 PZW524325 QJS524325 QTO524325 RDK524325 RNG524325 RXC524325 SGY524325 SQU524325 TAQ524325 TKM524325 TUI524325 UEE524325 UOA524325 UXW524325 VHS524325 VRO524325 WBK524325 WLG524325 WVC524325 IQ589861 SM589861 ACI589861 AME589861 AWA589861 BFW589861 BPS589861 BZO589861 CJK589861 CTG589861 DDC589861 DMY589861 DWU589861 EGQ589861 EQM589861 FAI589861 FKE589861 FUA589861 GDW589861 GNS589861 GXO589861 HHK589861 HRG589861 IBC589861 IKY589861 IUU589861 JEQ589861 JOM589861 JYI589861 KIE589861 KSA589861 LBW589861 LLS589861 LVO589861 MFK589861 MPG589861 MZC589861 NIY589861 NSU589861 OCQ589861 OMM589861 OWI589861 PGE589861 PQA589861 PZW589861 QJS589861 QTO589861 RDK589861 RNG589861 RXC589861 SGY589861 SQU589861 TAQ589861 TKM589861 TUI589861 UEE589861 UOA589861 UXW589861 VHS589861 VRO589861 WBK589861 WLG589861 WVC589861 IQ655397 SM655397 ACI655397 AME655397 AWA655397 BFW655397 BPS655397 BZO655397 CJK655397 CTG655397 DDC655397 DMY655397 DWU655397 EGQ655397 EQM655397 FAI655397 FKE655397 FUA655397 GDW655397 GNS655397 GXO655397 HHK655397 HRG655397 IBC655397 IKY655397 IUU655397 JEQ655397 JOM655397 JYI655397 KIE655397 KSA655397 LBW655397 LLS655397 LVO655397 MFK655397 MPG655397 MZC655397 NIY655397 NSU655397 OCQ655397 OMM655397 OWI655397 PGE655397 PQA655397 PZW655397 QJS655397 QTO655397 RDK655397 RNG655397 RXC655397 SGY655397 SQU655397 TAQ655397 TKM655397 TUI655397 UEE655397 UOA655397 UXW655397 VHS655397 VRO655397 WBK655397 WLG655397 WVC655397 IQ720933 SM720933 ACI720933 AME720933 AWA720933 BFW720933 BPS720933 BZO720933 CJK720933 CTG720933 DDC720933 DMY720933 DWU720933 EGQ720933 EQM720933 FAI720933 FKE720933 FUA720933 GDW720933 GNS720933 GXO720933 HHK720933 HRG720933 IBC720933 IKY720933 IUU720933 JEQ720933 JOM720933 JYI720933 KIE720933 KSA720933 LBW720933 LLS720933 LVO720933 MFK720933 MPG720933 MZC720933 NIY720933 NSU720933 OCQ720933 OMM720933 OWI720933 PGE720933 PQA720933 PZW720933 QJS720933 QTO720933 RDK720933 RNG720933 RXC720933 SGY720933 SQU720933 TAQ720933 TKM720933 TUI720933 UEE720933 UOA720933 UXW720933 VHS720933 VRO720933 WBK720933 WLG720933 WVC720933 IQ786469 SM786469 ACI786469 AME786469 AWA786469 BFW786469 BPS786469 BZO786469 CJK786469 CTG786469 DDC786469 DMY786469 DWU786469 EGQ786469 EQM786469 FAI786469 FKE786469 FUA786469 GDW786469 GNS786469 GXO786469 HHK786469 HRG786469 IBC786469 IKY786469 IUU786469 JEQ786469 JOM786469 JYI786469 KIE786469 KSA786469 LBW786469 LLS786469 LVO786469 MFK786469 MPG786469 MZC786469 NIY786469 NSU786469 OCQ786469 OMM786469 OWI786469 PGE786469 PQA786469 PZW786469 QJS786469 QTO786469 RDK786469 RNG786469 RXC786469 SGY786469 SQU786469 TAQ786469 TKM786469 TUI786469 UEE786469 UOA786469 UXW786469 VHS786469 VRO786469 WBK786469 WLG786469 WVC786469 IQ852005 SM852005 ACI852005 AME852005 AWA852005 BFW852005 BPS852005 BZO852005 CJK852005 CTG852005 DDC852005 DMY852005 DWU852005 EGQ852005 EQM852005 FAI852005 FKE852005 FUA852005 GDW852005 GNS852005 GXO852005 HHK852005 HRG852005 IBC852005 IKY852005 IUU852005 JEQ852005 JOM852005 JYI852005 KIE852005 KSA852005 LBW852005 LLS852005 LVO852005 MFK852005 MPG852005 MZC852005 NIY852005 NSU852005 OCQ852005 OMM852005 OWI852005 PGE852005 PQA852005 PZW852005 QJS852005 QTO852005 RDK852005 RNG852005 RXC852005 SGY852005 SQU852005 TAQ852005 TKM852005 TUI852005 UEE852005 UOA852005 UXW852005 VHS852005 VRO852005 WBK852005 WLG852005 WVC852005 IQ917541 SM917541 ACI917541 AME917541 AWA917541 BFW917541 BPS917541 BZO917541 CJK917541 CTG917541 DDC917541 DMY917541 DWU917541 EGQ917541 EQM917541 FAI917541 FKE917541 FUA917541 GDW917541 GNS917541 GXO917541 HHK917541 HRG917541 IBC917541 IKY917541 IUU917541 JEQ917541 JOM917541 JYI917541 KIE917541 KSA917541 LBW917541 LLS917541 LVO917541 MFK917541 MPG917541 MZC917541 NIY917541 NSU917541 OCQ917541 OMM917541 OWI917541 PGE917541 PQA917541 PZW917541 QJS917541 QTO917541 RDK917541 RNG917541 RXC917541 SGY917541 SQU917541 TAQ917541 TKM917541 TUI917541 UEE917541 UOA917541 UXW917541 VHS917541 VRO917541 WBK917541 WLG917541 WVC917541 IQ983077 SM983077 ACI983077 AME983077 AWA983077 BFW983077 BPS983077 BZO983077 CJK983077 CTG983077 DDC983077 DMY983077 DWU983077 EGQ983077 EQM983077 FAI983077 FKE983077 FUA983077 GDW983077 GNS983077 GXO983077 HHK983077 HRG983077 IBC983077 IKY983077 IUU983077 JEQ983077 JOM983077 JYI983077 KIE983077 KSA983077 LBW983077 LLS983077 LVO983077 MFK983077 MPG983077 MZC983077 NIY983077 NSU983077 OCQ983077 OMM983077 OWI983077 PGE983077 PQA983077 PZW983077 QJS983077 QTO983077 RDK983077 RNG983077 RXC983077 SGY983077 SQU983077 TAQ983077 TKM983077 TUI983077 UEE983077 UOA983077 UXW983077 VHS983077 VRO983077 WBK983077 WLG983077 WVC983077 IV65583 SR65583 ACN65583 AMJ65583 AWF65583 BGB65583 BPX65583 BZT65583 CJP65583 CTL65583 DDH65583 DND65583 DWZ65583 EGV65583 EQR65583 FAN65583 FKJ65583 FUF65583 GEB65583 GNX65583 GXT65583 HHP65583 HRL65583 IBH65583 ILD65583 IUZ65583 JEV65583 JOR65583 JYN65583 KIJ65583 KSF65583 LCB65583 LLX65583 LVT65583 MFP65583 MPL65583 MZH65583 NJD65583 NSZ65583 OCV65583 OMR65583 OWN65583 PGJ65583 PQF65583 QAB65583 QJX65583 QTT65583 RDP65583 RNL65583 RXH65583 SHD65583 SQZ65583 TAV65583 TKR65583 TUN65583 UEJ65583 UOF65583 UYB65583 VHX65583 VRT65583 WBP65583 WLL65583 WVH65583 IV131119 SR131119 ACN131119 AMJ131119 AWF131119 BGB131119 BPX131119 BZT131119 CJP131119 CTL131119 DDH131119 DND131119 DWZ131119 EGV131119 EQR131119 FAN131119 FKJ131119 FUF131119 GEB131119 GNX131119 GXT131119 HHP131119 HRL131119 IBH131119 ILD131119 IUZ131119 JEV131119 JOR131119 JYN131119 KIJ131119 KSF131119 LCB131119 LLX131119 LVT131119 MFP131119 MPL131119 MZH131119 NJD131119 NSZ131119 OCV131119 OMR131119 OWN131119 PGJ131119 PQF131119 QAB131119 QJX131119 QTT131119 RDP131119 RNL131119 RXH131119 SHD131119 SQZ131119 TAV131119 TKR131119 TUN131119 UEJ131119 UOF131119 UYB131119 VHX131119 VRT131119 WBP131119 WLL131119 WVH131119 IV196655 SR196655 ACN196655 AMJ196655 AWF196655 BGB196655 BPX196655 BZT196655 CJP196655 CTL196655 DDH196655 DND196655 DWZ196655 EGV196655 EQR196655 FAN196655 FKJ196655 FUF196655 GEB196655 GNX196655 GXT196655 HHP196655 HRL196655 IBH196655 ILD196655 IUZ196655 JEV196655 JOR196655 JYN196655 KIJ196655 KSF196655 LCB196655 LLX196655 LVT196655 MFP196655 MPL196655 MZH196655 NJD196655 NSZ196655 OCV196655 OMR196655 OWN196655 PGJ196655 PQF196655 QAB196655 QJX196655 QTT196655 RDP196655 RNL196655 RXH196655 SHD196655 SQZ196655 TAV196655 TKR196655 TUN196655 UEJ196655 UOF196655 UYB196655 VHX196655 VRT196655 WBP196655 WLL196655 WVH196655 IV262191 SR262191 ACN262191 AMJ262191 AWF262191 BGB262191 BPX262191 BZT262191 CJP262191 CTL262191 DDH262191 DND262191 DWZ262191 EGV262191 EQR262191 FAN262191 FKJ262191 FUF262191 GEB262191 GNX262191 GXT262191 HHP262191 HRL262191 IBH262191 ILD262191 IUZ262191 JEV262191 JOR262191 JYN262191 KIJ262191 KSF262191 LCB262191 LLX262191 LVT262191 MFP262191 MPL262191 MZH262191 NJD262191 NSZ262191 OCV262191 OMR262191 OWN262191 PGJ262191 PQF262191 QAB262191 QJX262191 QTT262191 RDP262191 RNL262191 RXH262191 SHD262191 SQZ262191 TAV262191 TKR262191 TUN262191 UEJ262191 UOF262191 UYB262191 VHX262191 VRT262191 WBP262191 WLL262191 WVH262191 IV327727 SR327727 ACN327727 AMJ327727 AWF327727 BGB327727 BPX327727 BZT327727 CJP327727 CTL327727 DDH327727 DND327727 DWZ327727 EGV327727 EQR327727 FAN327727 FKJ327727 FUF327727 GEB327727 GNX327727 GXT327727 HHP327727 HRL327727 IBH327727 ILD327727 IUZ327727 JEV327727 JOR327727 JYN327727 KIJ327727 KSF327727 LCB327727 LLX327727 LVT327727 MFP327727 MPL327727 MZH327727 NJD327727 NSZ327727 OCV327727 OMR327727 OWN327727 PGJ327727 PQF327727 QAB327727 QJX327727 QTT327727 RDP327727 RNL327727 RXH327727 SHD327727 SQZ327727 TAV327727 TKR327727 TUN327727 UEJ327727 UOF327727 UYB327727 VHX327727 VRT327727 WBP327727 WLL327727 WVH327727 IV393263 SR393263 ACN393263 AMJ393263 AWF393263 BGB393263 BPX393263 BZT393263 CJP393263 CTL393263 DDH393263 DND393263 DWZ393263 EGV393263 EQR393263 FAN393263 FKJ393263 FUF393263 GEB393263 GNX393263 GXT393263 HHP393263 HRL393263 IBH393263 ILD393263 IUZ393263 JEV393263 JOR393263 JYN393263 KIJ393263 KSF393263 LCB393263 LLX393263 LVT393263 MFP393263 MPL393263 MZH393263 NJD393263 NSZ393263 OCV393263 OMR393263 OWN393263 PGJ393263 PQF393263 QAB393263 QJX393263 QTT393263 RDP393263 RNL393263 RXH393263 SHD393263 SQZ393263 TAV393263 TKR393263 TUN393263 UEJ393263 UOF393263 UYB393263 VHX393263 VRT393263 WBP393263 WLL393263 WVH393263 IV458799 SR458799 ACN458799 AMJ458799 AWF458799 BGB458799 BPX458799 BZT458799 CJP458799 CTL458799 DDH458799 DND458799 DWZ458799 EGV458799 EQR458799 FAN458799 FKJ458799 FUF458799 GEB458799 GNX458799 GXT458799 HHP458799 HRL458799 IBH458799 ILD458799 IUZ458799 JEV458799 JOR458799 JYN458799 KIJ458799 KSF458799 LCB458799 LLX458799 LVT458799 MFP458799 MPL458799 MZH458799 NJD458799 NSZ458799 OCV458799 OMR458799 OWN458799 PGJ458799 PQF458799 QAB458799 QJX458799 QTT458799 RDP458799 RNL458799 RXH458799 SHD458799 SQZ458799 TAV458799 TKR458799 TUN458799 UEJ458799 UOF458799 UYB458799 VHX458799 VRT458799 WBP458799 WLL458799 WVH458799 IV524335 SR524335 ACN524335 AMJ524335 AWF524335 BGB524335 BPX524335 BZT524335 CJP524335 CTL524335 DDH524335 DND524335 DWZ524335 EGV524335 EQR524335 FAN524335 FKJ524335 FUF524335 GEB524335 GNX524335 GXT524335 HHP524335 HRL524335 IBH524335 ILD524335 IUZ524335 JEV524335 JOR524335 JYN524335 KIJ524335 KSF524335 LCB524335 LLX524335 LVT524335 MFP524335 MPL524335 MZH524335 NJD524335 NSZ524335 OCV524335 OMR524335 OWN524335 PGJ524335 PQF524335 QAB524335 QJX524335 QTT524335 RDP524335 RNL524335 RXH524335 SHD524335 SQZ524335 TAV524335 TKR524335 TUN524335 UEJ524335 UOF524335 UYB524335 VHX524335 VRT524335 WBP524335 WLL524335 WVH524335 IV589871 SR589871 ACN589871 AMJ589871 AWF589871 BGB589871 BPX589871 BZT589871 CJP589871 CTL589871 DDH589871 DND589871 DWZ589871 EGV589871 EQR589871 FAN589871 FKJ589871 FUF589871 GEB589871 GNX589871 GXT589871 HHP589871 HRL589871 IBH589871 ILD589871 IUZ589871 JEV589871 JOR589871 JYN589871 KIJ589871 KSF589871 LCB589871 LLX589871 LVT589871 MFP589871 MPL589871 MZH589871 NJD589871 NSZ589871 OCV589871 OMR589871 OWN589871 PGJ589871 PQF589871 QAB589871 QJX589871 QTT589871 RDP589871 RNL589871 RXH589871 SHD589871 SQZ589871 TAV589871 TKR589871 TUN589871 UEJ589871 UOF589871 UYB589871 VHX589871 VRT589871 WBP589871 WLL589871 WVH589871 IV655407 SR655407 ACN655407 AMJ655407 AWF655407 BGB655407 BPX655407 BZT655407 CJP655407 CTL655407 DDH655407 DND655407 DWZ655407 EGV655407 EQR655407 FAN655407 FKJ655407 FUF655407 GEB655407 GNX655407 GXT655407 HHP655407 HRL655407 IBH655407 ILD655407 IUZ655407 JEV655407 JOR655407 JYN655407 KIJ655407 KSF655407 LCB655407 LLX655407 LVT655407 MFP655407 MPL655407 MZH655407 NJD655407 NSZ655407 OCV655407 OMR655407 OWN655407 PGJ655407 PQF655407 QAB655407 QJX655407 QTT655407 RDP655407 RNL655407 RXH655407 SHD655407 SQZ655407 TAV655407 TKR655407 TUN655407 UEJ655407 UOF655407 UYB655407 VHX655407 VRT655407 WBP655407 WLL655407 WVH655407 IV720943 SR720943 ACN720943 AMJ720943 AWF720943 BGB720943 BPX720943 BZT720943 CJP720943 CTL720943 DDH720943 DND720943 DWZ720943 EGV720943 EQR720943 FAN720943 FKJ720943 FUF720943 GEB720943 GNX720943 GXT720943 HHP720943 HRL720943 IBH720943 ILD720943 IUZ720943 JEV720943 JOR720943 JYN720943 KIJ720943 KSF720943 LCB720943 LLX720943 LVT720943 MFP720943 MPL720943 MZH720943 NJD720943 NSZ720943 OCV720943 OMR720943 OWN720943 PGJ720943 PQF720943 QAB720943 QJX720943 QTT720943 RDP720943 RNL720943 RXH720943 SHD720943 SQZ720943 TAV720943 TKR720943 TUN720943 UEJ720943 UOF720943 UYB720943 VHX720943 VRT720943 WBP720943 WLL720943 WVH720943 IV786479 SR786479 ACN786479 AMJ786479 AWF786479 BGB786479 BPX786479 BZT786479 CJP786479 CTL786479 DDH786479 DND786479 DWZ786479 EGV786479 EQR786479 FAN786479 FKJ786479 FUF786479 GEB786479 GNX786479 GXT786479 HHP786479 HRL786479 IBH786479 ILD786479 IUZ786479 JEV786479 JOR786479 JYN786479 KIJ786479 KSF786479 LCB786479 LLX786479 LVT786479 MFP786479 MPL786479 MZH786479 NJD786479 NSZ786479 OCV786479 OMR786479 OWN786479 PGJ786479 PQF786479 QAB786479 QJX786479 QTT786479 RDP786479 RNL786479 RXH786479 SHD786479 SQZ786479 TAV786479 TKR786479 TUN786479 UEJ786479 UOF786479 UYB786479 VHX786479 VRT786479 WBP786479 WLL786479 WVH786479 IV852015 SR852015 ACN852015 AMJ852015 AWF852015 BGB852015 BPX852015 BZT852015 CJP852015 CTL852015 DDH852015 DND852015 DWZ852015 EGV852015 EQR852015 FAN852015 FKJ852015 FUF852015 GEB852015 GNX852015 GXT852015 HHP852015 HRL852015 IBH852015 ILD852015 IUZ852015 JEV852015 JOR852015 JYN852015 KIJ852015 KSF852015 LCB852015 LLX852015 LVT852015 MFP852015 MPL852015 MZH852015 NJD852015 NSZ852015 OCV852015 OMR852015 OWN852015 PGJ852015 PQF852015 QAB852015 QJX852015 QTT852015 RDP852015 RNL852015 RXH852015 SHD852015 SQZ852015 TAV852015 TKR852015 TUN852015 UEJ852015 UOF852015 UYB852015 VHX852015 VRT852015 WBP852015 WLL852015 WVH852015 IV917551 SR917551 ACN917551 AMJ917551 AWF917551 BGB917551 BPX917551 BZT917551 CJP917551 CTL917551 DDH917551 DND917551 DWZ917551 EGV917551 EQR917551 FAN917551 FKJ917551 FUF917551 GEB917551 GNX917551 GXT917551 HHP917551 HRL917551 IBH917551 ILD917551 IUZ917551 JEV917551 JOR917551 JYN917551 KIJ917551 KSF917551 LCB917551 LLX917551 LVT917551 MFP917551 MPL917551 MZH917551 NJD917551 NSZ917551 OCV917551 OMR917551 OWN917551 PGJ917551 PQF917551 QAB917551 QJX917551 QTT917551 RDP917551 RNL917551 RXH917551 SHD917551 SQZ917551 TAV917551 TKR917551 TUN917551 UEJ917551 UOF917551 UYB917551 VHX917551 VRT917551 WBP917551 WLL917551 WVH917551 IV983087 SR983087 ACN983087 AMJ983087 AWF983087 BGB983087 BPX983087 BZT983087 CJP983087 CTL983087 DDH983087 DND983087 DWZ983087 EGV983087 EQR983087 FAN983087 FKJ983087 FUF983087 GEB983087 GNX983087 GXT983087 HHP983087 HRL983087 IBH983087 ILD983087 IUZ983087 JEV983087 JOR983087 JYN983087 KIJ983087 KSF983087 LCB983087 LLX983087 LVT983087 MFP983087 MPL983087 MZH983087 NJD983087 NSZ983087 OCV983087 OMR983087 OWN983087 PGJ983087 PQF983087 QAB983087 QJX983087 QTT983087 RDP983087 RNL983087 RXH983087 SHD983087 SQZ983087 TAV983087 TKR983087 TUN983087 UEJ983087 UOF983087 UYB983087 VHX983087 VRT983087 WBP983087 WLL983087 WVH983087 IP65547 SL65547 ACH65547 AMD65547 AVZ65547 BFV65547 BPR65547 BZN65547 CJJ65547 CTF65547 DDB65547 DMX65547 DWT65547 EGP65547 EQL65547 FAH65547 FKD65547 FTZ65547 GDV65547 GNR65547 GXN65547 HHJ65547 HRF65547 IBB65547 IKX65547 IUT65547 JEP65547 JOL65547 JYH65547 KID65547 KRZ65547 LBV65547 LLR65547 LVN65547 MFJ65547 MPF65547 MZB65547 NIX65547 NST65547 OCP65547 OML65547 OWH65547 PGD65547 PPZ65547 PZV65547 QJR65547 QTN65547 RDJ65547 RNF65547 RXB65547 SGX65547 SQT65547 TAP65547 TKL65547 TUH65547 UED65547 UNZ65547 UXV65547 VHR65547 VRN65547 WBJ65547 WLF65547 WVB65547 IP131083 SL131083 ACH131083 AMD131083 AVZ131083 BFV131083 BPR131083 BZN131083 CJJ131083 CTF131083 DDB131083 DMX131083 DWT131083 EGP131083 EQL131083 FAH131083 FKD131083 FTZ131083 GDV131083 GNR131083 GXN131083 HHJ131083 HRF131083 IBB131083 IKX131083 IUT131083 JEP131083 JOL131083 JYH131083 KID131083 KRZ131083 LBV131083 LLR131083 LVN131083 MFJ131083 MPF131083 MZB131083 NIX131083 NST131083 OCP131083 OML131083 OWH131083 PGD131083 PPZ131083 PZV131083 QJR131083 QTN131083 RDJ131083 RNF131083 RXB131083 SGX131083 SQT131083 TAP131083 TKL131083 TUH131083 UED131083 UNZ131083 UXV131083 VHR131083 VRN131083 WBJ131083 WLF131083 WVB131083 IP196619 SL196619 ACH196619 AMD196619 AVZ196619 BFV196619 BPR196619 BZN196619 CJJ196619 CTF196619 DDB196619 DMX196619 DWT196619 EGP196619 EQL196619 FAH196619 FKD196619 FTZ196619 GDV196619 GNR196619 GXN196619 HHJ196619 HRF196619 IBB196619 IKX196619 IUT196619 JEP196619 JOL196619 JYH196619 KID196619 KRZ196619 LBV196619 LLR196619 LVN196619 MFJ196619 MPF196619 MZB196619 NIX196619 NST196619 OCP196619 OML196619 OWH196619 PGD196619 PPZ196619 PZV196619 QJR196619 QTN196619 RDJ196619 RNF196619 RXB196619 SGX196619 SQT196619 TAP196619 TKL196619 TUH196619 UED196619 UNZ196619 UXV196619 VHR196619 VRN196619 WBJ196619 WLF196619 WVB196619 IP262155 SL262155 ACH262155 AMD262155 AVZ262155 BFV262155 BPR262155 BZN262155 CJJ262155 CTF262155 DDB262155 DMX262155 DWT262155 EGP262155 EQL262155 FAH262155 FKD262155 FTZ262155 GDV262155 GNR262155 GXN262155 HHJ262155 HRF262155 IBB262155 IKX262155 IUT262155 JEP262155 JOL262155 JYH262155 KID262155 KRZ262155 LBV262155 LLR262155 LVN262155 MFJ262155 MPF262155 MZB262155 NIX262155 NST262155 OCP262155 OML262155 OWH262155 PGD262155 PPZ262155 PZV262155 QJR262155 QTN262155 RDJ262155 RNF262155 RXB262155 SGX262155 SQT262155 TAP262155 TKL262155 TUH262155 UED262155 UNZ262155 UXV262155 VHR262155 VRN262155 WBJ262155 WLF262155 WVB262155 IP327691 SL327691 ACH327691 AMD327691 AVZ327691 BFV327691 BPR327691 BZN327691 CJJ327691 CTF327691 DDB327691 DMX327691 DWT327691 EGP327691 EQL327691 FAH327691 FKD327691 FTZ327691 GDV327691 GNR327691 GXN327691 HHJ327691 HRF327691 IBB327691 IKX327691 IUT327691 JEP327691 JOL327691 JYH327691 KID327691 KRZ327691 LBV327691 LLR327691 LVN327691 MFJ327691 MPF327691 MZB327691 NIX327691 NST327691 OCP327691 OML327691 OWH327691 PGD327691 PPZ327691 PZV327691 QJR327691 QTN327691 RDJ327691 RNF327691 RXB327691 SGX327691 SQT327691 TAP327691 TKL327691 TUH327691 UED327691 UNZ327691 UXV327691 VHR327691 VRN327691 WBJ327691 WLF327691 WVB327691 IP393227 SL393227 ACH393227 AMD393227 AVZ393227 BFV393227 BPR393227 BZN393227 CJJ393227 CTF393227 DDB393227 DMX393227 DWT393227 EGP393227 EQL393227 FAH393227 FKD393227 FTZ393227 GDV393227 GNR393227 GXN393227 HHJ393227 HRF393227 IBB393227 IKX393227 IUT393227 JEP393227 JOL393227 JYH393227 KID393227 KRZ393227 LBV393227 LLR393227 LVN393227 MFJ393227 MPF393227 MZB393227 NIX393227 NST393227 OCP393227 OML393227 OWH393227 PGD393227 PPZ393227 PZV393227 QJR393227 QTN393227 RDJ393227 RNF393227 RXB393227 SGX393227 SQT393227 TAP393227 TKL393227 TUH393227 UED393227 UNZ393227 UXV393227 VHR393227 VRN393227 WBJ393227 WLF393227 WVB393227 IP458763 SL458763 ACH458763 AMD458763 AVZ458763 BFV458763 BPR458763 BZN458763 CJJ458763 CTF458763 DDB458763 DMX458763 DWT458763 EGP458763 EQL458763 FAH458763 FKD458763 FTZ458763 GDV458763 GNR458763 GXN458763 HHJ458763 HRF458763 IBB458763 IKX458763 IUT458763 JEP458763 JOL458763 JYH458763 KID458763 KRZ458763 LBV458763 LLR458763 LVN458763 MFJ458763 MPF458763 MZB458763 NIX458763 NST458763 OCP458763 OML458763 OWH458763 PGD458763 PPZ458763 PZV458763 QJR458763 QTN458763 RDJ458763 RNF458763 RXB458763 SGX458763 SQT458763 TAP458763 TKL458763 TUH458763 UED458763 UNZ458763 UXV458763 VHR458763 VRN458763 WBJ458763 WLF458763 WVB458763 IP524299 SL524299 ACH524299 AMD524299 AVZ524299 BFV524299 BPR524299 BZN524299 CJJ524299 CTF524299 DDB524299 DMX524299 DWT524299 EGP524299 EQL524299 FAH524299 FKD524299 FTZ524299 GDV524299 GNR524299 GXN524299 HHJ524299 HRF524299 IBB524299 IKX524299 IUT524299 JEP524299 JOL524299 JYH524299 KID524299 KRZ524299 LBV524299 LLR524299 LVN524299 MFJ524299 MPF524299 MZB524299 NIX524299 NST524299 OCP524299 OML524299 OWH524299 PGD524299 PPZ524299 PZV524299 QJR524299 QTN524299 RDJ524299 RNF524299 RXB524299 SGX524299 SQT524299 TAP524299 TKL524299 TUH524299 UED524299 UNZ524299 UXV524299 VHR524299 VRN524299 WBJ524299 WLF524299 WVB524299 IP589835 SL589835 ACH589835 AMD589835 AVZ589835 BFV589835 BPR589835 BZN589835 CJJ589835 CTF589835 DDB589835 DMX589835 DWT589835 EGP589835 EQL589835 FAH589835 FKD589835 FTZ589835 GDV589835 GNR589835 GXN589835 HHJ589835 HRF589835 IBB589835 IKX589835 IUT589835 JEP589835 JOL589835 JYH589835 KID589835 KRZ589835 LBV589835 LLR589835 LVN589835 MFJ589835 MPF589835 MZB589835 NIX589835 NST589835 OCP589835 OML589835 OWH589835 PGD589835 PPZ589835 PZV589835 QJR589835 QTN589835 RDJ589835 RNF589835 RXB589835 SGX589835 SQT589835 TAP589835 TKL589835 TUH589835 UED589835 UNZ589835 UXV589835 VHR589835 VRN589835 WBJ589835 WLF589835 WVB589835 IP655371 SL655371 ACH655371 AMD655371 AVZ655371 BFV655371 BPR655371 BZN655371 CJJ655371 CTF655371 DDB655371 DMX655371 DWT655371 EGP655371 EQL655371 FAH655371 FKD655371 FTZ655371 GDV655371 GNR655371 GXN655371 HHJ655371 HRF655371 IBB655371 IKX655371 IUT655371 JEP655371 JOL655371 JYH655371 KID655371 KRZ655371 LBV655371 LLR655371 LVN655371 MFJ655371 MPF655371 MZB655371 NIX655371 NST655371 OCP655371 OML655371 OWH655371 PGD655371 PPZ655371 PZV655371 QJR655371 QTN655371 RDJ655371 RNF655371 RXB655371 SGX655371 SQT655371 TAP655371 TKL655371 TUH655371 UED655371 UNZ655371 UXV655371 VHR655371 VRN655371 WBJ655371 WLF655371 WVB655371 IP720907 SL720907 ACH720907 AMD720907 AVZ720907 BFV720907 BPR720907 BZN720907 CJJ720907 CTF720907 DDB720907 DMX720907 DWT720907 EGP720907 EQL720907 FAH720907 FKD720907 FTZ720907 GDV720907 GNR720907 GXN720907 HHJ720907 HRF720907 IBB720907 IKX720907 IUT720907 JEP720907 JOL720907 JYH720907 KID720907 KRZ720907 LBV720907 LLR720907 LVN720907 MFJ720907 MPF720907 MZB720907 NIX720907 NST720907 OCP720907 OML720907 OWH720907 PGD720907 PPZ720907 PZV720907 QJR720907 QTN720907 RDJ720907 RNF720907 RXB720907 SGX720907 SQT720907 TAP720907 TKL720907 TUH720907 UED720907 UNZ720907 UXV720907 VHR720907 VRN720907 WBJ720907 WLF720907 WVB720907 IP786443 SL786443 ACH786443 AMD786443 AVZ786443 BFV786443 BPR786443 BZN786443 CJJ786443 CTF786443 DDB786443 DMX786443 DWT786443 EGP786443 EQL786443 FAH786443 FKD786443 FTZ786443 GDV786443 GNR786443 GXN786443 HHJ786443 HRF786443 IBB786443 IKX786443 IUT786443 JEP786443 JOL786443 JYH786443 KID786443 KRZ786443 LBV786443 LLR786443 LVN786443 MFJ786443 MPF786443 MZB786443 NIX786443 NST786443 OCP786443 OML786443 OWH786443 PGD786443 PPZ786443 PZV786443 QJR786443 QTN786443 RDJ786443 RNF786443 RXB786443 SGX786443 SQT786443 TAP786443 TKL786443 TUH786443 UED786443 UNZ786443 UXV786443 VHR786443 VRN786443 WBJ786443 WLF786443 WVB786443 IP851979 SL851979 ACH851979 AMD851979 AVZ851979 BFV851979 BPR851979 BZN851979 CJJ851979 CTF851979 DDB851979 DMX851979 DWT851979 EGP851979 EQL851979 FAH851979 FKD851979 FTZ851979 GDV851979 GNR851979 GXN851979 HHJ851979 HRF851979 IBB851979 IKX851979 IUT851979 JEP851979 JOL851979 JYH851979 KID851979 KRZ851979 LBV851979 LLR851979 LVN851979 MFJ851979 MPF851979 MZB851979 NIX851979 NST851979 OCP851979 OML851979 OWH851979 PGD851979 PPZ851979 PZV851979 QJR851979 QTN851979 RDJ851979 RNF851979 RXB851979 SGX851979 SQT851979 TAP851979 TKL851979 TUH851979 UED851979 UNZ851979 UXV851979 VHR851979 VRN851979 WBJ851979 WLF851979 WVB851979 IP917515 SL917515 ACH917515 AMD917515 AVZ917515 BFV917515 BPR917515 BZN917515 CJJ917515 CTF917515 DDB917515 DMX917515 DWT917515 EGP917515 EQL917515 FAH917515 FKD917515 FTZ917515 GDV917515 GNR917515 GXN917515 HHJ917515 HRF917515 IBB917515 IKX917515 IUT917515 JEP917515 JOL917515 JYH917515 KID917515 KRZ917515 LBV917515 LLR917515 LVN917515 MFJ917515 MPF917515 MZB917515 NIX917515 NST917515 OCP917515 OML917515 OWH917515 PGD917515 PPZ917515 PZV917515 QJR917515 QTN917515 RDJ917515 RNF917515 RXB917515 SGX917515 SQT917515 TAP917515 TKL917515 TUH917515 UED917515 UNZ917515 UXV917515 VHR917515 VRN917515 WBJ917515 WLF917515 WVB917515 IP983051 SL983051 ACH983051 AMD983051 AVZ983051 BFV983051 BPR983051 BZN983051 CJJ983051 CTF983051 DDB983051 DMX983051 DWT983051 EGP983051 EQL983051 FAH983051 FKD983051 FTZ983051 GDV983051 GNR983051 GXN983051 HHJ983051 HRF983051 IBB983051 IKX983051 IUT983051 JEP983051 JOL983051 JYH983051 KID983051 KRZ983051 LBV983051 LLR983051 LVN983051 MFJ983051 MPF983051 MZB983051 NIX983051 NST983051 OCP983051 OML983051 OWH983051 PGD983051 PPZ983051 PZV983051 QJR983051 QTN983051 RDJ983051 RNF983051 RXB983051 SGX983051 SQT983051 TAP983051 TKL983051 TUH983051 UED983051 UNZ983051 UXV983051 VHR983051 VRN983051 WBJ983051 WLF983051 WVB983051 IL65541 SH65541 ACD65541 ALZ65541 AVV65541 BFR65541 BPN65541 BZJ65541 CJF65541 CTB65541 DCX65541 DMT65541 DWP65541 EGL65541 EQH65541 FAD65541 FJZ65541 FTV65541 GDR65541 GNN65541 GXJ65541 HHF65541 HRB65541 IAX65541 IKT65541 IUP65541 JEL65541 JOH65541 JYD65541 KHZ65541 KRV65541 LBR65541 LLN65541 LVJ65541 MFF65541 MPB65541 MYX65541 NIT65541 NSP65541 OCL65541 OMH65541 OWD65541 PFZ65541 PPV65541 PZR65541 QJN65541 QTJ65541 RDF65541 RNB65541 RWX65541 SGT65541 SQP65541 TAL65541 TKH65541 TUD65541 UDZ65541 UNV65541 UXR65541 VHN65541 VRJ65541 WBF65541 WLB65541 WUX65541 IL131077 SH131077 ACD131077 ALZ131077 AVV131077 BFR131077 BPN131077 BZJ131077 CJF131077 CTB131077 DCX131077 DMT131077 DWP131077 EGL131077 EQH131077 FAD131077 FJZ131077 FTV131077 GDR131077 GNN131077 GXJ131077 HHF131077 HRB131077 IAX131077 IKT131077 IUP131077 JEL131077 JOH131077 JYD131077 KHZ131077 KRV131077 LBR131077 LLN131077 LVJ131077 MFF131077 MPB131077 MYX131077 NIT131077 NSP131077 OCL131077 OMH131077 OWD131077 PFZ131077 PPV131077 PZR131077 QJN131077 QTJ131077 RDF131077 RNB131077 RWX131077 SGT131077 SQP131077 TAL131077 TKH131077 TUD131077 UDZ131077 UNV131077 UXR131077 VHN131077 VRJ131077 WBF131077 WLB131077 WUX131077 IL196613 SH196613 ACD196613 ALZ196613 AVV196613 BFR196613 BPN196613 BZJ196613 CJF196613 CTB196613 DCX196613 DMT196613 DWP196613 EGL196613 EQH196613 FAD196613 FJZ196613 FTV196613 GDR196613 GNN196613 GXJ196613 HHF196613 HRB196613 IAX196613 IKT196613 IUP196613 JEL196613 JOH196613 JYD196613 KHZ196613 KRV196613 LBR196613 LLN196613 LVJ196613 MFF196613 MPB196613 MYX196613 NIT196613 NSP196613 OCL196613 OMH196613 OWD196613 PFZ196613 PPV196613 PZR196613 QJN196613 QTJ196613 RDF196613 RNB196613 RWX196613 SGT196613 SQP196613 TAL196613 TKH196613 TUD196613 UDZ196613 UNV196613 UXR196613 VHN196613 VRJ196613 WBF196613 WLB196613 WUX196613 IL262149 SH262149 ACD262149 ALZ262149 AVV262149 BFR262149 BPN262149 BZJ262149 CJF262149 CTB262149 DCX262149 DMT262149 DWP262149 EGL262149 EQH262149 FAD262149 FJZ262149 FTV262149 GDR262149 GNN262149 GXJ262149 HHF262149 HRB262149 IAX262149 IKT262149 IUP262149 JEL262149 JOH262149 JYD262149 KHZ262149 KRV262149 LBR262149 LLN262149 LVJ262149 MFF262149 MPB262149 MYX262149 NIT262149 NSP262149 OCL262149 OMH262149 OWD262149 PFZ262149 PPV262149 PZR262149 QJN262149 QTJ262149 RDF262149 RNB262149 RWX262149 SGT262149 SQP262149 TAL262149 TKH262149 TUD262149 UDZ262149 UNV262149 UXR262149 VHN262149 VRJ262149 WBF262149 WLB262149 WUX262149 IL327685 SH327685 ACD327685 ALZ327685 AVV327685 BFR327685 BPN327685 BZJ327685 CJF327685 CTB327685 DCX327685 DMT327685 DWP327685 EGL327685 EQH327685 FAD327685 FJZ327685 FTV327685 GDR327685 GNN327685 GXJ327685 HHF327685 HRB327685 IAX327685 IKT327685 IUP327685 JEL327685 JOH327685 JYD327685 KHZ327685 KRV327685 LBR327685 LLN327685 LVJ327685 MFF327685 MPB327685 MYX327685 NIT327685 NSP327685 OCL327685 OMH327685 OWD327685 PFZ327685 PPV327685 PZR327685 QJN327685 QTJ327685 RDF327685 RNB327685 RWX327685 SGT327685 SQP327685 TAL327685 TKH327685 TUD327685 UDZ327685 UNV327685 UXR327685 VHN327685 VRJ327685 WBF327685 WLB327685 WUX327685 IL393221 SH393221 ACD393221 ALZ393221 AVV393221 BFR393221 BPN393221 BZJ393221 CJF393221 CTB393221 DCX393221 DMT393221 DWP393221 EGL393221 EQH393221 FAD393221 FJZ393221 FTV393221 GDR393221 GNN393221 GXJ393221 HHF393221 HRB393221 IAX393221 IKT393221 IUP393221 JEL393221 JOH393221 JYD393221 KHZ393221 KRV393221 LBR393221 LLN393221 LVJ393221 MFF393221 MPB393221 MYX393221 NIT393221 NSP393221 OCL393221 OMH393221 OWD393221 PFZ393221 PPV393221 PZR393221 QJN393221 QTJ393221 RDF393221 RNB393221 RWX393221 SGT393221 SQP393221 TAL393221 TKH393221 TUD393221 UDZ393221 UNV393221 UXR393221 VHN393221 VRJ393221 WBF393221 WLB393221 WUX393221 IL458757 SH458757 ACD458757 ALZ458757 AVV458757 BFR458757 BPN458757 BZJ458757 CJF458757 CTB458757 DCX458757 DMT458757 DWP458757 EGL458757 EQH458757 FAD458757 FJZ458757 FTV458757 GDR458757 GNN458757 GXJ458757 HHF458757 HRB458757 IAX458757 IKT458757 IUP458757 JEL458757 JOH458757 JYD458757 KHZ458757 KRV458757 LBR458757 LLN458757 LVJ458757 MFF458757 MPB458757 MYX458757 NIT458757 NSP458757 OCL458757 OMH458757 OWD458757 PFZ458757 PPV458757 PZR458757 QJN458757 QTJ458757 RDF458757 RNB458757 RWX458757 SGT458757 SQP458757 TAL458757 TKH458757 TUD458757 UDZ458757 UNV458757 UXR458757 VHN458757 VRJ458757 WBF458757 WLB458757 WUX458757 IL524293 SH524293 ACD524293 ALZ524293 AVV524293 BFR524293 BPN524293 BZJ524293 CJF524293 CTB524293 DCX524293 DMT524293 DWP524293 EGL524293 EQH524293 FAD524293 FJZ524293 FTV524293 GDR524293 GNN524293 GXJ524293 HHF524293 HRB524293 IAX524293 IKT524293 IUP524293 JEL524293 JOH524293 JYD524293 KHZ524293 KRV524293 LBR524293 LLN524293 LVJ524293 MFF524293 MPB524293 MYX524293 NIT524293 NSP524293 OCL524293 OMH524293 OWD524293 PFZ524293 PPV524293 PZR524293 QJN524293 QTJ524293 RDF524293 RNB524293 RWX524293 SGT524293 SQP524293 TAL524293 TKH524293 TUD524293 UDZ524293 UNV524293 UXR524293 VHN524293 VRJ524293 WBF524293 WLB524293 WUX524293 IL589829 SH589829 ACD589829 ALZ589829 AVV589829 BFR589829 BPN589829 BZJ589829 CJF589829 CTB589829 DCX589829 DMT589829 DWP589829 EGL589829 EQH589829 FAD589829 FJZ589829 FTV589829 GDR589829 GNN589829 GXJ589829 HHF589829 HRB589829 IAX589829 IKT589829 IUP589829 JEL589829 JOH589829 JYD589829 KHZ589829 KRV589829 LBR589829 LLN589829 LVJ589829 MFF589829 MPB589829 MYX589829 NIT589829 NSP589829 OCL589829 OMH589829 OWD589829 PFZ589829 PPV589829 PZR589829 QJN589829 QTJ589829 RDF589829 RNB589829 RWX589829 SGT589829 SQP589829 TAL589829 TKH589829 TUD589829 UDZ589829 UNV589829 UXR589829 VHN589829 VRJ589829 WBF589829 WLB589829 WUX589829 IL655365 SH655365 ACD655365 ALZ655365 AVV655365 BFR655365 BPN655365 BZJ655365 CJF655365 CTB655365 DCX655365 DMT655365 DWP655365 EGL655365 EQH655365 FAD655365 FJZ655365 FTV655365 GDR655365 GNN655365 GXJ655365 HHF655365 HRB655365 IAX655365 IKT655365 IUP655365 JEL655365 JOH655365 JYD655365 KHZ655365 KRV655365 LBR655365 LLN655365 LVJ655365 MFF655365 MPB655365 MYX655365 NIT655365 NSP655365 OCL655365 OMH655365 OWD655365 PFZ655365 PPV655365 PZR655365 QJN655365 QTJ655365 RDF655365 RNB655365 RWX655365 SGT655365 SQP655365 TAL655365 TKH655365 TUD655365 UDZ655365 UNV655365 UXR655365 VHN655365 VRJ655365 WBF655365 WLB655365 WUX655365 IL720901 SH720901 ACD720901 ALZ720901 AVV720901 BFR720901 BPN720901 BZJ720901 CJF720901 CTB720901 DCX720901 DMT720901 DWP720901 EGL720901 EQH720901 FAD720901 FJZ720901 FTV720901 GDR720901 GNN720901 GXJ720901 HHF720901 HRB720901 IAX720901 IKT720901 IUP720901 JEL720901 JOH720901 JYD720901 KHZ720901 KRV720901 LBR720901 LLN720901 LVJ720901 MFF720901 MPB720901 MYX720901 NIT720901 NSP720901 OCL720901 OMH720901 OWD720901 PFZ720901 PPV720901 PZR720901 QJN720901 QTJ720901 RDF720901 RNB720901 RWX720901 SGT720901 SQP720901 TAL720901 TKH720901 TUD720901 UDZ720901 UNV720901 UXR720901 VHN720901 VRJ720901 WBF720901 WLB720901 WUX720901 IL786437 SH786437 ACD786437 ALZ786437 AVV786437 BFR786437 BPN786437 BZJ786437 CJF786437 CTB786437 DCX786437 DMT786437 DWP786437 EGL786437 EQH786437 FAD786437 FJZ786437 FTV786437 GDR786437 GNN786437 GXJ786437 HHF786437 HRB786437 IAX786437 IKT786437 IUP786437 JEL786437 JOH786437 JYD786437 KHZ786437 KRV786437 LBR786437 LLN786437 LVJ786437 MFF786437 MPB786437 MYX786437 NIT786437 NSP786437 OCL786437 OMH786437 OWD786437 PFZ786437 PPV786437 PZR786437 QJN786437 QTJ786437 RDF786437 RNB786437 RWX786437 SGT786437 SQP786437 TAL786437 TKH786437 TUD786437 UDZ786437 UNV786437 UXR786437 VHN786437 VRJ786437 WBF786437 WLB786437 WUX786437 IL851973 SH851973 ACD851973 ALZ851973 AVV851973 BFR851973 BPN851973 BZJ851973 CJF851973 CTB851973 DCX851973 DMT851973 DWP851973 EGL851973 EQH851973 FAD851973 FJZ851973 FTV851973 GDR851973 GNN851973 GXJ851973 HHF851973 HRB851973 IAX851973 IKT851973 IUP851973 JEL851973 JOH851973 JYD851973 KHZ851973 KRV851973 LBR851973 LLN851973 LVJ851973 MFF851973 MPB851973 MYX851973 NIT851973 NSP851973 OCL851973 OMH851973 OWD851973 PFZ851973 PPV851973 PZR851973 QJN851973 QTJ851973 RDF851973 RNB851973 RWX851973 SGT851973 SQP851973 TAL851973 TKH851973 TUD851973 UDZ851973 UNV851973 UXR851973 VHN851973 VRJ851973 WBF851973 WLB851973 WUX851973 IL917509 SH917509 ACD917509 ALZ917509 AVV917509 BFR917509 BPN917509 BZJ917509 CJF917509 CTB917509 DCX917509 DMT917509 DWP917509 EGL917509 EQH917509 FAD917509 FJZ917509 FTV917509 GDR917509 GNN917509 GXJ917509 HHF917509 HRB917509 IAX917509 IKT917509 IUP917509 JEL917509 JOH917509 JYD917509 KHZ917509 KRV917509 LBR917509 LLN917509 LVJ917509 MFF917509 MPB917509 MYX917509 NIT917509 NSP917509 OCL917509 OMH917509 OWD917509 PFZ917509 PPV917509 PZR917509 QJN917509 QTJ917509 RDF917509 RNB917509 RWX917509 SGT917509 SQP917509 TAL917509 TKH917509 TUD917509 UDZ917509 UNV917509 UXR917509 VHN917509 VRJ917509 WBF917509 WLB917509 WUX917509 IL983045 SH983045 ACD983045 ALZ983045 AVV983045 BFR983045 BPN983045 BZJ983045 CJF983045 CTB983045 DCX983045 DMT983045 DWP983045 EGL983045 EQH983045 FAD983045 FJZ983045 FTV983045 GDR983045 GNN983045 GXJ983045 HHF983045 HRB983045 IAX983045 IKT983045 IUP983045 JEL983045 JOH983045 JYD983045 KHZ983045 KRV983045 LBR983045 LLN983045 LVJ983045 MFF983045 MPB983045 MYX983045 NIT983045 NSP983045 OCL983045 OMH983045 OWD983045 PFZ983045 PPV983045 PZR983045 QJN983045 QTJ983045 RDF983045 RNB983045 RWX983045 SGT983045 SQP983045 TAL983045 TKH983045 TUD983045 UDZ983045 UNV983045 UXR983045 VHN983045 VRJ983045 WBF983045 WLB983045 WUX983045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4CC97-F176-4D2D-AFB2-354DCAC9EAAF}">
  <sheetPr>
    <pageSetUpPr fitToPage="1"/>
  </sheetPr>
  <dimension ref="A1:AS204"/>
  <sheetViews>
    <sheetView showGridLines="0" view="pageBreakPreview" topLeftCell="B2" zoomScaleNormal="100" zoomScaleSheetLayoutView="100" workbookViewId="0">
      <selection activeCell="J11" sqref="J11"/>
    </sheetView>
  </sheetViews>
  <sheetFormatPr defaultRowHeight="20.149999999999999" customHeight="1"/>
  <cols>
    <col min="1" max="1" width="1.08203125" style="252" hidden="1" customWidth="1"/>
    <col min="2" max="2" width="1.5" style="252" customWidth="1"/>
    <col min="3" max="3" width="2.5" style="252" customWidth="1"/>
    <col min="4" max="9" width="3.83203125" style="252" customWidth="1"/>
    <col min="10" max="10" width="5.08203125" style="252" customWidth="1"/>
    <col min="11" max="14" width="3.83203125" style="252" customWidth="1"/>
    <col min="15" max="15" width="4.83203125" style="252" customWidth="1"/>
    <col min="16" max="16" width="3.83203125" style="252" customWidth="1"/>
    <col min="17" max="17" width="5.08203125" style="252" customWidth="1"/>
    <col min="18" max="23" width="3.83203125" style="252" customWidth="1"/>
    <col min="24" max="24" width="3.08203125" style="252" customWidth="1"/>
    <col min="25" max="26" width="3.83203125" style="252" customWidth="1"/>
    <col min="27" max="27" width="3.83203125" style="252" hidden="1" customWidth="1"/>
    <col min="28" max="28" width="3.83203125" style="848" hidden="1" customWidth="1"/>
    <col min="29" max="29" width="3.83203125" style="849" hidden="1" customWidth="1"/>
    <col min="30" max="30" width="3.83203125" style="321" customWidth="1"/>
    <col min="31" max="40" width="3.83203125" style="252" customWidth="1"/>
    <col min="41" max="43" width="8.58203125" style="252"/>
    <col min="44" max="44" width="16.83203125" style="252" bestFit="1" customWidth="1"/>
    <col min="45" max="45" width="13.33203125" style="252" customWidth="1"/>
    <col min="46" max="217" width="8.58203125" style="252"/>
    <col min="218" max="241" width="3.58203125" style="252" customWidth="1"/>
    <col min="242" max="250" width="9" style="252" customWidth="1"/>
    <col min="251" max="251" width="2" style="252" customWidth="1"/>
    <col min="252" max="473" width="8.58203125" style="252"/>
    <col min="474" max="497" width="3.58203125" style="252" customWidth="1"/>
    <col min="498" max="506" width="9" style="252" customWidth="1"/>
    <col min="507" max="507" width="2" style="252" customWidth="1"/>
    <col min="508" max="729" width="8.58203125" style="252"/>
    <col min="730" max="753" width="3.58203125" style="252" customWidth="1"/>
    <col min="754" max="762" width="9" style="252" customWidth="1"/>
    <col min="763" max="763" width="2" style="252" customWidth="1"/>
    <col min="764" max="985" width="8.58203125" style="252"/>
    <col min="986" max="1009" width="3.58203125" style="252" customWidth="1"/>
    <col min="1010" max="1018" width="9" style="252" customWidth="1"/>
    <col min="1019" max="1019" width="2" style="252" customWidth="1"/>
    <col min="1020" max="1241" width="8.58203125" style="252"/>
    <col min="1242" max="1265" width="3.58203125" style="252" customWidth="1"/>
    <col min="1266" max="1274" width="9" style="252" customWidth="1"/>
    <col min="1275" max="1275" width="2" style="252" customWidth="1"/>
    <col min="1276" max="1497" width="8.58203125" style="252"/>
    <col min="1498" max="1521" width="3.58203125" style="252" customWidth="1"/>
    <col min="1522" max="1530" width="9" style="252" customWidth="1"/>
    <col min="1531" max="1531" width="2" style="252" customWidth="1"/>
    <col min="1532" max="1753" width="8.58203125" style="252"/>
    <col min="1754" max="1777" width="3.58203125" style="252" customWidth="1"/>
    <col min="1778" max="1786" width="9" style="252" customWidth="1"/>
    <col min="1787" max="1787" width="2" style="252" customWidth="1"/>
    <col min="1788" max="2009" width="8.58203125" style="252"/>
    <col min="2010" max="2033" width="3.58203125" style="252" customWidth="1"/>
    <col min="2034" max="2042" width="9" style="252" customWidth="1"/>
    <col min="2043" max="2043" width="2" style="252" customWidth="1"/>
    <col min="2044" max="2265" width="8.58203125" style="252"/>
    <col min="2266" max="2289" width="3.58203125" style="252" customWidth="1"/>
    <col min="2290" max="2298" width="9" style="252" customWidth="1"/>
    <col min="2299" max="2299" width="2" style="252" customWidth="1"/>
    <col min="2300" max="2521" width="8.58203125" style="252"/>
    <col min="2522" max="2545" width="3.58203125" style="252" customWidth="1"/>
    <col min="2546" max="2554" width="9" style="252" customWidth="1"/>
    <col min="2555" max="2555" width="2" style="252" customWidth="1"/>
    <col min="2556" max="2777" width="8.58203125" style="252"/>
    <col min="2778" max="2801" width="3.58203125" style="252" customWidth="1"/>
    <col min="2802" max="2810" width="9" style="252" customWidth="1"/>
    <col min="2811" max="2811" width="2" style="252" customWidth="1"/>
    <col min="2812" max="3033" width="8.58203125" style="252"/>
    <col min="3034" max="3057" width="3.58203125" style="252" customWidth="1"/>
    <col min="3058" max="3066" width="9" style="252" customWidth="1"/>
    <col min="3067" max="3067" width="2" style="252" customWidth="1"/>
    <col min="3068" max="3289" width="8.58203125" style="252"/>
    <col min="3290" max="3313" width="3.58203125" style="252" customWidth="1"/>
    <col min="3314" max="3322" width="9" style="252" customWidth="1"/>
    <col min="3323" max="3323" width="2" style="252" customWidth="1"/>
    <col min="3324" max="3545" width="8.58203125" style="252"/>
    <col min="3546" max="3569" width="3.58203125" style="252" customWidth="1"/>
    <col min="3570" max="3578" width="9" style="252" customWidth="1"/>
    <col min="3579" max="3579" width="2" style="252" customWidth="1"/>
    <col min="3580" max="3801" width="8.58203125" style="252"/>
    <col min="3802" max="3825" width="3.58203125" style="252" customWidth="1"/>
    <col min="3826" max="3834" width="9" style="252" customWidth="1"/>
    <col min="3835" max="3835" width="2" style="252" customWidth="1"/>
    <col min="3836" max="4057" width="8.58203125" style="252"/>
    <col min="4058" max="4081" width="3.58203125" style="252" customWidth="1"/>
    <col min="4082" max="4090" width="9" style="252" customWidth="1"/>
    <col min="4091" max="4091" width="2" style="252" customWidth="1"/>
    <col min="4092" max="4313" width="8.58203125" style="252"/>
    <col min="4314" max="4337" width="3.58203125" style="252" customWidth="1"/>
    <col min="4338" max="4346" width="9" style="252" customWidth="1"/>
    <col min="4347" max="4347" width="2" style="252" customWidth="1"/>
    <col min="4348" max="4569" width="8.58203125" style="252"/>
    <col min="4570" max="4593" width="3.58203125" style="252" customWidth="1"/>
    <col min="4594" max="4602" width="9" style="252" customWidth="1"/>
    <col min="4603" max="4603" width="2" style="252" customWidth="1"/>
    <col min="4604" max="4825" width="8.58203125" style="252"/>
    <col min="4826" max="4849" width="3.58203125" style="252" customWidth="1"/>
    <col min="4850" max="4858" width="9" style="252" customWidth="1"/>
    <col min="4859" max="4859" width="2" style="252" customWidth="1"/>
    <col min="4860" max="5081" width="8.58203125" style="252"/>
    <col min="5082" max="5105" width="3.58203125" style="252" customWidth="1"/>
    <col min="5106" max="5114" width="9" style="252" customWidth="1"/>
    <col min="5115" max="5115" width="2" style="252" customWidth="1"/>
    <col min="5116" max="5337" width="8.58203125" style="252"/>
    <col min="5338" max="5361" width="3.58203125" style="252" customWidth="1"/>
    <col min="5362" max="5370" width="9" style="252" customWidth="1"/>
    <col min="5371" max="5371" width="2" style="252" customWidth="1"/>
    <col min="5372" max="5593" width="8.58203125" style="252"/>
    <col min="5594" max="5617" width="3.58203125" style="252" customWidth="1"/>
    <col min="5618" max="5626" width="9" style="252" customWidth="1"/>
    <col min="5627" max="5627" width="2" style="252" customWidth="1"/>
    <col min="5628" max="5849" width="8.58203125" style="252"/>
    <col min="5850" max="5873" width="3.58203125" style="252" customWidth="1"/>
    <col min="5874" max="5882" width="9" style="252" customWidth="1"/>
    <col min="5883" max="5883" width="2" style="252" customWidth="1"/>
    <col min="5884" max="6105" width="8.58203125" style="252"/>
    <col min="6106" max="6129" width="3.58203125" style="252" customWidth="1"/>
    <col min="6130" max="6138" width="9" style="252" customWidth="1"/>
    <col min="6139" max="6139" width="2" style="252" customWidth="1"/>
    <col min="6140" max="6361" width="8.58203125" style="252"/>
    <col min="6362" max="6385" width="3.58203125" style="252" customWidth="1"/>
    <col min="6386" max="6394" width="9" style="252" customWidth="1"/>
    <col min="6395" max="6395" width="2" style="252" customWidth="1"/>
    <col min="6396" max="6617" width="8.58203125" style="252"/>
    <col min="6618" max="6641" width="3.58203125" style="252" customWidth="1"/>
    <col min="6642" max="6650" width="9" style="252" customWidth="1"/>
    <col min="6651" max="6651" width="2" style="252" customWidth="1"/>
    <col min="6652" max="6873" width="8.58203125" style="252"/>
    <col min="6874" max="6897" width="3.58203125" style="252" customWidth="1"/>
    <col min="6898" max="6906" width="9" style="252" customWidth="1"/>
    <col min="6907" max="6907" width="2" style="252" customWidth="1"/>
    <col min="6908" max="7129" width="8.58203125" style="252"/>
    <col min="7130" max="7153" width="3.58203125" style="252" customWidth="1"/>
    <col min="7154" max="7162" width="9" style="252" customWidth="1"/>
    <col min="7163" max="7163" width="2" style="252" customWidth="1"/>
    <col min="7164" max="7385" width="8.58203125" style="252"/>
    <col min="7386" max="7409" width="3.58203125" style="252" customWidth="1"/>
    <col min="7410" max="7418" width="9" style="252" customWidth="1"/>
    <col min="7419" max="7419" width="2" style="252" customWidth="1"/>
    <col min="7420" max="7641" width="8.58203125" style="252"/>
    <col min="7642" max="7665" width="3.58203125" style="252" customWidth="1"/>
    <col min="7666" max="7674" width="9" style="252" customWidth="1"/>
    <col min="7675" max="7675" width="2" style="252" customWidth="1"/>
    <col min="7676" max="7897" width="8.58203125" style="252"/>
    <col min="7898" max="7921" width="3.58203125" style="252" customWidth="1"/>
    <col min="7922" max="7930" width="9" style="252" customWidth="1"/>
    <col min="7931" max="7931" width="2" style="252" customWidth="1"/>
    <col min="7932" max="8153" width="8.58203125" style="252"/>
    <col min="8154" max="8177" width="3.58203125" style="252" customWidth="1"/>
    <col min="8178" max="8186" width="9" style="252" customWidth="1"/>
    <col min="8187" max="8187" width="2" style="252" customWidth="1"/>
    <col min="8188" max="8409" width="8.58203125" style="252"/>
    <col min="8410" max="8433" width="3.58203125" style="252" customWidth="1"/>
    <col min="8434" max="8442" width="9" style="252" customWidth="1"/>
    <col min="8443" max="8443" width="2" style="252" customWidth="1"/>
    <col min="8444" max="8665" width="8.58203125" style="252"/>
    <col min="8666" max="8689" width="3.58203125" style="252" customWidth="1"/>
    <col min="8690" max="8698" width="9" style="252" customWidth="1"/>
    <col min="8699" max="8699" width="2" style="252" customWidth="1"/>
    <col min="8700" max="8921" width="8.58203125" style="252"/>
    <col min="8922" max="8945" width="3.58203125" style="252" customWidth="1"/>
    <col min="8946" max="8954" width="9" style="252" customWidth="1"/>
    <col min="8955" max="8955" width="2" style="252" customWidth="1"/>
    <col min="8956" max="9177" width="8.58203125" style="252"/>
    <col min="9178" max="9201" width="3.58203125" style="252" customWidth="1"/>
    <col min="9202" max="9210" width="9" style="252" customWidth="1"/>
    <col min="9211" max="9211" width="2" style="252" customWidth="1"/>
    <col min="9212" max="9433" width="8.58203125" style="252"/>
    <col min="9434" max="9457" width="3.58203125" style="252" customWidth="1"/>
    <col min="9458" max="9466" width="9" style="252" customWidth="1"/>
    <col min="9467" max="9467" width="2" style="252" customWidth="1"/>
    <col min="9468" max="9689" width="8.58203125" style="252"/>
    <col min="9690" max="9713" width="3.58203125" style="252" customWidth="1"/>
    <col min="9714" max="9722" width="9" style="252" customWidth="1"/>
    <col min="9723" max="9723" width="2" style="252" customWidth="1"/>
    <col min="9724" max="9945" width="8.58203125" style="252"/>
    <col min="9946" max="9969" width="3.58203125" style="252" customWidth="1"/>
    <col min="9970" max="9978" width="9" style="252" customWidth="1"/>
    <col min="9979" max="9979" width="2" style="252" customWidth="1"/>
    <col min="9980" max="10201" width="8.58203125" style="252"/>
    <col min="10202" max="10225" width="3.58203125" style="252" customWidth="1"/>
    <col min="10226" max="10234" width="9" style="252" customWidth="1"/>
    <col min="10235" max="10235" width="2" style="252" customWidth="1"/>
    <col min="10236" max="10457" width="8.58203125" style="252"/>
    <col min="10458" max="10481" width="3.58203125" style="252" customWidth="1"/>
    <col min="10482" max="10490" width="9" style="252" customWidth="1"/>
    <col min="10491" max="10491" width="2" style="252" customWidth="1"/>
    <col min="10492" max="10713" width="8.58203125" style="252"/>
    <col min="10714" max="10737" width="3.58203125" style="252" customWidth="1"/>
    <col min="10738" max="10746" width="9" style="252" customWidth="1"/>
    <col min="10747" max="10747" width="2" style="252" customWidth="1"/>
    <col min="10748" max="10969" width="8.58203125" style="252"/>
    <col min="10970" max="10993" width="3.58203125" style="252" customWidth="1"/>
    <col min="10994" max="11002" width="9" style="252" customWidth="1"/>
    <col min="11003" max="11003" width="2" style="252" customWidth="1"/>
    <col min="11004" max="11225" width="8.58203125" style="252"/>
    <col min="11226" max="11249" width="3.58203125" style="252" customWidth="1"/>
    <col min="11250" max="11258" width="9" style="252" customWidth="1"/>
    <col min="11259" max="11259" width="2" style="252" customWidth="1"/>
    <col min="11260" max="11481" width="8.58203125" style="252"/>
    <col min="11482" max="11505" width="3.58203125" style="252" customWidth="1"/>
    <col min="11506" max="11514" width="9" style="252" customWidth="1"/>
    <col min="11515" max="11515" width="2" style="252" customWidth="1"/>
    <col min="11516" max="11737" width="8.58203125" style="252"/>
    <col min="11738" max="11761" width="3.58203125" style="252" customWidth="1"/>
    <col min="11762" max="11770" width="9" style="252" customWidth="1"/>
    <col min="11771" max="11771" width="2" style="252" customWidth="1"/>
    <col min="11772" max="11993" width="8.58203125" style="252"/>
    <col min="11994" max="12017" width="3.58203125" style="252" customWidth="1"/>
    <col min="12018" max="12026" width="9" style="252" customWidth="1"/>
    <col min="12027" max="12027" width="2" style="252" customWidth="1"/>
    <col min="12028" max="12249" width="8.58203125" style="252"/>
    <col min="12250" max="12273" width="3.58203125" style="252" customWidth="1"/>
    <col min="12274" max="12282" width="9" style="252" customWidth="1"/>
    <col min="12283" max="12283" width="2" style="252" customWidth="1"/>
    <col min="12284" max="12505" width="8.58203125" style="252"/>
    <col min="12506" max="12529" width="3.58203125" style="252" customWidth="1"/>
    <col min="12530" max="12538" width="9" style="252" customWidth="1"/>
    <col min="12539" max="12539" width="2" style="252" customWidth="1"/>
    <col min="12540" max="12761" width="8.58203125" style="252"/>
    <col min="12762" max="12785" width="3.58203125" style="252" customWidth="1"/>
    <col min="12786" max="12794" width="9" style="252" customWidth="1"/>
    <col min="12795" max="12795" width="2" style="252" customWidth="1"/>
    <col min="12796" max="13017" width="8.58203125" style="252"/>
    <col min="13018" max="13041" width="3.58203125" style="252" customWidth="1"/>
    <col min="13042" max="13050" width="9" style="252" customWidth="1"/>
    <col min="13051" max="13051" width="2" style="252" customWidth="1"/>
    <col min="13052" max="13273" width="8.58203125" style="252"/>
    <col min="13274" max="13297" width="3.58203125" style="252" customWidth="1"/>
    <col min="13298" max="13306" width="9" style="252" customWidth="1"/>
    <col min="13307" max="13307" width="2" style="252" customWidth="1"/>
    <col min="13308" max="13529" width="8.58203125" style="252"/>
    <col min="13530" max="13553" width="3.58203125" style="252" customWidth="1"/>
    <col min="13554" max="13562" width="9" style="252" customWidth="1"/>
    <col min="13563" max="13563" width="2" style="252" customWidth="1"/>
    <col min="13564" max="13785" width="8.58203125" style="252"/>
    <col min="13786" max="13809" width="3.58203125" style="252" customWidth="1"/>
    <col min="13810" max="13818" width="9" style="252" customWidth="1"/>
    <col min="13819" max="13819" width="2" style="252" customWidth="1"/>
    <col min="13820" max="14041" width="8.58203125" style="252"/>
    <col min="14042" max="14065" width="3.58203125" style="252" customWidth="1"/>
    <col min="14066" max="14074" width="9" style="252" customWidth="1"/>
    <col min="14075" max="14075" width="2" style="252" customWidth="1"/>
    <col min="14076" max="14297" width="8.58203125" style="252"/>
    <col min="14298" max="14321" width="3.58203125" style="252" customWidth="1"/>
    <col min="14322" max="14330" width="9" style="252" customWidth="1"/>
    <col min="14331" max="14331" width="2" style="252" customWidth="1"/>
    <col min="14332" max="14553" width="8.58203125" style="252"/>
    <col min="14554" max="14577" width="3.58203125" style="252" customWidth="1"/>
    <col min="14578" max="14586" width="9" style="252" customWidth="1"/>
    <col min="14587" max="14587" width="2" style="252" customWidth="1"/>
    <col min="14588" max="14809" width="8.58203125" style="252"/>
    <col min="14810" max="14833" width="3.58203125" style="252" customWidth="1"/>
    <col min="14834" max="14842" width="9" style="252" customWidth="1"/>
    <col min="14843" max="14843" width="2" style="252" customWidth="1"/>
    <col min="14844" max="15065" width="8.58203125" style="252"/>
    <col min="15066" max="15089" width="3.58203125" style="252" customWidth="1"/>
    <col min="15090" max="15098" width="9" style="252" customWidth="1"/>
    <col min="15099" max="15099" width="2" style="252" customWidth="1"/>
    <col min="15100" max="15321" width="8.58203125" style="252"/>
    <col min="15322" max="15345" width="3.58203125" style="252" customWidth="1"/>
    <col min="15346" max="15354" width="9" style="252" customWidth="1"/>
    <col min="15355" max="15355" width="2" style="252" customWidth="1"/>
    <col min="15356" max="15577" width="8.58203125" style="252"/>
    <col min="15578" max="15601" width="3.58203125" style="252" customWidth="1"/>
    <col min="15602" max="15610" width="9" style="252" customWidth="1"/>
    <col min="15611" max="15611" width="2" style="252" customWidth="1"/>
    <col min="15612" max="15833" width="8.58203125" style="252"/>
    <col min="15834" max="15857" width="3.58203125" style="252" customWidth="1"/>
    <col min="15858" max="15866" width="9" style="252" customWidth="1"/>
    <col min="15867" max="15867" width="2" style="252" customWidth="1"/>
    <col min="15868" max="16089" width="8.58203125" style="252"/>
    <col min="16090" max="16113" width="3.58203125" style="252" customWidth="1"/>
    <col min="16114" max="16122" width="9" style="252" customWidth="1"/>
    <col min="16123" max="16123" width="2" style="252" customWidth="1"/>
    <col min="16124" max="16383" width="8.58203125" style="252"/>
    <col min="16384" max="16384" width="9" style="252" customWidth="1"/>
  </cols>
  <sheetData>
    <row r="1" spans="2:45" ht="20.149999999999999" hidden="1" customHeight="1">
      <c r="B1" s="651"/>
    </row>
    <row r="2" spans="2:45" ht="20.149999999999999" customHeight="1">
      <c r="B2" s="651" t="s">
        <v>491</v>
      </c>
    </row>
    <row r="3" spans="2:45" ht="20.149999999999999" customHeight="1">
      <c r="B3" s="651" t="s">
        <v>493</v>
      </c>
    </row>
    <row r="4" spans="2:45" ht="7.5" customHeight="1">
      <c r="B4" s="254"/>
      <c r="C4" s="254"/>
      <c r="D4" s="254"/>
      <c r="E4" s="254"/>
      <c r="F4" s="254"/>
      <c r="G4" s="254"/>
      <c r="H4" s="254"/>
      <c r="I4" s="254"/>
      <c r="J4" s="254"/>
      <c r="K4" s="254"/>
      <c r="L4" s="254"/>
      <c r="M4" s="254"/>
      <c r="N4" s="254"/>
      <c r="O4" s="254"/>
      <c r="P4" s="254"/>
      <c r="Q4" s="255"/>
      <c r="R4" s="254"/>
      <c r="S4" s="254"/>
      <c r="T4" s="254"/>
      <c r="U4" s="254"/>
      <c r="V4" s="254"/>
      <c r="W4" s="254"/>
      <c r="X4" s="254"/>
      <c r="Y4" s="255"/>
      <c r="Z4" s="256"/>
      <c r="AA4" s="256"/>
    </row>
    <row r="5" spans="2:45" ht="19.5" customHeight="1">
      <c r="B5" s="257" t="s">
        <v>1144</v>
      </c>
      <c r="C5" s="254"/>
      <c r="D5" s="258"/>
      <c r="E5" s="258"/>
      <c r="F5" s="258"/>
      <c r="G5" s="258"/>
      <c r="H5" s="258"/>
      <c r="I5" s="258"/>
      <c r="J5" s="258"/>
      <c r="K5" s="258"/>
      <c r="L5" s="258"/>
      <c r="M5" s="258"/>
      <c r="N5" s="258"/>
      <c r="O5" s="258"/>
      <c r="P5" s="258"/>
      <c r="Q5" s="258"/>
      <c r="R5" s="258"/>
      <c r="S5" s="258"/>
      <c r="T5" s="258"/>
      <c r="U5" s="258"/>
      <c r="V5" s="258"/>
      <c r="W5" s="258"/>
      <c r="X5" s="258"/>
      <c r="Y5" s="258"/>
      <c r="Z5" s="259"/>
      <c r="AA5" s="259"/>
    </row>
    <row r="6" spans="2:45" ht="15.75" customHeight="1">
      <c r="B6" s="254"/>
      <c r="C6" s="260"/>
      <c r="D6" s="261"/>
      <c r="E6" s="261"/>
      <c r="F6" s="261"/>
      <c r="G6" s="261"/>
      <c r="H6" s="261"/>
      <c r="I6" s="258"/>
      <c r="J6" s="258"/>
      <c r="K6" s="258"/>
      <c r="L6" s="258"/>
      <c r="M6" s="258"/>
      <c r="N6" s="258"/>
      <c r="O6" s="258"/>
      <c r="P6" s="258"/>
      <c r="Q6" s="258"/>
      <c r="R6" s="258"/>
      <c r="S6" s="258"/>
      <c r="T6" s="258"/>
      <c r="U6" s="258"/>
      <c r="V6" s="258"/>
      <c r="W6" s="258"/>
      <c r="X6" s="258"/>
      <c r="Y6" s="258"/>
      <c r="Z6" s="254"/>
      <c r="AA6" s="254"/>
    </row>
    <row r="7" spans="2:45" s="267" customFormat="1" ht="24" customHeight="1">
      <c r="B7" s="262"/>
      <c r="C7" s="263" t="s">
        <v>356</v>
      </c>
      <c r="D7" s="264"/>
      <c r="E7" s="265"/>
      <c r="F7" s="265"/>
      <c r="G7" s="265"/>
      <c r="H7" s="265"/>
      <c r="I7" s="265"/>
      <c r="J7" s="265"/>
      <c r="K7" s="265"/>
      <c r="L7" s="265"/>
      <c r="M7" s="265"/>
      <c r="N7" s="265"/>
      <c r="O7" s="265"/>
      <c r="P7" s="265"/>
      <c r="Q7" s="265"/>
      <c r="R7" s="265"/>
      <c r="S7" s="265"/>
      <c r="T7" s="265"/>
      <c r="U7" s="266"/>
      <c r="V7" s="265"/>
      <c r="W7" s="265"/>
      <c r="X7" s="265"/>
      <c r="Y7" s="265"/>
      <c r="Z7" s="262"/>
      <c r="AA7" s="262"/>
      <c r="AB7" s="850"/>
      <c r="AC7" s="849"/>
      <c r="AD7" s="321"/>
      <c r="AR7" s="321"/>
      <c r="AS7" s="268"/>
    </row>
    <row r="8" spans="2:45" s="318" customFormat="1" ht="30" customHeight="1">
      <c r="B8" s="269"/>
      <c r="C8" s="260"/>
      <c r="D8" s="2291" t="s">
        <v>357</v>
      </c>
      <c r="E8" s="2292"/>
      <c r="F8" s="2292"/>
      <c r="G8" s="2292"/>
      <c r="H8" s="2292"/>
      <c r="I8" s="2293"/>
      <c r="J8" s="2471" t="str">
        <f>IF(入力シート!F11="","",入力シート!F11)&amp;"高層ＺＥＨ-Ｍ支援事業"</f>
        <v>高層ＺＥＨ-Ｍ支援事業</v>
      </c>
      <c r="K8" s="2471"/>
      <c r="L8" s="2471"/>
      <c r="M8" s="2471"/>
      <c r="N8" s="2471"/>
      <c r="O8" s="2471"/>
      <c r="P8" s="2471"/>
      <c r="Q8" s="2471"/>
      <c r="R8" s="2471"/>
      <c r="S8" s="2471"/>
      <c r="T8" s="2471"/>
      <c r="U8" s="2471"/>
      <c r="V8" s="2472"/>
      <c r="W8" s="253"/>
      <c r="X8" s="253"/>
      <c r="Y8" s="253"/>
      <c r="Z8" s="269"/>
      <c r="AA8" s="269"/>
      <c r="AB8" s="847"/>
      <c r="AC8" s="849"/>
      <c r="AD8" s="321"/>
    </row>
    <row r="9" spans="2:45" s="318" customFormat="1" ht="15" customHeight="1">
      <c r="B9" s="269"/>
      <c r="C9" s="260"/>
      <c r="D9" s="270"/>
      <c r="E9" s="270"/>
      <c r="F9" s="270"/>
      <c r="G9" s="270"/>
      <c r="H9" s="270"/>
      <c r="I9" s="270"/>
      <c r="J9" s="270"/>
      <c r="K9" s="270"/>
      <c r="L9" s="270"/>
      <c r="M9" s="270"/>
      <c r="N9" s="270"/>
      <c r="O9" s="270"/>
      <c r="P9" s="270"/>
      <c r="Q9" s="270"/>
      <c r="R9" s="270"/>
      <c r="S9" s="270"/>
      <c r="T9" s="270"/>
      <c r="U9" s="270"/>
      <c r="V9" s="270"/>
      <c r="W9" s="253"/>
      <c r="X9" s="253"/>
      <c r="Y9" s="253"/>
      <c r="Z9" s="269"/>
      <c r="AA9" s="269"/>
      <c r="AB9" s="847"/>
      <c r="AC9" s="849"/>
      <c r="AD9" s="321"/>
    </row>
    <row r="10" spans="2:45" s="267" customFormat="1" ht="15.5">
      <c r="B10" s="262"/>
      <c r="C10" s="263" t="s">
        <v>596</v>
      </c>
      <c r="D10" s="264"/>
      <c r="E10" s="265"/>
      <c r="F10" s="265"/>
      <c r="G10" s="265"/>
      <c r="H10" s="265"/>
      <c r="I10" s="265"/>
      <c r="J10" s="265"/>
      <c r="K10" s="265"/>
      <c r="L10" s="265"/>
      <c r="M10" s="265"/>
      <c r="N10" s="265"/>
      <c r="O10" s="265"/>
      <c r="P10" s="265"/>
      <c r="Q10" s="265"/>
      <c r="R10" s="265"/>
      <c r="S10" s="265"/>
      <c r="T10" s="265"/>
      <c r="U10" s="266"/>
      <c r="V10" s="265"/>
      <c r="W10" s="265"/>
      <c r="X10" s="265"/>
      <c r="Y10" s="265"/>
      <c r="Z10" s="262"/>
      <c r="AA10" s="262"/>
      <c r="AB10" s="850"/>
      <c r="AC10" s="849"/>
      <c r="AD10" s="321"/>
    </row>
    <row r="11" spans="2:45" s="318" customFormat="1" ht="30" customHeight="1">
      <c r="B11" s="269"/>
      <c r="C11" s="260"/>
      <c r="D11" s="2291" t="s">
        <v>597</v>
      </c>
      <c r="E11" s="2292"/>
      <c r="F11" s="2292"/>
      <c r="G11" s="2292"/>
      <c r="H11" s="2292"/>
      <c r="I11" s="2293"/>
      <c r="J11" s="273" t="s">
        <v>191</v>
      </c>
      <c r="K11" s="272" t="s">
        <v>598</v>
      </c>
      <c r="L11" s="725"/>
      <c r="M11" s="725"/>
      <c r="N11" s="725"/>
      <c r="O11" s="725"/>
      <c r="P11" s="725"/>
      <c r="Q11" s="273" t="s">
        <v>191</v>
      </c>
      <c r="R11" s="272" t="s">
        <v>599</v>
      </c>
      <c r="S11" s="272"/>
      <c r="T11" s="725"/>
      <c r="U11" s="725"/>
      <c r="V11" s="274"/>
      <c r="W11" s="253"/>
      <c r="X11" s="253"/>
      <c r="Y11" s="253"/>
      <c r="Z11" s="269"/>
      <c r="AA11" s="269"/>
      <c r="AB11" s="847"/>
      <c r="AC11" s="942"/>
      <c r="AD11" s="321"/>
    </row>
    <row r="12" spans="2:45" s="318" customFormat="1" ht="40" customHeight="1">
      <c r="B12" s="269"/>
      <c r="C12" s="260"/>
      <c r="D12" s="2363" t="s">
        <v>600</v>
      </c>
      <c r="E12" s="2292"/>
      <c r="F12" s="2292"/>
      <c r="G12" s="2292"/>
      <c r="H12" s="2292"/>
      <c r="I12" s="2293"/>
      <c r="J12" s="2473"/>
      <c r="K12" s="2474"/>
      <c r="L12" s="2474"/>
      <c r="M12" s="2474"/>
      <c r="N12" s="2474"/>
      <c r="O12" s="2474"/>
      <c r="P12" s="2474"/>
      <c r="Q12" s="2474"/>
      <c r="R12" s="2474"/>
      <c r="S12" s="2474"/>
      <c r="T12" s="2474"/>
      <c r="U12" s="2474"/>
      <c r="V12" s="2475"/>
      <c r="W12" s="253"/>
      <c r="X12" s="253"/>
      <c r="Y12" s="253"/>
      <c r="Z12" s="269"/>
      <c r="AA12" s="269"/>
      <c r="AB12" s="847"/>
      <c r="AC12" s="942"/>
      <c r="AD12" s="321"/>
    </row>
    <row r="13" spans="2:45" s="318" customFormat="1" ht="30" customHeight="1">
      <c r="B13" s="269"/>
      <c r="C13" s="260"/>
      <c r="D13" s="2291" t="s">
        <v>603</v>
      </c>
      <c r="E13" s="2292"/>
      <c r="F13" s="2292"/>
      <c r="G13" s="2292"/>
      <c r="H13" s="2292"/>
      <c r="I13" s="2293"/>
      <c r="J13" s="730" t="s">
        <v>555</v>
      </c>
      <c r="K13" s="2476"/>
      <c r="L13" s="2476"/>
      <c r="M13" s="2476"/>
      <c r="N13" s="731" t="s">
        <v>520</v>
      </c>
      <c r="O13" s="730" t="s">
        <v>521</v>
      </c>
      <c r="P13" s="2477"/>
      <c r="Q13" s="2477"/>
      <c r="R13" s="2478"/>
      <c r="S13" s="732" t="s">
        <v>358</v>
      </c>
      <c r="T13" s="253" t="s">
        <v>330</v>
      </c>
      <c r="U13" s="265"/>
      <c r="V13" s="265"/>
      <c r="Y13" s="253"/>
      <c r="Z13" s="269"/>
      <c r="AA13" s="269"/>
      <c r="AB13" s="847"/>
      <c r="AC13" s="849"/>
      <c r="AD13" s="321"/>
    </row>
    <row r="14" spans="2:45" s="318" customFormat="1" ht="15" customHeight="1">
      <c r="B14" s="269"/>
      <c r="C14" s="260"/>
      <c r="D14" s="270"/>
      <c r="E14" s="270"/>
      <c r="F14" s="270"/>
      <c r="G14" s="270"/>
      <c r="H14" s="270"/>
      <c r="I14" s="270"/>
      <c r="J14" s="270"/>
      <c r="K14" s="270"/>
      <c r="L14" s="270"/>
      <c r="M14" s="270"/>
      <c r="N14" s="270"/>
      <c r="O14" s="270"/>
      <c r="P14" s="270"/>
      <c r="Q14" s="270"/>
      <c r="R14" s="270"/>
      <c r="S14" s="270"/>
      <c r="T14" s="270"/>
      <c r="U14" s="270"/>
      <c r="V14" s="270"/>
      <c r="W14" s="253"/>
      <c r="X14" s="253"/>
      <c r="Y14" s="253"/>
      <c r="Z14" s="269"/>
      <c r="AA14" s="269"/>
      <c r="AB14" s="847"/>
      <c r="AC14" s="849"/>
      <c r="AD14" s="321"/>
    </row>
    <row r="15" spans="2:45" s="267" customFormat="1" ht="16.5" customHeight="1">
      <c r="B15" s="262"/>
      <c r="C15" s="263" t="s">
        <v>433</v>
      </c>
      <c r="D15" s="264"/>
      <c r="E15" s="265"/>
      <c r="F15" s="265"/>
      <c r="G15" s="265"/>
      <c r="H15" s="265"/>
      <c r="I15" s="265"/>
      <c r="J15" s="265"/>
      <c r="K15" s="265"/>
      <c r="L15" s="265"/>
      <c r="M15" s="265"/>
      <c r="N15" s="265"/>
      <c r="O15" s="265"/>
      <c r="P15" s="265"/>
      <c r="Q15" s="265"/>
      <c r="R15" s="265"/>
      <c r="S15" s="265"/>
      <c r="T15" s="265"/>
      <c r="V15" s="1016"/>
      <c r="W15" s="1016"/>
      <c r="X15" s="1016"/>
      <c r="Y15" s="1016"/>
      <c r="Z15" s="1016"/>
      <c r="AA15" s="262"/>
      <c r="AB15" s="1019"/>
      <c r="AC15" s="1019"/>
      <c r="AD15" s="1019"/>
      <c r="AE15" s="1019"/>
      <c r="AF15" s="1019"/>
    </row>
    <row r="16" spans="2:45" s="318" customFormat="1" ht="30" customHeight="1">
      <c r="B16" s="269"/>
      <c r="C16" s="260"/>
      <c r="D16" s="2291" t="s">
        <v>232</v>
      </c>
      <c r="E16" s="2292"/>
      <c r="F16" s="2292"/>
      <c r="G16" s="2292"/>
      <c r="H16" s="2292"/>
      <c r="I16" s="2293"/>
      <c r="J16" s="2460"/>
      <c r="K16" s="2461"/>
      <c r="L16" s="2461"/>
      <c r="M16" s="2461"/>
      <c r="N16" s="2461"/>
      <c r="O16" s="2461"/>
      <c r="P16" s="2461"/>
      <c r="Q16" s="2461"/>
      <c r="R16" s="2462"/>
      <c r="S16" s="2479" t="s">
        <v>1028</v>
      </c>
      <c r="T16" s="2226"/>
      <c r="U16" s="2226"/>
      <c r="V16" s="2226"/>
      <c r="W16" s="2226"/>
      <c r="X16" s="2226"/>
      <c r="Y16" s="2226"/>
      <c r="Z16" s="2226"/>
      <c r="AA16" s="269"/>
      <c r="AB16" s="1019"/>
      <c r="AC16" s="1019"/>
      <c r="AD16" s="1019"/>
      <c r="AE16" s="1019"/>
      <c r="AF16" s="1019"/>
    </row>
    <row r="17" spans="2:32" s="318" customFormat="1" ht="30" customHeight="1">
      <c r="B17" s="269"/>
      <c r="C17" s="260"/>
      <c r="D17" s="2291" t="s">
        <v>266</v>
      </c>
      <c r="E17" s="2292"/>
      <c r="F17" s="2292"/>
      <c r="G17" s="2292"/>
      <c r="H17" s="2292"/>
      <c r="I17" s="2293"/>
      <c r="J17" s="2460"/>
      <c r="K17" s="2461"/>
      <c r="L17" s="2461"/>
      <c r="M17" s="2461"/>
      <c r="N17" s="2461"/>
      <c r="O17" s="2461"/>
      <c r="P17" s="2461"/>
      <c r="Q17" s="2461"/>
      <c r="R17" s="2462"/>
      <c r="S17" s="2479"/>
      <c r="T17" s="2226"/>
      <c r="U17" s="2226"/>
      <c r="V17" s="2226"/>
      <c r="W17" s="2226"/>
      <c r="X17" s="2226"/>
      <c r="Y17" s="2226"/>
      <c r="Z17" s="2226"/>
      <c r="AA17" s="269"/>
      <c r="AB17" s="1019"/>
      <c r="AC17" s="1019"/>
      <c r="AD17" s="1019"/>
      <c r="AE17" s="1019"/>
      <c r="AF17" s="1019"/>
    </row>
    <row r="18" spans="2:32" s="318" customFormat="1" ht="15" customHeight="1">
      <c r="B18" s="269"/>
      <c r="C18" s="260"/>
      <c r="D18" s="270"/>
      <c r="E18" s="270"/>
      <c r="F18" s="270"/>
      <c r="G18" s="270"/>
      <c r="H18" s="270"/>
      <c r="I18" s="270"/>
      <c r="J18" s="270"/>
      <c r="K18" s="270"/>
      <c r="L18" s="270"/>
      <c r="M18" s="270"/>
      <c r="N18" s="270"/>
      <c r="O18" s="270"/>
      <c r="P18" s="270"/>
      <c r="Q18" s="270"/>
      <c r="R18" s="270"/>
      <c r="S18" s="266"/>
      <c r="T18" s="265"/>
      <c r="U18" s="265"/>
      <c r="V18" s="265"/>
      <c r="W18" s="265"/>
      <c r="X18" s="265"/>
      <c r="Y18" s="253"/>
      <c r="Z18" s="269"/>
      <c r="AA18" s="269"/>
      <c r="AB18" s="1005"/>
      <c r="AC18" s="1005"/>
      <c r="AD18" s="1005"/>
      <c r="AE18" s="1005"/>
      <c r="AF18" s="1005"/>
    </row>
    <row r="19" spans="2:32" s="267" customFormat="1" ht="15.5">
      <c r="B19" s="262"/>
      <c r="C19" s="263" t="s">
        <v>506</v>
      </c>
      <c r="D19" s="264"/>
      <c r="E19" s="265"/>
      <c r="F19" s="265"/>
      <c r="G19" s="265"/>
      <c r="H19" s="265"/>
      <c r="I19" s="265"/>
      <c r="J19" s="265"/>
      <c r="K19" s="265"/>
      <c r="L19" s="265"/>
      <c r="M19" s="265"/>
      <c r="N19" s="265"/>
      <c r="O19" s="265"/>
      <c r="P19" s="265"/>
      <c r="Q19" s="265"/>
      <c r="R19" s="265"/>
      <c r="S19" s="265"/>
      <c r="T19" s="265"/>
      <c r="U19" s="266"/>
      <c r="V19" s="265"/>
      <c r="W19" s="265"/>
      <c r="X19" s="265"/>
      <c r="Y19" s="265"/>
      <c r="Z19" s="262"/>
      <c r="AA19" s="262"/>
      <c r="AB19" s="850"/>
      <c r="AC19" s="849"/>
      <c r="AD19" s="321"/>
    </row>
    <row r="20" spans="2:32" s="267" customFormat="1" ht="15.5">
      <c r="B20" s="262"/>
      <c r="C20" s="263"/>
      <c r="D20" s="251" t="s">
        <v>857</v>
      </c>
      <c r="E20" s="265"/>
      <c r="F20" s="265"/>
      <c r="G20" s="265"/>
      <c r="H20" s="265"/>
      <c r="I20" s="265"/>
      <c r="J20" s="265"/>
      <c r="K20" s="265"/>
      <c r="L20" s="265"/>
      <c r="M20" s="265"/>
      <c r="N20" s="265"/>
      <c r="O20" s="265"/>
      <c r="P20" s="265"/>
      <c r="Q20" s="265"/>
      <c r="R20" s="265"/>
      <c r="S20" s="265"/>
      <c r="T20" s="265"/>
      <c r="U20" s="266"/>
      <c r="V20" s="265"/>
      <c r="W20" s="265"/>
      <c r="X20" s="265"/>
      <c r="Y20" s="265"/>
      <c r="Z20" s="262"/>
      <c r="AA20" s="262"/>
      <c r="AB20" s="850"/>
      <c r="AC20" s="849"/>
      <c r="AD20" s="321"/>
    </row>
    <row r="21" spans="2:32" s="318" customFormat="1" ht="30" customHeight="1">
      <c r="B21" s="269"/>
      <c r="C21" s="260"/>
      <c r="D21" s="2298" t="s">
        <v>638</v>
      </c>
      <c r="E21" s="2299"/>
      <c r="F21" s="2299"/>
      <c r="G21" s="2299"/>
      <c r="H21" s="2299"/>
      <c r="I21" s="2300"/>
      <c r="J21" s="2465"/>
      <c r="K21" s="2466"/>
      <c r="L21" s="2466"/>
      <c r="M21" s="2467"/>
      <c r="N21" s="280" t="s">
        <v>231</v>
      </c>
      <c r="O21" s="263" t="s">
        <v>359</v>
      </c>
      <c r="P21" s="1018" t="s">
        <v>1024</v>
      </c>
      <c r="Q21" s="265"/>
      <c r="R21" s="265"/>
      <c r="S21" s="265"/>
      <c r="T21" s="265"/>
      <c r="U21" s="266"/>
      <c r="V21" s="265"/>
      <c r="W21" s="265"/>
      <c r="X21" s="265"/>
      <c r="Y21" s="265"/>
      <c r="AD21" s="320"/>
      <c r="AE21" s="321"/>
    </row>
    <row r="22" spans="2:32" s="318" customFormat="1" ht="30" customHeight="1">
      <c r="B22" s="269"/>
      <c r="C22" s="260"/>
      <c r="D22" s="2298" t="s">
        <v>848</v>
      </c>
      <c r="E22" s="2299"/>
      <c r="F22" s="2299"/>
      <c r="G22" s="2299"/>
      <c r="H22" s="2299"/>
      <c r="I22" s="2300"/>
      <c r="J22" s="2465"/>
      <c r="K22" s="2466"/>
      <c r="L22" s="2466"/>
      <c r="M22" s="2467"/>
      <c r="N22" s="280" t="s">
        <v>231</v>
      </c>
      <c r="O22" s="263" t="s">
        <v>604</v>
      </c>
      <c r="P22" s="1018" t="s">
        <v>1024</v>
      </c>
      <c r="Q22" s="265"/>
      <c r="R22" s="265"/>
      <c r="S22" s="265"/>
      <c r="T22" s="265"/>
      <c r="U22" s="266"/>
      <c r="V22" s="265"/>
      <c r="W22" s="265"/>
      <c r="X22" s="265"/>
      <c r="Y22" s="265"/>
      <c r="AD22" s="320"/>
      <c r="AE22" s="321"/>
    </row>
    <row r="23" spans="2:32" s="318" customFormat="1" ht="29.15" customHeight="1">
      <c r="B23" s="269"/>
      <c r="C23" s="260"/>
      <c r="D23" s="2298" t="s">
        <v>893</v>
      </c>
      <c r="E23" s="2299"/>
      <c r="F23" s="2299"/>
      <c r="G23" s="2299"/>
      <c r="H23" s="2299"/>
      <c r="I23" s="2300"/>
      <c r="J23" s="2454" t="str">
        <f>IF(OR(J21="",J22=""),"",J21+J22)</f>
        <v/>
      </c>
      <c r="K23" s="2454"/>
      <c r="L23" s="2454"/>
      <c r="M23" s="2454"/>
      <c r="N23" s="280" t="s">
        <v>231</v>
      </c>
      <c r="O23" s="263" t="s">
        <v>492</v>
      </c>
      <c r="P23" s="263" t="s">
        <v>1001</v>
      </c>
      <c r="Q23" s="265"/>
      <c r="R23" s="265"/>
      <c r="S23" s="265"/>
      <c r="T23" s="265"/>
      <c r="U23" s="266"/>
      <c r="V23" s="265"/>
      <c r="W23" s="265"/>
      <c r="X23" s="265"/>
      <c r="Y23" s="265"/>
      <c r="Z23" s="269"/>
      <c r="AA23" s="319"/>
    </row>
    <row r="24" spans="2:32" s="318" customFormat="1" ht="29.15" customHeight="1">
      <c r="B24" s="269"/>
      <c r="C24" s="260"/>
      <c r="D24" s="2298" t="s">
        <v>894</v>
      </c>
      <c r="E24" s="2299"/>
      <c r="F24" s="2299"/>
      <c r="G24" s="2299"/>
      <c r="H24" s="2299"/>
      <c r="I24" s="2300"/>
      <c r="J24" s="2454" t="str">
        <f>IF(OR(J21="",J22=""),"",ROUNDDOWN(J23/3,-3))</f>
        <v/>
      </c>
      <c r="K24" s="2454"/>
      <c r="L24" s="2454"/>
      <c r="M24" s="2454"/>
      <c r="N24" s="280" t="s">
        <v>231</v>
      </c>
      <c r="O24" s="263" t="s">
        <v>606</v>
      </c>
      <c r="P24" s="263" t="s">
        <v>895</v>
      </c>
      <c r="Q24" s="265"/>
      <c r="R24" s="265"/>
      <c r="S24" s="265"/>
      <c r="T24" s="265"/>
      <c r="U24" s="266"/>
      <c r="V24" s="265"/>
      <c r="W24" s="265"/>
      <c r="X24" s="265"/>
      <c r="Y24" s="265"/>
      <c r="Z24" s="269"/>
      <c r="AA24" s="319"/>
      <c r="AB24" s="849"/>
    </row>
    <row r="25" spans="2:32" s="318" customFormat="1" ht="15" customHeight="1">
      <c r="B25" s="269"/>
      <c r="C25" s="260"/>
      <c r="D25" s="641"/>
      <c r="E25" s="277"/>
      <c r="F25" s="278"/>
      <c r="G25" s="279"/>
      <c r="H25" s="279"/>
      <c r="I25" s="279"/>
      <c r="J25" s="279"/>
      <c r="K25" s="279"/>
      <c r="L25" s="213"/>
      <c r="M25" s="213"/>
      <c r="N25" s="213"/>
      <c r="O25" s="265"/>
      <c r="P25" s="265"/>
      <c r="Q25" s="265"/>
      <c r="R25" s="265"/>
      <c r="S25" s="265"/>
      <c r="T25" s="265"/>
      <c r="U25" s="266"/>
      <c r="V25" s="265"/>
      <c r="W25" s="265"/>
      <c r="X25" s="265"/>
      <c r="Y25" s="265"/>
      <c r="Z25" s="269"/>
      <c r="AA25" s="269"/>
      <c r="AB25" s="847"/>
    </row>
    <row r="26" spans="2:32" s="318" customFormat="1" ht="39" customHeight="1">
      <c r="B26" s="269"/>
      <c r="C26" s="260"/>
      <c r="D26" s="2297" t="s">
        <v>1049</v>
      </c>
      <c r="E26" s="2297"/>
      <c r="F26" s="2297"/>
      <c r="G26" s="2297"/>
      <c r="H26" s="2297"/>
      <c r="I26" s="2297"/>
      <c r="J26" s="2297"/>
      <c r="K26" s="2297"/>
      <c r="L26" s="2297"/>
      <c r="M26" s="2297"/>
      <c r="N26" s="2297"/>
      <c r="O26" s="2297"/>
      <c r="P26" s="1008"/>
      <c r="Q26" s="1008"/>
      <c r="R26" s="1008"/>
      <c r="S26" s="1008"/>
      <c r="T26" s="1008"/>
      <c r="U26" s="1008"/>
      <c r="V26" s="1008"/>
      <c r="W26" s="1008"/>
      <c r="X26" s="1008"/>
      <c r="Y26" s="1008"/>
      <c r="Z26" s="1008"/>
      <c r="AA26" s="1008"/>
      <c r="AB26" s="847"/>
      <c r="AC26" s="849"/>
      <c r="AD26" s="321"/>
    </row>
    <row r="27" spans="2:32" s="318" customFormat="1" ht="30" customHeight="1">
      <c r="B27" s="269"/>
      <c r="C27" s="260"/>
      <c r="D27" s="2298" t="s">
        <v>849</v>
      </c>
      <c r="E27" s="2299"/>
      <c r="F27" s="2299"/>
      <c r="G27" s="2299"/>
      <c r="H27" s="2299"/>
      <c r="I27" s="2300"/>
      <c r="J27" s="2455"/>
      <c r="K27" s="2455"/>
      <c r="L27" s="2455"/>
      <c r="M27" s="2455"/>
      <c r="N27" s="280" t="s">
        <v>231</v>
      </c>
      <c r="O27" s="263" t="s">
        <v>896</v>
      </c>
      <c r="P27" s="2459" t="s">
        <v>1002</v>
      </c>
      <c r="Q27" s="2459"/>
      <c r="R27" s="2459"/>
      <c r="S27" s="2459"/>
      <c r="T27" s="2459"/>
      <c r="U27" s="2459"/>
      <c r="V27" s="2459"/>
      <c r="W27" s="2459"/>
      <c r="X27" s="2459"/>
      <c r="Y27" s="2459"/>
      <c r="Z27" s="727"/>
      <c r="AA27" s="269"/>
      <c r="AB27" s="671"/>
      <c r="AC27" s="849"/>
      <c r="AD27" s="321"/>
    </row>
    <row r="28" spans="2:32" s="318" customFormat="1" ht="30" customHeight="1">
      <c r="B28" s="269"/>
      <c r="C28" s="260"/>
      <c r="D28" s="2298" t="s">
        <v>1013</v>
      </c>
      <c r="E28" s="2299"/>
      <c r="F28" s="2299"/>
      <c r="G28" s="2299"/>
      <c r="H28" s="2299"/>
      <c r="I28" s="2300"/>
      <c r="J28" s="2468"/>
      <c r="K28" s="2469"/>
      <c r="L28" s="2469"/>
      <c r="M28" s="2470"/>
      <c r="N28" s="280"/>
      <c r="O28" s="263" t="s">
        <v>897</v>
      </c>
      <c r="P28" s="2459" t="s">
        <v>1016</v>
      </c>
      <c r="Q28" s="2459"/>
      <c r="R28" s="2459"/>
      <c r="S28" s="2459"/>
      <c r="T28" s="2459"/>
      <c r="U28" s="2459"/>
      <c r="V28" s="2459"/>
      <c r="W28" s="2459"/>
      <c r="X28" s="2459"/>
      <c r="Y28" s="2459"/>
      <c r="Z28" s="1017"/>
      <c r="AB28" s="1047" t="s">
        <v>1025</v>
      </c>
      <c r="AC28" s="849"/>
      <c r="AD28" s="321"/>
    </row>
    <row r="29" spans="2:32" s="318" customFormat="1" ht="30" customHeight="1">
      <c r="B29" s="269"/>
      <c r="C29" s="260"/>
      <c r="D29" s="2298" t="s">
        <v>850</v>
      </c>
      <c r="E29" s="2299"/>
      <c r="F29" s="2299"/>
      <c r="G29" s="2299"/>
      <c r="H29" s="2299"/>
      <c r="I29" s="2300"/>
      <c r="J29" s="2452">
        <v>80000</v>
      </c>
      <c r="K29" s="2452"/>
      <c r="L29" s="2452"/>
      <c r="M29" s="2452"/>
      <c r="N29" s="280" t="s">
        <v>231</v>
      </c>
      <c r="O29" s="263" t="s">
        <v>643</v>
      </c>
      <c r="P29" s="263" t="s">
        <v>851</v>
      </c>
      <c r="Q29" s="1108"/>
      <c r="R29" s="1108"/>
      <c r="S29" s="1108"/>
      <c r="T29" s="1108"/>
      <c r="U29" s="1108"/>
      <c r="V29" s="1108"/>
      <c r="W29" s="1108"/>
      <c r="X29" s="1108"/>
      <c r="Y29" s="1108"/>
      <c r="Z29" s="920"/>
      <c r="AB29" s="1047" t="s">
        <v>1026</v>
      </c>
      <c r="AC29" s="847"/>
      <c r="AD29" s="321"/>
    </row>
    <row r="30" spans="2:32" s="318" customFormat="1" ht="30" customHeight="1">
      <c r="B30" s="269"/>
      <c r="C30" s="260"/>
      <c r="D30" s="2298" t="s">
        <v>1000</v>
      </c>
      <c r="E30" s="2299"/>
      <c r="F30" s="2299"/>
      <c r="G30" s="2299"/>
      <c r="H30" s="2299"/>
      <c r="I30" s="2300"/>
      <c r="J30" s="2456">
        <f>IF(J28="１／２",J27*2,J27*3)+(J29*3)</f>
        <v>240000</v>
      </c>
      <c r="K30" s="2456"/>
      <c r="L30" s="2456"/>
      <c r="M30" s="2456"/>
      <c r="N30" s="280" t="s">
        <v>231</v>
      </c>
      <c r="O30" s="263" t="s">
        <v>745</v>
      </c>
      <c r="P30" s="269" t="s">
        <v>1169</v>
      </c>
      <c r="Q30" s="263"/>
      <c r="R30" s="1108"/>
      <c r="S30" s="1108"/>
      <c r="T30" s="1108"/>
      <c r="U30" s="1108"/>
      <c r="V30" s="1108"/>
      <c r="W30" s="1108"/>
      <c r="X30" s="1108"/>
      <c r="Y30" s="1108"/>
      <c r="Z30" s="1002"/>
      <c r="AA30" s="269"/>
      <c r="AB30" s="671"/>
      <c r="AC30" s="847"/>
      <c r="AD30" s="321"/>
    </row>
    <row r="31" spans="2:32" s="318" customFormat="1" ht="30" customHeight="1">
      <c r="B31" s="269"/>
      <c r="C31" s="260"/>
      <c r="D31" s="2298" t="s">
        <v>1021</v>
      </c>
      <c r="E31" s="2299"/>
      <c r="F31" s="2299"/>
      <c r="G31" s="2299"/>
      <c r="H31" s="2299"/>
      <c r="I31" s="2300"/>
      <c r="J31" s="2454" t="str">
        <f>IF(J27="","",ROUNDDOWN(J30/3,-3))</f>
        <v/>
      </c>
      <c r="K31" s="2454"/>
      <c r="L31" s="2454"/>
      <c r="M31" s="2454"/>
      <c r="N31" s="280" t="s">
        <v>231</v>
      </c>
      <c r="O31" s="263" t="s">
        <v>1017</v>
      </c>
      <c r="P31" s="263" t="s">
        <v>1020</v>
      </c>
      <c r="Q31" s="1108"/>
      <c r="R31" s="1108"/>
      <c r="S31" s="1108"/>
      <c r="T31" s="1108"/>
      <c r="U31" s="1108"/>
      <c r="V31" s="1108"/>
      <c r="W31" s="1108"/>
      <c r="X31" s="1108"/>
      <c r="Y31" s="1108"/>
      <c r="Z31" s="920"/>
      <c r="AA31" s="269"/>
      <c r="AB31" s="671"/>
      <c r="AC31" s="847"/>
      <c r="AD31" s="321"/>
    </row>
    <row r="32" spans="2:32" s="318" customFormat="1" ht="15" customHeight="1">
      <c r="B32" s="269"/>
      <c r="C32" s="260"/>
      <c r="D32" s="277"/>
      <c r="E32" s="277"/>
      <c r="F32" s="278"/>
      <c r="G32" s="279"/>
      <c r="H32" s="279"/>
      <c r="I32" s="279"/>
      <c r="J32" s="279"/>
      <c r="K32" s="279"/>
      <c r="L32" s="213"/>
      <c r="M32" s="213"/>
      <c r="N32" s="213"/>
      <c r="O32" s="213"/>
      <c r="P32" s="213"/>
      <c r="Q32" s="213"/>
      <c r="R32" s="213"/>
      <c r="S32" s="213"/>
      <c r="T32" s="213"/>
      <c r="U32" s="213"/>
      <c r="V32" s="213"/>
      <c r="W32" s="213"/>
      <c r="X32" s="213"/>
      <c r="Y32" s="213"/>
      <c r="Z32" s="269"/>
      <c r="AA32" s="269"/>
      <c r="AB32" s="671"/>
      <c r="AC32" s="849"/>
      <c r="AD32" s="321"/>
    </row>
    <row r="33" spans="2:30" s="267" customFormat="1" ht="15.5">
      <c r="B33" s="262"/>
      <c r="C33" s="263"/>
      <c r="D33" s="263" t="s">
        <v>852</v>
      </c>
      <c r="E33" s="265"/>
      <c r="F33" s="265"/>
      <c r="G33" s="265"/>
      <c r="H33" s="265"/>
      <c r="I33" s="265"/>
      <c r="J33" s="265"/>
      <c r="K33" s="265"/>
      <c r="L33" s="265"/>
      <c r="M33" s="265"/>
      <c r="N33" s="265"/>
      <c r="O33" s="265"/>
      <c r="P33" s="265"/>
      <c r="Q33" s="265"/>
      <c r="R33" s="265"/>
      <c r="S33" s="265"/>
      <c r="T33" s="265"/>
      <c r="U33" s="266"/>
      <c r="V33" s="265"/>
      <c r="W33" s="265"/>
      <c r="X33" s="265"/>
      <c r="Y33" s="265"/>
      <c r="Z33" s="262"/>
      <c r="AA33" s="262"/>
      <c r="AB33" s="850"/>
      <c r="AC33" s="967"/>
      <c r="AD33" s="321"/>
    </row>
    <row r="34" spans="2:30" s="318" customFormat="1" ht="30" customHeight="1">
      <c r="B34" s="269"/>
      <c r="C34" s="260"/>
      <c r="D34" s="2291" t="s">
        <v>623</v>
      </c>
      <c r="E34" s="2292"/>
      <c r="F34" s="2292"/>
      <c r="G34" s="2292"/>
      <c r="H34" s="2292"/>
      <c r="I34" s="2293"/>
      <c r="J34" s="2445">
        <v>800000</v>
      </c>
      <c r="K34" s="2445"/>
      <c r="L34" s="2445"/>
      <c r="M34" s="2445"/>
      <c r="N34" s="280" t="s">
        <v>231</v>
      </c>
      <c r="O34" s="263" t="s">
        <v>1015</v>
      </c>
      <c r="P34" s="263" t="s">
        <v>853</v>
      </c>
      <c r="Q34" s="253"/>
      <c r="R34" s="253"/>
      <c r="S34" s="253"/>
      <c r="T34" s="253"/>
      <c r="U34" s="253"/>
      <c r="V34" s="253"/>
      <c r="W34" s="253"/>
      <c r="X34" s="253"/>
      <c r="Y34" s="253"/>
      <c r="Z34" s="920"/>
      <c r="AA34" s="269"/>
      <c r="AB34" s="847"/>
      <c r="AC34" s="849"/>
      <c r="AD34" s="321"/>
    </row>
    <row r="35" spans="2:30" s="318" customFormat="1" ht="15" customHeight="1">
      <c r="B35" s="269"/>
      <c r="C35" s="260"/>
      <c r="D35" s="277"/>
      <c r="E35" s="277"/>
      <c r="F35" s="278"/>
      <c r="G35" s="279"/>
      <c r="H35" s="279"/>
      <c r="I35" s="639"/>
      <c r="J35" s="639"/>
      <c r="K35" s="639"/>
      <c r="L35" s="639"/>
      <c r="M35" s="639"/>
      <c r="N35" s="639"/>
      <c r="O35" s="639"/>
      <c r="P35" s="281"/>
      <c r="Q35" s="639"/>
      <c r="R35" s="639"/>
      <c r="S35" s="639"/>
      <c r="T35" s="639"/>
      <c r="U35" s="639"/>
      <c r="V35" s="639"/>
      <c r="W35" s="639"/>
      <c r="X35" s="639"/>
      <c r="Y35" s="639"/>
      <c r="Z35" s="269"/>
      <c r="AA35" s="269"/>
      <c r="AB35" s="847"/>
      <c r="AC35" s="849"/>
      <c r="AD35" s="321"/>
    </row>
    <row r="36" spans="2:30" s="267" customFormat="1" ht="15.5">
      <c r="B36" s="262"/>
      <c r="C36" s="263" t="s">
        <v>624</v>
      </c>
      <c r="D36" s="264"/>
      <c r="E36" s="265"/>
      <c r="F36" s="265"/>
      <c r="G36" s="265"/>
      <c r="H36" s="265"/>
      <c r="I36" s="265"/>
      <c r="J36" s="265"/>
      <c r="K36" s="265"/>
      <c r="L36" s="265"/>
      <c r="M36" s="265"/>
      <c r="N36" s="265"/>
      <c r="O36" s="265"/>
      <c r="P36" s="265"/>
      <c r="Q36" s="265"/>
      <c r="R36" s="265"/>
      <c r="S36" s="265"/>
      <c r="T36" s="265"/>
      <c r="U36" s="266"/>
      <c r="V36" s="265"/>
      <c r="W36" s="265"/>
      <c r="X36" s="265"/>
      <c r="Y36" s="265"/>
      <c r="Z36" s="262"/>
      <c r="AA36" s="262"/>
      <c r="AB36" s="850"/>
      <c r="AC36" s="849"/>
      <c r="AD36" s="321"/>
    </row>
    <row r="37" spans="2:30" s="318" customFormat="1" ht="30" customHeight="1">
      <c r="B37" s="269"/>
      <c r="C37" s="260"/>
      <c r="D37" s="2291" t="s">
        <v>625</v>
      </c>
      <c r="E37" s="2292"/>
      <c r="F37" s="2292"/>
      <c r="G37" s="2292"/>
      <c r="H37" s="2292"/>
      <c r="I37" s="2293"/>
      <c r="J37" s="2445" t="str">
        <f>IF(OR(J21="",J22="",J27=""),"",MIN(J24,J31,J34))</f>
        <v/>
      </c>
      <c r="K37" s="2445"/>
      <c r="L37" s="2445"/>
      <c r="M37" s="2445"/>
      <c r="N37" s="280" t="s">
        <v>231</v>
      </c>
      <c r="O37" s="263" t="s">
        <v>1004</v>
      </c>
      <c r="P37" s="263" t="s">
        <v>1050</v>
      </c>
      <c r="Q37" s="1052"/>
      <c r="R37" s="1052"/>
      <c r="S37" s="1052"/>
      <c r="T37" s="1052"/>
      <c r="U37" s="1052"/>
      <c r="V37" s="1052"/>
      <c r="W37" s="1052"/>
      <c r="X37" s="253"/>
      <c r="Y37" s="253"/>
      <c r="Z37" s="920"/>
      <c r="AA37" s="269"/>
      <c r="AB37" s="847"/>
      <c r="AC37" s="849"/>
      <c r="AD37" s="321"/>
    </row>
    <row r="38" spans="2:30" s="318" customFormat="1" ht="15" customHeight="1">
      <c r="B38" s="269"/>
      <c r="C38" s="260"/>
      <c r="D38" s="729" t="s">
        <v>1205</v>
      </c>
      <c r="E38" s="640"/>
      <c r="F38" s="282"/>
      <c r="G38" s="281"/>
      <c r="H38" s="281"/>
      <c r="I38" s="639"/>
      <c r="J38" s="639"/>
      <c r="K38" s="639"/>
      <c r="L38" s="639"/>
      <c r="M38" s="639"/>
      <c r="N38" s="639"/>
      <c r="O38" s="639"/>
      <c r="P38" s="281"/>
      <c r="Q38" s="639"/>
      <c r="R38" s="639"/>
      <c r="S38" s="639"/>
      <c r="T38" s="639"/>
      <c r="U38" s="639"/>
      <c r="V38" s="639"/>
      <c r="W38" s="639"/>
      <c r="X38" s="639"/>
      <c r="Y38" s="639"/>
      <c r="Z38" s="269"/>
      <c r="AA38" s="269"/>
      <c r="AB38" s="847"/>
      <c r="AC38" s="849"/>
      <c r="AD38" s="321"/>
    </row>
    <row r="39" spans="2:30" s="318" customFormat="1" ht="30" customHeight="1">
      <c r="B39" s="269"/>
      <c r="C39" s="260"/>
      <c r="D39" s="2291" t="s">
        <v>640</v>
      </c>
      <c r="E39" s="2292"/>
      <c r="F39" s="2292"/>
      <c r="G39" s="2292"/>
      <c r="H39" s="2292"/>
      <c r="I39" s="2293"/>
      <c r="J39" s="2451">
        <f>IF(J11="□",0,J37*K13)</f>
        <v>0</v>
      </c>
      <c r="K39" s="2451"/>
      <c r="L39" s="2451"/>
      <c r="M39" s="2451"/>
      <c r="N39" s="726" t="s">
        <v>231</v>
      </c>
      <c r="O39" s="1053" t="s">
        <v>1018</v>
      </c>
      <c r="P39" s="640" t="s">
        <v>1051</v>
      </c>
      <c r="Q39" s="640"/>
      <c r="R39" s="640"/>
      <c r="S39" s="640"/>
      <c r="T39" s="640"/>
      <c r="U39" s="640"/>
      <c r="V39" s="640"/>
      <c r="W39" s="640"/>
      <c r="X39" s="640"/>
      <c r="Y39" s="640"/>
      <c r="Z39" s="921"/>
      <c r="AA39" s="269"/>
      <c r="AB39" s="847"/>
      <c r="AC39" s="849"/>
      <c r="AD39" s="321"/>
    </row>
    <row r="40" spans="2:30" s="318" customFormat="1" ht="18" customHeight="1">
      <c r="B40" s="269"/>
      <c r="C40" s="260"/>
      <c r="D40" s="729"/>
      <c r="E40" s="731"/>
      <c r="F40" s="731"/>
      <c r="G40" s="731"/>
      <c r="H40" s="731"/>
      <c r="I40" s="731"/>
      <c r="J40" s="720"/>
      <c r="K40" s="720"/>
      <c r="L40" s="720"/>
      <c r="M40" s="720"/>
      <c r="N40" s="733"/>
      <c r="O40" s="733"/>
      <c r="P40" s="935"/>
      <c r="Q40" s="733"/>
      <c r="R40" s="733"/>
      <c r="S40" s="639"/>
      <c r="T40" s="639"/>
      <c r="U40" s="281"/>
      <c r="V40" s="639"/>
      <c r="W40" s="639"/>
      <c r="X40" s="639"/>
      <c r="Y40" s="639"/>
      <c r="Z40" s="269"/>
      <c r="AA40" s="269"/>
      <c r="AB40" s="847"/>
      <c r="AC40" s="849"/>
      <c r="AD40" s="321"/>
    </row>
    <row r="41" spans="2:30" s="318" customFormat="1" ht="30" customHeight="1">
      <c r="B41" s="269"/>
      <c r="C41" s="260"/>
      <c r="D41" s="2291" t="s">
        <v>641</v>
      </c>
      <c r="E41" s="2292"/>
      <c r="F41" s="2292"/>
      <c r="G41" s="2292"/>
      <c r="H41" s="2292"/>
      <c r="I41" s="2293"/>
      <c r="J41" s="2451">
        <f>IF(Q11="□",0,J37*P13)</f>
        <v>0</v>
      </c>
      <c r="K41" s="2451"/>
      <c r="L41" s="2451"/>
      <c r="M41" s="2451"/>
      <c r="N41" s="280" t="s">
        <v>231</v>
      </c>
      <c r="O41" s="1053" t="s">
        <v>1005</v>
      </c>
      <c r="P41" s="640" t="s">
        <v>1022</v>
      </c>
      <c r="Q41" s="640"/>
      <c r="R41" s="640"/>
      <c r="S41" s="640"/>
      <c r="T41" s="640"/>
      <c r="U41" s="640"/>
      <c r="V41" s="640"/>
      <c r="W41" s="640"/>
      <c r="X41" s="640"/>
      <c r="Y41" s="640"/>
      <c r="Z41" s="921"/>
      <c r="AA41" s="269"/>
      <c r="AB41" s="847"/>
      <c r="AC41" s="849"/>
      <c r="AD41" s="321"/>
    </row>
    <row r="42" spans="2:30" s="318" customFormat="1" ht="18" customHeight="1">
      <c r="B42" s="269"/>
      <c r="C42" s="260"/>
      <c r="D42" s="729" t="s">
        <v>1206</v>
      </c>
      <c r="E42" s="317"/>
      <c r="F42" s="317"/>
      <c r="G42" s="317"/>
      <c r="H42" s="317"/>
      <c r="I42" s="317"/>
      <c r="J42" s="733"/>
      <c r="K42" s="733"/>
      <c r="L42" s="733"/>
      <c r="M42" s="733"/>
      <c r="N42" s="733"/>
      <c r="O42" s="733"/>
      <c r="P42" s="935"/>
      <c r="Q42" s="733"/>
      <c r="R42" s="733"/>
      <c r="S42" s="639"/>
      <c r="T42" s="639"/>
      <c r="U42" s="281"/>
      <c r="V42" s="639"/>
      <c r="W42" s="639"/>
      <c r="X42" s="639"/>
      <c r="Y42" s="639"/>
      <c r="Z42" s="269"/>
      <c r="AA42" s="269"/>
      <c r="AB42" s="847"/>
      <c r="AC42" s="849"/>
      <c r="AD42" s="321"/>
    </row>
    <row r="43" spans="2:30" s="318" customFormat="1" ht="50.15" customHeight="1">
      <c r="B43" s="269"/>
      <c r="C43" s="260"/>
      <c r="D43" s="2298" t="s">
        <v>642</v>
      </c>
      <c r="E43" s="2299"/>
      <c r="F43" s="2299"/>
      <c r="G43" s="2299"/>
      <c r="H43" s="2299"/>
      <c r="I43" s="2300"/>
      <c r="J43" s="2445">
        <f>IFERROR(J39+J41,"")</f>
        <v>0</v>
      </c>
      <c r="K43" s="2445"/>
      <c r="L43" s="2445"/>
      <c r="M43" s="2445"/>
      <c r="N43" s="280" t="s">
        <v>231</v>
      </c>
      <c r="O43" s="263" t="s">
        <v>1019</v>
      </c>
      <c r="P43" s="263" t="s">
        <v>1023</v>
      </c>
      <c r="Q43" s="1052"/>
      <c r="R43" s="1052"/>
      <c r="S43" s="1052"/>
      <c r="T43" s="1052"/>
      <c r="U43" s="1052"/>
      <c r="V43" s="253"/>
      <c r="W43" s="253"/>
      <c r="X43" s="253"/>
      <c r="Y43" s="253"/>
      <c r="Z43" s="920"/>
      <c r="AA43" s="269"/>
      <c r="AB43" s="847"/>
      <c r="AC43" s="849"/>
      <c r="AD43" s="321"/>
    </row>
    <row r="44" spans="2:30" s="318" customFormat="1" ht="15" customHeight="1">
      <c r="B44" s="269"/>
      <c r="C44" s="260"/>
      <c r="D44" s="729"/>
      <c r="E44" s="639"/>
      <c r="F44" s="639"/>
      <c r="G44" s="639"/>
      <c r="H44" s="639"/>
      <c r="I44" s="639"/>
      <c r="J44" s="639"/>
      <c r="K44" s="639"/>
      <c r="L44" s="639"/>
      <c r="M44" s="639"/>
      <c r="N44" s="639"/>
      <c r="O44" s="639"/>
      <c r="P44" s="639"/>
      <c r="Q44" s="639"/>
      <c r="R44" s="639"/>
      <c r="S44" s="639"/>
      <c r="T44" s="639"/>
      <c r="U44" s="639"/>
      <c r="V44" s="639"/>
      <c r="W44" s="639"/>
      <c r="X44" s="639"/>
      <c r="Y44" s="639"/>
      <c r="Z44" s="269"/>
      <c r="AA44" s="269"/>
      <c r="AB44" s="847"/>
      <c r="AC44" s="849"/>
      <c r="AD44" s="321"/>
    </row>
    <row r="45" spans="2:30" s="267" customFormat="1" ht="15.5">
      <c r="B45" s="262"/>
      <c r="C45" s="263"/>
      <c r="D45" s="264"/>
      <c r="E45" s="265"/>
      <c r="F45" s="265"/>
      <c r="G45" s="265"/>
      <c r="H45" s="265"/>
      <c r="I45" s="265"/>
      <c r="J45" s="265"/>
      <c r="K45" s="265"/>
      <c r="L45" s="265"/>
      <c r="M45" s="265"/>
      <c r="N45" s="265"/>
      <c r="O45" s="265"/>
      <c r="P45" s="265"/>
      <c r="Q45" s="265"/>
      <c r="R45" s="265"/>
      <c r="S45" s="265"/>
      <c r="T45" s="265"/>
      <c r="U45" s="266"/>
      <c r="V45" s="265"/>
      <c r="W45" s="265"/>
      <c r="X45" s="265"/>
      <c r="Y45" s="265"/>
      <c r="Z45" s="262"/>
      <c r="AA45" s="262"/>
      <c r="AB45" s="850"/>
      <c r="AC45" s="849"/>
      <c r="AD45" s="321"/>
    </row>
    <row r="46" spans="2:30" s="267" customFormat="1" ht="15.5">
      <c r="B46" s="262"/>
      <c r="C46" s="263"/>
      <c r="D46" s="264"/>
      <c r="E46" s="265"/>
      <c r="F46" s="265"/>
      <c r="G46" s="265"/>
      <c r="H46" s="265"/>
      <c r="I46" s="265"/>
      <c r="J46" s="265"/>
      <c r="K46" s="265"/>
      <c r="L46" s="265"/>
      <c r="M46" s="265"/>
      <c r="N46" s="265"/>
      <c r="O46" s="265"/>
      <c r="P46" s="265"/>
      <c r="Q46" s="265"/>
      <c r="R46" s="265"/>
      <c r="S46" s="265"/>
      <c r="T46" s="265"/>
      <c r="U46" s="266"/>
      <c r="V46" s="265"/>
      <c r="W46" s="265"/>
      <c r="X46" s="265"/>
      <c r="Y46" s="265"/>
      <c r="Z46" s="262"/>
      <c r="AA46" s="262"/>
      <c r="AB46" s="850"/>
      <c r="AC46" s="849"/>
      <c r="AD46" s="321"/>
    </row>
    <row r="47" spans="2:30" s="267" customFormat="1" ht="15.5">
      <c r="B47" s="262"/>
      <c r="C47" s="263"/>
      <c r="D47" s="264"/>
      <c r="E47" s="265"/>
      <c r="F47" s="265"/>
      <c r="G47" s="265"/>
      <c r="H47" s="265"/>
      <c r="I47" s="265"/>
      <c r="J47" s="265"/>
      <c r="K47" s="265"/>
      <c r="L47" s="265"/>
      <c r="M47" s="265"/>
      <c r="N47" s="265"/>
      <c r="O47" s="265"/>
      <c r="P47" s="265"/>
      <c r="Q47" s="265"/>
      <c r="R47" s="265"/>
      <c r="S47" s="265"/>
      <c r="T47" s="265"/>
      <c r="U47" s="266"/>
      <c r="V47" s="265"/>
      <c r="W47" s="265"/>
      <c r="X47" s="265"/>
      <c r="Y47" s="265"/>
      <c r="Z47" s="262"/>
      <c r="AA47" s="262"/>
      <c r="AB47" s="850"/>
      <c r="AC47" s="849"/>
      <c r="AD47" s="321"/>
    </row>
    <row r="48" spans="2:30" s="267" customFormat="1" ht="15.5">
      <c r="B48" s="262"/>
      <c r="C48" s="263"/>
      <c r="D48" s="264"/>
      <c r="E48" s="265"/>
      <c r="F48" s="265"/>
      <c r="G48" s="265"/>
      <c r="H48" s="265"/>
      <c r="I48" s="265"/>
      <c r="J48" s="265"/>
      <c r="K48" s="265"/>
      <c r="L48" s="265"/>
      <c r="M48" s="265"/>
      <c r="N48" s="265"/>
      <c r="O48" s="265"/>
      <c r="P48" s="265"/>
      <c r="Q48" s="265"/>
      <c r="R48" s="265"/>
      <c r="S48" s="265"/>
      <c r="T48" s="265"/>
      <c r="U48" s="266"/>
      <c r="V48" s="265"/>
      <c r="W48" s="265"/>
      <c r="X48" s="265"/>
      <c r="Y48" s="265"/>
      <c r="Z48" s="262"/>
      <c r="AA48" s="262"/>
      <c r="AB48" s="850"/>
      <c r="AC48" s="849"/>
      <c r="AD48" s="321"/>
    </row>
    <row r="49" spans="2:31" s="267" customFormat="1" ht="15.5">
      <c r="B49" s="262"/>
      <c r="C49" s="263"/>
      <c r="D49" s="264"/>
      <c r="E49" s="265"/>
      <c r="F49" s="265"/>
      <c r="G49" s="265"/>
      <c r="H49" s="265"/>
      <c r="I49" s="265"/>
      <c r="J49" s="265"/>
      <c r="K49" s="265"/>
      <c r="L49" s="265"/>
      <c r="M49" s="265"/>
      <c r="N49" s="265"/>
      <c r="O49" s="265"/>
      <c r="P49" s="265"/>
      <c r="Q49" s="265"/>
      <c r="R49" s="265"/>
      <c r="S49" s="265"/>
      <c r="T49" s="265"/>
      <c r="U49" s="266"/>
      <c r="V49" s="265"/>
      <c r="W49" s="265"/>
      <c r="X49" s="265"/>
      <c r="Y49" s="265"/>
      <c r="Z49" s="262"/>
      <c r="AA49" s="262"/>
      <c r="AB49" s="850"/>
      <c r="AC49" s="849"/>
      <c r="AD49" s="321"/>
    </row>
    <row r="50" spans="2:31" s="267" customFormat="1" ht="15.5">
      <c r="B50" s="262"/>
      <c r="C50" s="263"/>
      <c r="D50" s="264"/>
      <c r="E50" s="265"/>
      <c r="F50" s="265"/>
      <c r="G50" s="265"/>
      <c r="H50" s="265"/>
      <c r="I50" s="265"/>
      <c r="J50" s="265"/>
      <c r="K50" s="265"/>
      <c r="L50" s="265"/>
      <c r="M50" s="265"/>
      <c r="N50" s="265"/>
      <c r="O50" s="265"/>
      <c r="P50" s="265"/>
      <c r="Q50" s="265"/>
      <c r="R50" s="265"/>
      <c r="S50" s="265"/>
      <c r="T50" s="265"/>
      <c r="U50" s="266"/>
      <c r="V50" s="265"/>
      <c r="W50" s="265"/>
      <c r="X50" s="265"/>
      <c r="Y50" s="265"/>
      <c r="Z50" s="262"/>
      <c r="AA50" s="262"/>
      <c r="AB50" s="850"/>
      <c r="AC50" s="849"/>
      <c r="AD50" s="321"/>
    </row>
    <row r="51" spans="2:31" s="267" customFormat="1" ht="15.5">
      <c r="B51" s="262"/>
      <c r="C51" s="263"/>
      <c r="D51" s="264"/>
      <c r="E51" s="265"/>
      <c r="F51" s="265"/>
      <c r="G51" s="265"/>
      <c r="H51" s="265"/>
      <c r="I51" s="265"/>
      <c r="J51" s="265"/>
      <c r="K51" s="265"/>
      <c r="L51" s="265"/>
      <c r="M51" s="265"/>
      <c r="N51" s="265"/>
      <c r="O51" s="265"/>
      <c r="P51" s="265"/>
      <c r="Q51" s="265"/>
      <c r="R51" s="265"/>
      <c r="S51" s="265"/>
      <c r="T51" s="265"/>
      <c r="U51" s="266"/>
      <c r="V51" s="265"/>
      <c r="W51" s="265"/>
      <c r="X51" s="265"/>
      <c r="Y51" s="265"/>
      <c r="Z51" s="262"/>
      <c r="AA51" s="262"/>
      <c r="AB51" s="850"/>
      <c r="AC51" s="943"/>
      <c r="AD51" s="284"/>
    </row>
    <row r="52" spans="2:31" s="267" customFormat="1" ht="15.5">
      <c r="B52" s="262"/>
      <c r="C52" s="263"/>
      <c r="D52" s="264"/>
      <c r="E52" s="265"/>
      <c r="F52" s="265"/>
      <c r="G52" s="265"/>
      <c r="H52" s="265"/>
      <c r="I52" s="265"/>
      <c r="J52" s="265"/>
      <c r="K52" s="265"/>
      <c r="L52" s="265"/>
      <c r="M52" s="265"/>
      <c r="N52" s="265"/>
      <c r="O52" s="265"/>
      <c r="P52" s="265"/>
      <c r="Q52" s="265"/>
      <c r="R52" s="265"/>
      <c r="S52" s="265"/>
      <c r="T52" s="265"/>
      <c r="U52" s="266"/>
      <c r="V52" s="265"/>
      <c r="W52" s="265"/>
      <c r="X52" s="265"/>
      <c r="Y52" s="265"/>
      <c r="Z52" s="262"/>
      <c r="AA52" s="262"/>
      <c r="AB52" s="850"/>
      <c r="AC52" s="943"/>
      <c r="AD52" s="284"/>
    </row>
    <row r="53" spans="2:31" s="267" customFormat="1" ht="15.5">
      <c r="B53" s="262"/>
      <c r="C53" s="263"/>
      <c r="D53" s="264"/>
      <c r="E53" s="265"/>
      <c r="F53" s="265"/>
      <c r="G53" s="265"/>
      <c r="H53" s="265"/>
      <c r="I53" s="265"/>
      <c r="J53" s="265"/>
      <c r="K53" s="265"/>
      <c r="L53" s="265"/>
      <c r="M53" s="265"/>
      <c r="N53" s="265"/>
      <c r="O53" s="265"/>
      <c r="P53" s="265"/>
      <c r="Q53" s="265"/>
      <c r="R53" s="265"/>
      <c r="S53" s="265"/>
      <c r="T53" s="265"/>
      <c r="U53" s="266"/>
      <c r="V53" s="265"/>
      <c r="W53" s="265"/>
      <c r="X53" s="265"/>
      <c r="Y53" s="265"/>
      <c r="Z53" s="262"/>
      <c r="AA53" s="262"/>
      <c r="AB53" s="850"/>
      <c r="AC53" s="943"/>
      <c r="AD53" s="284"/>
    </row>
    <row r="54" spans="2:31" s="267" customFormat="1" ht="15.5">
      <c r="B54" s="262"/>
      <c r="C54" s="263"/>
      <c r="D54" s="264"/>
      <c r="E54" s="265"/>
      <c r="F54" s="265"/>
      <c r="G54" s="265"/>
      <c r="H54" s="265"/>
      <c r="I54" s="265"/>
      <c r="J54" s="265"/>
      <c r="K54" s="265"/>
      <c r="L54" s="265"/>
      <c r="M54" s="265"/>
      <c r="N54" s="265"/>
      <c r="O54" s="265"/>
      <c r="P54" s="265"/>
      <c r="Q54" s="265"/>
      <c r="R54" s="265"/>
      <c r="S54" s="265"/>
      <c r="T54" s="265"/>
      <c r="U54" s="266"/>
      <c r="V54" s="265"/>
      <c r="W54" s="265"/>
      <c r="X54" s="265"/>
      <c r="Y54" s="265"/>
      <c r="Z54" s="262"/>
      <c r="AA54" s="262"/>
      <c r="AB54" s="850"/>
      <c r="AC54" s="943"/>
      <c r="AD54" s="284"/>
    </row>
    <row r="55" spans="2:31" s="267" customFormat="1" ht="15.5">
      <c r="B55" s="262"/>
      <c r="C55" s="263"/>
      <c r="D55" s="264"/>
      <c r="E55" s="265"/>
      <c r="F55" s="265"/>
      <c r="G55" s="265"/>
      <c r="H55" s="265"/>
      <c r="I55" s="265"/>
      <c r="J55" s="265"/>
      <c r="K55" s="265"/>
      <c r="L55" s="265"/>
      <c r="M55" s="265"/>
      <c r="N55" s="265"/>
      <c r="O55" s="265"/>
      <c r="P55" s="265"/>
      <c r="Q55" s="265"/>
      <c r="R55" s="265"/>
      <c r="S55" s="265"/>
      <c r="T55" s="265"/>
      <c r="U55" s="266"/>
      <c r="V55" s="265"/>
      <c r="W55" s="265"/>
      <c r="X55" s="265"/>
      <c r="Y55" s="265"/>
      <c r="Z55" s="262"/>
      <c r="AA55" s="262"/>
      <c r="AB55" s="850"/>
      <c r="AC55" s="943"/>
      <c r="AD55" s="284"/>
    </row>
    <row r="56" spans="2:31" s="267" customFormat="1" ht="15.5">
      <c r="B56" s="262"/>
      <c r="C56" s="263"/>
      <c r="D56" s="264"/>
      <c r="E56" s="265"/>
      <c r="F56" s="265"/>
      <c r="G56" s="265"/>
      <c r="H56" s="265"/>
      <c r="I56" s="265"/>
      <c r="J56" s="265"/>
      <c r="K56" s="265"/>
      <c r="L56" s="265"/>
      <c r="M56" s="265"/>
      <c r="N56" s="265"/>
      <c r="O56" s="265"/>
      <c r="P56" s="265"/>
      <c r="Q56" s="265"/>
      <c r="R56" s="265"/>
      <c r="S56" s="265"/>
      <c r="T56" s="265"/>
      <c r="U56" s="266"/>
      <c r="V56" s="265"/>
      <c r="W56" s="265"/>
      <c r="X56" s="265"/>
      <c r="Y56" s="265"/>
      <c r="Z56" s="262"/>
      <c r="AA56" s="262"/>
      <c r="AB56" s="850"/>
      <c r="AC56" s="943"/>
      <c r="AD56" s="284"/>
    </row>
    <row r="57" spans="2:31" s="267" customFormat="1" ht="15.5">
      <c r="B57" s="262"/>
      <c r="C57" s="263"/>
      <c r="D57" s="264"/>
      <c r="E57" s="265"/>
      <c r="F57" s="265"/>
      <c r="G57" s="265"/>
      <c r="H57" s="265"/>
      <c r="I57" s="265"/>
      <c r="J57" s="265"/>
      <c r="K57" s="265"/>
      <c r="L57" s="265"/>
      <c r="M57" s="265"/>
      <c r="N57" s="265"/>
      <c r="O57" s="265"/>
      <c r="P57" s="265"/>
      <c r="Q57" s="265"/>
      <c r="R57" s="265"/>
      <c r="S57" s="265"/>
      <c r="T57" s="265"/>
      <c r="U57" s="266"/>
      <c r="V57" s="265"/>
      <c r="W57" s="265"/>
      <c r="X57" s="265"/>
      <c r="Y57" s="265"/>
      <c r="Z57" s="262"/>
      <c r="AA57" s="262"/>
      <c r="AB57" s="850"/>
      <c r="AC57" s="943"/>
      <c r="AD57" s="284"/>
    </row>
    <row r="58" spans="2:31" s="267" customFormat="1" ht="15.5">
      <c r="B58" s="262"/>
      <c r="C58" s="263"/>
      <c r="D58" s="264"/>
      <c r="E58" s="265"/>
      <c r="F58" s="265"/>
      <c r="G58" s="265"/>
      <c r="H58" s="265"/>
      <c r="I58" s="265"/>
      <c r="J58" s="265"/>
      <c r="K58" s="265"/>
      <c r="L58" s="265"/>
      <c r="M58" s="265"/>
      <c r="N58" s="265"/>
      <c r="O58" s="265"/>
      <c r="P58" s="265"/>
      <c r="Q58" s="265"/>
      <c r="R58" s="265"/>
      <c r="S58" s="265"/>
      <c r="T58" s="265"/>
      <c r="U58" s="266"/>
      <c r="V58" s="265"/>
      <c r="W58" s="265"/>
      <c r="X58" s="265"/>
      <c r="Y58" s="265"/>
      <c r="Z58" s="262"/>
      <c r="AA58" s="262"/>
      <c r="AB58" s="850"/>
      <c r="AC58" s="943"/>
      <c r="AD58" s="284"/>
    </row>
    <row r="59" spans="2:31" ht="12.75" customHeight="1">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C59" s="943"/>
      <c r="AD59" s="284"/>
    </row>
    <row r="60" spans="2:31" ht="20.149999999999999" customHeight="1">
      <c r="AC60" s="943"/>
      <c r="AD60" s="284"/>
    </row>
    <row r="61" spans="2:31" ht="20.149999999999999" customHeight="1">
      <c r="AC61" s="943"/>
      <c r="AD61" s="284"/>
    </row>
    <row r="62" spans="2:31" ht="20.149999999999999" customHeight="1">
      <c r="AC62" s="943"/>
      <c r="AD62" s="284"/>
    </row>
    <row r="63" spans="2:31" ht="20.149999999999999" customHeight="1">
      <c r="AC63" s="943"/>
      <c r="AD63" s="284"/>
    </row>
    <row r="64" spans="2:31" ht="20.149999999999999" customHeight="1">
      <c r="AC64" s="943"/>
      <c r="AD64" s="284"/>
      <c r="AE64" s="285"/>
    </row>
    <row r="65" spans="29:30" ht="20.149999999999999" customHeight="1">
      <c r="AC65" s="943"/>
      <c r="AD65" s="284"/>
    </row>
    <row r="66" spans="29:30" ht="20.149999999999999" customHeight="1">
      <c r="AC66" s="943"/>
      <c r="AD66" s="284"/>
    </row>
    <row r="67" spans="29:30" ht="20.149999999999999" customHeight="1">
      <c r="AC67" s="943"/>
      <c r="AD67" s="284"/>
    </row>
    <row r="68" spans="29:30" ht="20.149999999999999" customHeight="1">
      <c r="AC68" s="943"/>
      <c r="AD68" s="284"/>
    </row>
    <row r="69" spans="29:30" ht="20.149999999999999" customHeight="1">
      <c r="AC69" s="943"/>
      <c r="AD69" s="284"/>
    </row>
    <row r="70" spans="29:30" ht="20.149999999999999" customHeight="1">
      <c r="AC70" s="943"/>
      <c r="AD70" s="284"/>
    </row>
    <row r="71" spans="29:30" ht="20.149999999999999" customHeight="1">
      <c r="AC71" s="943"/>
      <c r="AD71" s="284"/>
    </row>
    <row r="72" spans="29:30" ht="20.149999999999999" customHeight="1">
      <c r="AC72" s="943"/>
      <c r="AD72" s="284"/>
    </row>
    <row r="73" spans="29:30" ht="20.149999999999999" customHeight="1">
      <c r="AC73" s="943"/>
      <c r="AD73" s="284"/>
    </row>
    <row r="74" spans="29:30" ht="20.149999999999999" customHeight="1">
      <c r="AC74" s="943"/>
      <c r="AD74" s="284"/>
    </row>
    <row r="75" spans="29:30" ht="20.149999999999999" customHeight="1">
      <c r="AC75" s="943"/>
      <c r="AD75" s="284"/>
    </row>
    <row r="76" spans="29:30" ht="20.149999999999999" customHeight="1">
      <c r="AC76" s="944"/>
      <c r="AD76" s="287"/>
    </row>
    <row r="77" spans="29:30" ht="20.149999999999999" customHeight="1">
      <c r="AC77" s="943"/>
      <c r="AD77" s="284"/>
    </row>
    <row r="78" spans="29:30" ht="20.149999999999999" customHeight="1">
      <c r="AC78" s="943"/>
      <c r="AD78" s="284"/>
    </row>
    <row r="79" spans="29:30" ht="20.149999999999999" customHeight="1">
      <c r="AC79" s="943"/>
      <c r="AD79" s="284"/>
    </row>
    <row r="80" spans="29:30" ht="20.149999999999999" customHeight="1">
      <c r="AC80" s="943"/>
      <c r="AD80" s="284"/>
    </row>
    <row r="81" spans="29:30" ht="20.149999999999999" customHeight="1">
      <c r="AC81" s="943"/>
      <c r="AD81" s="284"/>
    </row>
    <row r="82" spans="29:30" ht="20.149999999999999" customHeight="1">
      <c r="AC82" s="943"/>
      <c r="AD82" s="284"/>
    </row>
    <row r="83" spans="29:30" ht="20.149999999999999" customHeight="1">
      <c r="AC83" s="943"/>
      <c r="AD83" s="284"/>
    </row>
    <row r="84" spans="29:30" ht="20.149999999999999" customHeight="1">
      <c r="AC84" s="943"/>
      <c r="AD84" s="284"/>
    </row>
    <row r="85" spans="29:30" ht="20.149999999999999" customHeight="1">
      <c r="AC85" s="943"/>
      <c r="AD85" s="284"/>
    </row>
    <row r="93" spans="29:30" ht="20.149999999999999" customHeight="1">
      <c r="AD93" s="288"/>
    </row>
    <row r="94" spans="29:30" ht="20.149999999999999" customHeight="1">
      <c r="AD94" s="289"/>
    </row>
    <row r="158" spans="29:30" ht="20.149999999999999" customHeight="1">
      <c r="AC158" s="945"/>
      <c r="AD158" s="291"/>
    </row>
    <row r="159" spans="29:30" ht="20.149999999999999" customHeight="1">
      <c r="AC159" s="945"/>
      <c r="AD159" s="291"/>
    </row>
    <row r="160" spans="29:30" ht="20.149999999999999" customHeight="1">
      <c r="AC160" s="945"/>
      <c r="AD160" s="291"/>
    </row>
    <row r="161" spans="29:30" ht="20.149999999999999" customHeight="1">
      <c r="AC161" s="945"/>
      <c r="AD161" s="291"/>
    </row>
    <row r="162" spans="29:30" ht="20.149999999999999" customHeight="1">
      <c r="AC162" s="945"/>
      <c r="AD162" s="291"/>
    </row>
    <row r="163" spans="29:30" ht="20.149999999999999" customHeight="1">
      <c r="AC163" s="945"/>
      <c r="AD163" s="291"/>
    </row>
    <row r="164" spans="29:30" ht="20.149999999999999" customHeight="1">
      <c r="AC164" s="945"/>
      <c r="AD164" s="291"/>
    </row>
    <row r="165" spans="29:30" ht="20.149999999999999" customHeight="1">
      <c r="AC165" s="945"/>
      <c r="AD165" s="291"/>
    </row>
    <row r="166" spans="29:30" ht="20.149999999999999" customHeight="1">
      <c r="AC166" s="945"/>
      <c r="AD166" s="291"/>
    </row>
    <row r="167" spans="29:30" ht="20.149999999999999" customHeight="1">
      <c r="AC167" s="945"/>
      <c r="AD167" s="291"/>
    </row>
    <row r="168" spans="29:30" ht="20.149999999999999" customHeight="1">
      <c r="AC168" s="945"/>
      <c r="AD168" s="291"/>
    </row>
    <row r="169" spans="29:30" ht="20.149999999999999" customHeight="1">
      <c r="AC169" s="945"/>
      <c r="AD169" s="291"/>
    </row>
    <row r="170" spans="29:30" ht="20.149999999999999" customHeight="1">
      <c r="AC170" s="945"/>
      <c r="AD170" s="291"/>
    </row>
    <row r="171" spans="29:30" ht="20.149999999999999" customHeight="1">
      <c r="AC171" s="945"/>
      <c r="AD171" s="291"/>
    </row>
    <row r="172" spans="29:30" ht="20.149999999999999" customHeight="1">
      <c r="AC172" s="945"/>
      <c r="AD172" s="291"/>
    </row>
    <row r="173" spans="29:30" ht="20.149999999999999" customHeight="1">
      <c r="AC173" s="945"/>
      <c r="AD173" s="291"/>
    </row>
    <row r="174" spans="29:30" ht="20.149999999999999" customHeight="1">
      <c r="AC174" s="945"/>
      <c r="AD174" s="291"/>
    </row>
    <row r="175" spans="29:30" ht="20.149999999999999" customHeight="1">
      <c r="AC175" s="945"/>
      <c r="AD175" s="291"/>
    </row>
    <row r="176" spans="29:30" ht="20.149999999999999" customHeight="1">
      <c r="AC176" s="945"/>
      <c r="AD176" s="291"/>
    </row>
    <row r="177" spans="29:30" ht="20.149999999999999" customHeight="1">
      <c r="AC177" s="945"/>
      <c r="AD177" s="291"/>
    </row>
    <row r="178" spans="29:30" ht="20.149999999999999" customHeight="1">
      <c r="AC178" s="945"/>
      <c r="AD178" s="291"/>
    </row>
    <row r="179" spans="29:30" ht="20.149999999999999" customHeight="1">
      <c r="AC179" s="945"/>
      <c r="AD179" s="291"/>
    </row>
    <row r="180" spans="29:30" ht="20.149999999999999" customHeight="1">
      <c r="AC180" s="945"/>
      <c r="AD180" s="291"/>
    </row>
    <row r="181" spans="29:30" ht="20.149999999999999" customHeight="1">
      <c r="AC181" s="945"/>
      <c r="AD181" s="291"/>
    </row>
    <row r="182" spans="29:30" ht="20.149999999999999" customHeight="1">
      <c r="AC182" s="945"/>
      <c r="AD182" s="291"/>
    </row>
    <row r="183" spans="29:30" ht="20.149999999999999" customHeight="1">
      <c r="AC183" s="945"/>
      <c r="AD183" s="291"/>
    </row>
    <row r="184" spans="29:30" ht="20.149999999999999" customHeight="1">
      <c r="AC184" s="945"/>
      <c r="AD184" s="291"/>
    </row>
    <row r="185" spans="29:30" ht="20.149999999999999" customHeight="1">
      <c r="AC185" s="945"/>
      <c r="AD185" s="291"/>
    </row>
    <row r="186" spans="29:30" ht="20.149999999999999" customHeight="1">
      <c r="AC186" s="945"/>
      <c r="AD186" s="291"/>
    </row>
    <row r="187" spans="29:30" ht="20.149999999999999" customHeight="1">
      <c r="AC187" s="945"/>
      <c r="AD187" s="291"/>
    </row>
    <row r="188" spans="29:30" ht="20.149999999999999" customHeight="1">
      <c r="AC188" s="945"/>
      <c r="AD188" s="291"/>
    </row>
    <row r="189" spans="29:30" ht="20.149999999999999" customHeight="1">
      <c r="AC189" s="945"/>
      <c r="AD189" s="291"/>
    </row>
    <row r="190" spans="29:30" ht="20.149999999999999" customHeight="1">
      <c r="AC190" s="945"/>
      <c r="AD190" s="291"/>
    </row>
    <row r="191" spans="29:30" ht="20.149999999999999" customHeight="1">
      <c r="AC191" s="945"/>
      <c r="AD191" s="291"/>
    </row>
    <row r="192" spans="29:30" ht="20.149999999999999" customHeight="1">
      <c r="AC192" s="945"/>
      <c r="AD192" s="291"/>
    </row>
    <row r="193" spans="29:30" ht="20.149999999999999" customHeight="1">
      <c r="AC193" s="945"/>
      <c r="AD193" s="291"/>
    </row>
    <row r="194" spans="29:30" ht="20.149999999999999" customHeight="1">
      <c r="AC194" s="945"/>
      <c r="AD194" s="291"/>
    </row>
    <row r="195" spans="29:30" ht="20.149999999999999" customHeight="1">
      <c r="AC195" s="945"/>
      <c r="AD195" s="291"/>
    </row>
    <row r="196" spans="29:30" ht="20.149999999999999" customHeight="1">
      <c r="AC196" s="945"/>
      <c r="AD196" s="291"/>
    </row>
    <row r="197" spans="29:30" ht="20.149999999999999" customHeight="1">
      <c r="AC197" s="945"/>
      <c r="AD197" s="291"/>
    </row>
    <row r="198" spans="29:30" ht="20.149999999999999" customHeight="1">
      <c r="AC198" s="945"/>
      <c r="AD198" s="291"/>
    </row>
    <row r="199" spans="29:30" ht="20.149999999999999" customHeight="1">
      <c r="AC199" s="946"/>
      <c r="AD199" s="222"/>
    </row>
    <row r="200" spans="29:30" ht="20.149999999999999" customHeight="1">
      <c r="AC200" s="946"/>
      <c r="AD200" s="222"/>
    </row>
    <row r="201" spans="29:30" ht="20.149999999999999" customHeight="1">
      <c r="AC201" s="947"/>
      <c r="AD201" s="224"/>
    </row>
    <row r="202" spans="29:30" ht="20.149999999999999" customHeight="1">
      <c r="AC202" s="947"/>
      <c r="AD202" s="224"/>
    </row>
    <row r="203" spans="29:30" ht="20.149999999999999" customHeight="1">
      <c r="AC203" s="947"/>
      <c r="AD203" s="224"/>
    </row>
    <row r="204" spans="29:30" ht="20.149999999999999" customHeight="1">
      <c r="AC204" s="947"/>
      <c r="AD204" s="224"/>
    </row>
  </sheetData>
  <sheetProtection algorithmName="SHA-512" hashValue="g+Tpue1k1Tin8vrI3dDMK3IBr49G0TsKi4eW3V11OA9tgY7ZNxZjgu+J5poii8jEH0jlzPyY/8g1sYt5Xl3qZQ==" saltValue="CwCpFT5XjJ4iBD6OJT7VOw==" spinCount="100000" sheet="1" formatCells="0" formatRows="0" insertRows="0" deleteRows="0" selectLockedCells="1" autoFilter="0" pivotTables="0"/>
  <mergeCells count="44">
    <mergeCell ref="P28:Y28"/>
    <mergeCell ref="J16:R16"/>
    <mergeCell ref="J17:R17"/>
    <mergeCell ref="D21:I21"/>
    <mergeCell ref="J21:M21"/>
    <mergeCell ref="D26:O26"/>
    <mergeCell ref="P27:Y27"/>
    <mergeCell ref="D16:I16"/>
    <mergeCell ref="D17:I17"/>
    <mergeCell ref="S16:Z17"/>
    <mergeCell ref="D11:I11"/>
    <mergeCell ref="D12:I12"/>
    <mergeCell ref="J12:V12"/>
    <mergeCell ref="D13:I13"/>
    <mergeCell ref="K13:M13"/>
    <mergeCell ref="P13:R13"/>
    <mergeCell ref="D43:I43"/>
    <mergeCell ref="J43:M43"/>
    <mergeCell ref="D8:I8"/>
    <mergeCell ref="J8:V8"/>
    <mergeCell ref="D34:I34"/>
    <mergeCell ref="J34:M34"/>
    <mergeCell ref="D37:I37"/>
    <mergeCell ref="J37:M37"/>
    <mergeCell ref="D39:I39"/>
    <mergeCell ref="J39:M39"/>
    <mergeCell ref="D27:I27"/>
    <mergeCell ref="J27:M27"/>
    <mergeCell ref="D29:I29"/>
    <mergeCell ref="J29:M29"/>
    <mergeCell ref="D31:I31"/>
    <mergeCell ref="J31:M31"/>
    <mergeCell ref="D41:I41"/>
    <mergeCell ref="J41:M41"/>
    <mergeCell ref="D22:I22"/>
    <mergeCell ref="J22:M22"/>
    <mergeCell ref="D23:I23"/>
    <mergeCell ref="J23:M23"/>
    <mergeCell ref="D24:I24"/>
    <mergeCell ref="J24:M24"/>
    <mergeCell ref="D30:I30"/>
    <mergeCell ref="J30:M30"/>
    <mergeCell ref="D28:I28"/>
    <mergeCell ref="J28:M28"/>
  </mergeCells>
  <phoneticPr fontId="21"/>
  <conditionalFormatting sqref="B1:B3">
    <cfRule type="expression" dxfId="109" priority="22">
      <formula>_xlfn.ISFORMULA(B1)=TRUE</formula>
    </cfRule>
  </conditionalFormatting>
  <conditionalFormatting sqref="J11">
    <cfRule type="expression" dxfId="108" priority="4">
      <formula>$J$11="■"</formula>
    </cfRule>
    <cfRule type="expression" dxfId="107" priority="5">
      <formula>#REF!="■"</formula>
    </cfRule>
    <cfRule type="expression" dxfId="106" priority="6">
      <formula>#REF!="■"</formula>
    </cfRule>
  </conditionalFormatting>
  <conditionalFormatting sqref="J16:J17">
    <cfRule type="containsBlanks" dxfId="105" priority="44">
      <formula>LEN(TRIM(J16))=0</formula>
    </cfRule>
  </conditionalFormatting>
  <conditionalFormatting sqref="J21:J22">
    <cfRule type="containsBlanks" dxfId="104" priority="46">
      <formula>LEN(TRIM(J21))=0</formula>
    </cfRule>
  </conditionalFormatting>
  <conditionalFormatting sqref="J23:J24">
    <cfRule type="notContainsBlanks" dxfId="103" priority="31">
      <formula>LEN(TRIM(J23))&gt;0</formula>
    </cfRule>
    <cfRule type="expression" dxfId="102" priority="32">
      <formula>#REF!="■"</formula>
    </cfRule>
  </conditionalFormatting>
  <conditionalFormatting sqref="J27 J29">
    <cfRule type="expression" dxfId="101" priority="37">
      <formula>#REF!&lt;&gt;""</formula>
    </cfRule>
    <cfRule type="containsBlanks" dxfId="100" priority="38">
      <formula>LEN(TRIM(J27))=0</formula>
    </cfRule>
  </conditionalFormatting>
  <conditionalFormatting sqref="J28">
    <cfRule type="expression" dxfId="99" priority="14">
      <formula>#REF!&lt;&gt;""</formula>
    </cfRule>
    <cfRule type="containsBlanks" dxfId="98" priority="15">
      <formula>LEN(TRIM(J28))=0</formula>
    </cfRule>
  </conditionalFormatting>
  <conditionalFormatting sqref="J30">
    <cfRule type="expression" dxfId="97" priority="11">
      <formula>#REF!&lt;&gt;""</formula>
    </cfRule>
    <cfRule type="containsBlanks" dxfId="96" priority="12">
      <formula>LEN(TRIM(J30))=0</formula>
    </cfRule>
  </conditionalFormatting>
  <conditionalFormatting sqref="J31">
    <cfRule type="notContainsBlanks" dxfId="95" priority="33">
      <formula>LEN(TRIM(J31))&gt;0</formula>
    </cfRule>
    <cfRule type="expression" dxfId="94" priority="34">
      <formula>#REF!="■"</formula>
    </cfRule>
  </conditionalFormatting>
  <conditionalFormatting sqref="J27:M27">
    <cfRule type="expression" dxfId="93" priority="35">
      <formula>#REF!&lt;&gt;""</formula>
    </cfRule>
  </conditionalFormatting>
  <conditionalFormatting sqref="J28:M30">
    <cfRule type="expression" dxfId="92" priority="10">
      <formula>#REF!&lt;&gt;""</formula>
    </cfRule>
  </conditionalFormatting>
  <conditionalFormatting sqref="J13:N13">
    <cfRule type="expression" dxfId="91" priority="28">
      <formula>AND($Q$11="■",$J$11="□")</formula>
    </cfRule>
  </conditionalFormatting>
  <conditionalFormatting sqref="J12:V12">
    <cfRule type="expression" dxfId="90" priority="29">
      <formula>AND($Q$11="■",$J$11="□")</formula>
    </cfRule>
    <cfRule type="containsBlanks" dxfId="89" priority="43">
      <formula>LEN(TRIM(J12))=0</formula>
    </cfRule>
  </conditionalFormatting>
  <conditionalFormatting sqref="K13:M13">
    <cfRule type="containsBlanks" dxfId="88" priority="42">
      <formula>LEN(TRIM(K13))=0</formula>
    </cfRule>
  </conditionalFormatting>
  <conditionalFormatting sqref="O13:S13">
    <cfRule type="expression" dxfId="87" priority="27">
      <formula>AND($Q$11="□",$J$11="■")</formula>
    </cfRule>
  </conditionalFormatting>
  <conditionalFormatting sqref="P13:R13">
    <cfRule type="containsBlanks" dxfId="86" priority="41">
      <formula>LEN(TRIM(P13))=0</formula>
    </cfRule>
  </conditionalFormatting>
  <conditionalFormatting sqref="Q11">
    <cfRule type="expression" dxfId="85" priority="1">
      <formula>$Q$11="■"</formula>
    </cfRule>
    <cfRule type="expression" dxfId="84" priority="2">
      <formula>#REF!="■"</formula>
    </cfRule>
    <cfRule type="expression" dxfId="83" priority="3">
      <formula>#REF!="■"</formula>
    </cfRule>
  </conditionalFormatting>
  <conditionalFormatting sqref="AB30:AB32">
    <cfRule type="expression" dxfId="82" priority="30">
      <formula>_xlfn.ISFORMULA(AB30)=TRUE</formula>
    </cfRule>
  </conditionalFormatting>
  <conditionalFormatting sqref="AD93:AD94 AC158:AD204">
    <cfRule type="expression" priority="47">
      <formula>CELL("protect",AC93)=0</formula>
    </cfRule>
  </conditionalFormatting>
  <dataValidations count="6">
    <dataValidation type="custom" imeMode="disabled" allowBlank="1" showInputMessage="1" showErrorMessage="1" error="小数点以下は第一位まで、二位以下切り捨てで入力して下さい。" sqref="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WUE983002:WUK983002" xr:uid="{866F3326-4D07-41FB-97DA-0809638BA52E}">
      <formula1>L65498-ROUNDDOWN(L65498,1)=0</formula1>
    </dataValidation>
    <dataValidation type="list" allowBlank="1" showInputMessage="1" showErrorMessage="1" sqref="IG65583 SC65583 ABY65583 ALU65583 AVQ65583 BFM65583 BPI65583 BZE65583 CJA65583 CSW65583 DCS65583 DMO65583 DWK65583 EGG65583 EQC65583 EZY65583 FJU65583 FTQ65583 GDM65583 GNI65583 GXE65583 HHA65583 HQW65583 IAS65583 IKO65583 IUK65583 JEG65583 JOC65583 JXY65583 KHU65583 KRQ65583 LBM65583 LLI65583 LVE65583 MFA65583 MOW65583 MYS65583 NIO65583 NSK65583 OCG65583 OMC65583 OVY65583 PFU65583 PPQ65583 PZM65583 QJI65583 QTE65583 RDA65583 RMW65583 RWS65583 SGO65583 SQK65583 TAG65583 TKC65583 TTY65583 UDU65583 UNQ65583 UXM65583 VHI65583 VRE65583 WBA65583 WKW65583 WUS65583 IG131119 SC131119 ABY131119 ALU131119 AVQ131119 BFM131119 BPI131119 BZE131119 CJA131119 CSW131119 DCS131119 DMO131119 DWK131119 EGG131119 EQC131119 EZY131119 FJU131119 FTQ131119 GDM131119 GNI131119 GXE131119 HHA131119 HQW131119 IAS131119 IKO131119 IUK131119 JEG131119 JOC131119 JXY131119 KHU131119 KRQ131119 LBM131119 LLI131119 LVE131119 MFA131119 MOW131119 MYS131119 NIO131119 NSK131119 OCG131119 OMC131119 OVY131119 PFU131119 PPQ131119 PZM131119 QJI131119 QTE131119 RDA131119 RMW131119 RWS131119 SGO131119 SQK131119 TAG131119 TKC131119 TTY131119 UDU131119 UNQ131119 UXM131119 VHI131119 VRE131119 WBA131119 WKW131119 WUS131119 IG196655 SC196655 ABY196655 ALU196655 AVQ196655 BFM196655 BPI196655 BZE196655 CJA196655 CSW196655 DCS196655 DMO196655 DWK196655 EGG196655 EQC196655 EZY196655 FJU196655 FTQ196655 GDM196655 GNI196655 GXE196655 HHA196655 HQW196655 IAS196655 IKO196655 IUK196655 JEG196655 JOC196655 JXY196655 KHU196655 KRQ196655 LBM196655 LLI196655 LVE196655 MFA196655 MOW196655 MYS196655 NIO196655 NSK196655 OCG196655 OMC196655 OVY196655 PFU196655 PPQ196655 PZM196655 QJI196655 QTE196655 RDA196655 RMW196655 RWS196655 SGO196655 SQK196655 TAG196655 TKC196655 TTY196655 UDU196655 UNQ196655 UXM196655 VHI196655 VRE196655 WBA196655 WKW196655 WUS196655 IG262191 SC262191 ABY262191 ALU262191 AVQ262191 BFM262191 BPI262191 BZE262191 CJA262191 CSW262191 DCS262191 DMO262191 DWK262191 EGG262191 EQC262191 EZY262191 FJU262191 FTQ262191 GDM262191 GNI262191 GXE262191 HHA262191 HQW262191 IAS262191 IKO262191 IUK262191 JEG262191 JOC262191 JXY262191 KHU262191 KRQ262191 LBM262191 LLI262191 LVE262191 MFA262191 MOW262191 MYS262191 NIO262191 NSK262191 OCG262191 OMC262191 OVY262191 PFU262191 PPQ262191 PZM262191 QJI262191 QTE262191 RDA262191 RMW262191 RWS262191 SGO262191 SQK262191 TAG262191 TKC262191 TTY262191 UDU262191 UNQ262191 UXM262191 VHI262191 VRE262191 WBA262191 WKW262191 WUS262191 IG327727 SC327727 ABY327727 ALU327727 AVQ327727 BFM327727 BPI327727 BZE327727 CJA327727 CSW327727 DCS327727 DMO327727 DWK327727 EGG327727 EQC327727 EZY327727 FJU327727 FTQ327727 GDM327727 GNI327727 GXE327727 HHA327727 HQW327727 IAS327727 IKO327727 IUK327727 JEG327727 JOC327727 JXY327727 KHU327727 KRQ327727 LBM327727 LLI327727 LVE327727 MFA327727 MOW327727 MYS327727 NIO327727 NSK327727 OCG327727 OMC327727 OVY327727 PFU327727 PPQ327727 PZM327727 QJI327727 QTE327727 RDA327727 RMW327727 RWS327727 SGO327727 SQK327727 TAG327727 TKC327727 TTY327727 UDU327727 UNQ327727 UXM327727 VHI327727 VRE327727 WBA327727 WKW327727 WUS327727 IG393263 SC393263 ABY393263 ALU393263 AVQ393263 BFM393263 BPI393263 BZE393263 CJA393263 CSW393263 DCS393263 DMO393263 DWK393263 EGG393263 EQC393263 EZY393263 FJU393263 FTQ393263 GDM393263 GNI393263 GXE393263 HHA393263 HQW393263 IAS393263 IKO393263 IUK393263 JEG393263 JOC393263 JXY393263 KHU393263 KRQ393263 LBM393263 LLI393263 LVE393263 MFA393263 MOW393263 MYS393263 NIO393263 NSK393263 OCG393263 OMC393263 OVY393263 PFU393263 PPQ393263 PZM393263 QJI393263 QTE393263 RDA393263 RMW393263 RWS393263 SGO393263 SQK393263 TAG393263 TKC393263 TTY393263 UDU393263 UNQ393263 UXM393263 VHI393263 VRE393263 WBA393263 WKW393263 WUS393263 IG458799 SC458799 ABY458799 ALU458799 AVQ458799 BFM458799 BPI458799 BZE458799 CJA458799 CSW458799 DCS458799 DMO458799 DWK458799 EGG458799 EQC458799 EZY458799 FJU458799 FTQ458799 GDM458799 GNI458799 GXE458799 HHA458799 HQW458799 IAS458799 IKO458799 IUK458799 JEG458799 JOC458799 JXY458799 KHU458799 KRQ458799 LBM458799 LLI458799 LVE458799 MFA458799 MOW458799 MYS458799 NIO458799 NSK458799 OCG458799 OMC458799 OVY458799 PFU458799 PPQ458799 PZM458799 QJI458799 QTE458799 RDA458799 RMW458799 RWS458799 SGO458799 SQK458799 TAG458799 TKC458799 TTY458799 UDU458799 UNQ458799 UXM458799 VHI458799 VRE458799 WBA458799 WKW458799 WUS458799 IG524335 SC524335 ABY524335 ALU524335 AVQ524335 BFM524335 BPI524335 BZE524335 CJA524335 CSW524335 DCS524335 DMO524335 DWK524335 EGG524335 EQC524335 EZY524335 FJU524335 FTQ524335 GDM524335 GNI524335 GXE524335 HHA524335 HQW524335 IAS524335 IKO524335 IUK524335 JEG524335 JOC524335 JXY524335 KHU524335 KRQ524335 LBM524335 LLI524335 LVE524335 MFA524335 MOW524335 MYS524335 NIO524335 NSK524335 OCG524335 OMC524335 OVY524335 PFU524335 PPQ524335 PZM524335 QJI524335 QTE524335 RDA524335 RMW524335 RWS524335 SGO524335 SQK524335 TAG524335 TKC524335 TTY524335 UDU524335 UNQ524335 UXM524335 VHI524335 VRE524335 WBA524335 WKW524335 WUS524335 IG589871 SC589871 ABY589871 ALU589871 AVQ589871 BFM589871 BPI589871 BZE589871 CJA589871 CSW589871 DCS589871 DMO589871 DWK589871 EGG589871 EQC589871 EZY589871 FJU589871 FTQ589871 GDM589871 GNI589871 GXE589871 HHA589871 HQW589871 IAS589871 IKO589871 IUK589871 JEG589871 JOC589871 JXY589871 KHU589871 KRQ589871 LBM589871 LLI589871 LVE589871 MFA589871 MOW589871 MYS589871 NIO589871 NSK589871 OCG589871 OMC589871 OVY589871 PFU589871 PPQ589871 PZM589871 QJI589871 QTE589871 RDA589871 RMW589871 RWS589871 SGO589871 SQK589871 TAG589871 TKC589871 TTY589871 UDU589871 UNQ589871 UXM589871 VHI589871 VRE589871 WBA589871 WKW589871 WUS589871 IG655407 SC655407 ABY655407 ALU655407 AVQ655407 BFM655407 BPI655407 BZE655407 CJA655407 CSW655407 DCS655407 DMO655407 DWK655407 EGG655407 EQC655407 EZY655407 FJU655407 FTQ655407 GDM655407 GNI655407 GXE655407 HHA655407 HQW655407 IAS655407 IKO655407 IUK655407 JEG655407 JOC655407 JXY655407 KHU655407 KRQ655407 LBM655407 LLI655407 LVE655407 MFA655407 MOW655407 MYS655407 NIO655407 NSK655407 OCG655407 OMC655407 OVY655407 PFU655407 PPQ655407 PZM655407 QJI655407 QTE655407 RDA655407 RMW655407 RWS655407 SGO655407 SQK655407 TAG655407 TKC655407 TTY655407 UDU655407 UNQ655407 UXM655407 VHI655407 VRE655407 WBA655407 WKW655407 WUS655407 IG720943 SC720943 ABY720943 ALU720943 AVQ720943 BFM720943 BPI720943 BZE720943 CJA720943 CSW720943 DCS720943 DMO720943 DWK720943 EGG720943 EQC720943 EZY720943 FJU720943 FTQ720943 GDM720943 GNI720943 GXE720943 HHA720943 HQW720943 IAS720943 IKO720943 IUK720943 JEG720943 JOC720943 JXY720943 KHU720943 KRQ720943 LBM720943 LLI720943 LVE720943 MFA720943 MOW720943 MYS720943 NIO720943 NSK720943 OCG720943 OMC720943 OVY720943 PFU720943 PPQ720943 PZM720943 QJI720943 QTE720943 RDA720943 RMW720943 RWS720943 SGO720943 SQK720943 TAG720943 TKC720943 TTY720943 UDU720943 UNQ720943 UXM720943 VHI720943 VRE720943 WBA720943 WKW720943 WUS720943 IG786479 SC786479 ABY786479 ALU786479 AVQ786479 BFM786479 BPI786479 BZE786479 CJA786479 CSW786479 DCS786479 DMO786479 DWK786479 EGG786479 EQC786479 EZY786479 FJU786479 FTQ786479 GDM786479 GNI786479 GXE786479 HHA786479 HQW786479 IAS786479 IKO786479 IUK786479 JEG786479 JOC786479 JXY786479 KHU786479 KRQ786479 LBM786479 LLI786479 LVE786479 MFA786479 MOW786479 MYS786479 NIO786479 NSK786479 OCG786479 OMC786479 OVY786479 PFU786479 PPQ786479 PZM786479 QJI786479 QTE786479 RDA786479 RMW786479 RWS786479 SGO786479 SQK786479 TAG786479 TKC786479 TTY786479 UDU786479 UNQ786479 UXM786479 VHI786479 VRE786479 WBA786479 WKW786479 WUS786479 IG852015 SC852015 ABY852015 ALU852015 AVQ852015 BFM852015 BPI852015 BZE852015 CJA852015 CSW852015 DCS852015 DMO852015 DWK852015 EGG852015 EQC852015 EZY852015 FJU852015 FTQ852015 GDM852015 GNI852015 GXE852015 HHA852015 HQW852015 IAS852015 IKO852015 IUK852015 JEG852015 JOC852015 JXY852015 KHU852015 KRQ852015 LBM852015 LLI852015 LVE852015 MFA852015 MOW852015 MYS852015 NIO852015 NSK852015 OCG852015 OMC852015 OVY852015 PFU852015 PPQ852015 PZM852015 QJI852015 QTE852015 RDA852015 RMW852015 RWS852015 SGO852015 SQK852015 TAG852015 TKC852015 TTY852015 UDU852015 UNQ852015 UXM852015 VHI852015 VRE852015 WBA852015 WKW852015 WUS852015 IG917551 SC917551 ABY917551 ALU917551 AVQ917551 BFM917551 BPI917551 BZE917551 CJA917551 CSW917551 DCS917551 DMO917551 DWK917551 EGG917551 EQC917551 EZY917551 FJU917551 FTQ917551 GDM917551 GNI917551 GXE917551 HHA917551 HQW917551 IAS917551 IKO917551 IUK917551 JEG917551 JOC917551 JXY917551 KHU917551 KRQ917551 LBM917551 LLI917551 LVE917551 MFA917551 MOW917551 MYS917551 NIO917551 NSK917551 OCG917551 OMC917551 OVY917551 PFU917551 PPQ917551 PZM917551 QJI917551 QTE917551 RDA917551 RMW917551 RWS917551 SGO917551 SQK917551 TAG917551 TKC917551 TTY917551 UDU917551 UNQ917551 UXM917551 VHI917551 VRE917551 WBA917551 WKW917551 WUS917551 IG983087 SC983087 ABY983087 ALU983087 AVQ983087 BFM983087 BPI983087 BZE983087 CJA983087 CSW983087 DCS983087 DMO983087 DWK983087 EGG983087 EQC983087 EZY983087 FJU983087 FTQ983087 GDM983087 GNI983087 GXE983087 HHA983087 HQW983087 IAS983087 IKO983087 IUK983087 JEG983087 JOC983087 JXY983087 KHU983087 KRQ983087 LBM983087 LLI983087 LVE983087 MFA983087 MOW983087 MYS983087 NIO983087 NSK983087 OCG983087 OMC983087 OVY983087 PFU983087 PPQ983087 PZM983087 QJI983087 QTE983087 RDA983087 RMW983087 RWS983087 SGO983087 SQK983087 TAG983087 TKC983087 TTY983087 UDU983087 UNQ983087 UXM983087 VHI983087 VRE983087 WBA983087 WKW983087 WUS983087 IG65581 SC65581 ABY65581 ALU65581 AVQ65581 BFM65581 BPI65581 BZE65581 CJA65581 CSW65581 DCS65581 DMO65581 DWK65581 EGG65581 EQC65581 EZY65581 FJU65581 FTQ65581 GDM65581 GNI65581 GXE65581 HHA65581 HQW65581 IAS65581 IKO65581 IUK65581 JEG65581 JOC65581 JXY65581 KHU65581 KRQ65581 LBM65581 LLI65581 LVE65581 MFA65581 MOW65581 MYS65581 NIO65581 NSK65581 OCG65581 OMC65581 OVY65581 PFU65581 PPQ65581 PZM65581 QJI65581 QTE65581 RDA65581 RMW65581 RWS65581 SGO65581 SQK65581 TAG65581 TKC65581 TTY65581 UDU65581 UNQ65581 UXM65581 VHI65581 VRE65581 WBA65581 WKW65581 WUS65581 IG131117 SC131117 ABY131117 ALU131117 AVQ131117 BFM131117 BPI131117 BZE131117 CJA131117 CSW131117 DCS131117 DMO131117 DWK131117 EGG131117 EQC131117 EZY131117 FJU131117 FTQ131117 GDM131117 GNI131117 GXE131117 HHA131117 HQW131117 IAS131117 IKO131117 IUK131117 JEG131117 JOC131117 JXY131117 KHU131117 KRQ131117 LBM131117 LLI131117 LVE131117 MFA131117 MOW131117 MYS131117 NIO131117 NSK131117 OCG131117 OMC131117 OVY131117 PFU131117 PPQ131117 PZM131117 QJI131117 QTE131117 RDA131117 RMW131117 RWS131117 SGO131117 SQK131117 TAG131117 TKC131117 TTY131117 UDU131117 UNQ131117 UXM131117 VHI131117 VRE131117 WBA131117 WKW131117 WUS131117 IG196653 SC196653 ABY196653 ALU196653 AVQ196653 BFM196653 BPI196653 BZE196653 CJA196653 CSW196653 DCS196653 DMO196653 DWK196653 EGG196653 EQC196653 EZY196653 FJU196653 FTQ196653 GDM196653 GNI196653 GXE196653 HHA196653 HQW196653 IAS196653 IKO196653 IUK196653 JEG196653 JOC196653 JXY196653 KHU196653 KRQ196653 LBM196653 LLI196653 LVE196653 MFA196653 MOW196653 MYS196653 NIO196653 NSK196653 OCG196653 OMC196653 OVY196653 PFU196653 PPQ196653 PZM196653 QJI196653 QTE196653 RDA196653 RMW196653 RWS196653 SGO196653 SQK196653 TAG196653 TKC196653 TTY196653 UDU196653 UNQ196653 UXM196653 VHI196653 VRE196653 WBA196653 WKW196653 WUS196653 IG262189 SC262189 ABY262189 ALU262189 AVQ262189 BFM262189 BPI262189 BZE262189 CJA262189 CSW262189 DCS262189 DMO262189 DWK262189 EGG262189 EQC262189 EZY262189 FJU262189 FTQ262189 GDM262189 GNI262189 GXE262189 HHA262189 HQW262189 IAS262189 IKO262189 IUK262189 JEG262189 JOC262189 JXY262189 KHU262189 KRQ262189 LBM262189 LLI262189 LVE262189 MFA262189 MOW262189 MYS262189 NIO262189 NSK262189 OCG262189 OMC262189 OVY262189 PFU262189 PPQ262189 PZM262189 QJI262189 QTE262189 RDA262189 RMW262189 RWS262189 SGO262189 SQK262189 TAG262189 TKC262189 TTY262189 UDU262189 UNQ262189 UXM262189 VHI262189 VRE262189 WBA262189 WKW262189 WUS262189 IG327725 SC327725 ABY327725 ALU327725 AVQ327725 BFM327725 BPI327725 BZE327725 CJA327725 CSW327725 DCS327725 DMO327725 DWK327725 EGG327725 EQC327725 EZY327725 FJU327725 FTQ327725 GDM327725 GNI327725 GXE327725 HHA327725 HQW327725 IAS327725 IKO327725 IUK327725 JEG327725 JOC327725 JXY327725 KHU327725 KRQ327725 LBM327725 LLI327725 LVE327725 MFA327725 MOW327725 MYS327725 NIO327725 NSK327725 OCG327725 OMC327725 OVY327725 PFU327725 PPQ327725 PZM327725 QJI327725 QTE327725 RDA327725 RMW327725 RWS327725 SGO327725 SQK327725 TAG327725 TKC327725 TTY327725 UDU327725 UNQ327725 UXM327725 VHI327725 VRE327725 WBA327725 WKW327725 WUS327725 IG393261 SC393261 ABY393261 ALU393261 AVQ393261 BFM393261 BPI393261 BZE393261 CJA393261 CSW393261 DCS393261 DMO393261 DWK393261 EGG393261 EQC393261 EZY393261 FJU393261 FTQ393261 GDM393261 GNI393261 GXE393261 HHA393261 HQW393261 IAS393261 IKO393261 IUK393261 JEG393261 JOC393261 JXY393261 KHU393261 KRQ393261 LBM393261 LLI393261 LVE393261 MFA393261 MOW393261 MYS393261 NIO393261 NSK393261 OCG393261 OMC393261 OVY393261 PFU393261 PPQ393261 PZM393261 QJI393261 QTE393261 RDA393261 RMW393261 RWS393261 SGO393261 SQK393261 TAG393261 TKC393261 TTY393261 UDU393261 UNQ393261 UXM393261 VHI393261 VRE393261 WBA393261 WKW393261 WUS393261 IG458797 SC458797 ABY458797 ALU458797 AVQ458797 BFM458797 BPI458797 BZE458797 CJA458797 CSW458797 DCS458797 DMO458797 DWK458797 EGG458797 EQC458797 EZY458797 FJU458797 FTQ458797 GDM458797 GNI458797 GXE458797 HHA458797 HQW458797 IAS458797 IKO458797 IUK458797 JEG458797 JOC458797 JXY458797 KHU458797 KRQ458797 LBM458797 LLI458797 LVE458797 MFA458797 MOW458797 MYS458797 NIO458797 NSK458797 OCG458797 OMC458797 OVY458797 PFU458797 PPQ458797 PZM458797 QJI458797 QTE458797 RDA458797 RMW458797 RWS458797 SGO458797 SQK458797 TAG458797 TKC458797 TTY458797 UDU458797 UNQ458797 UXM458797 VHI458797 VRE458797 WBA458797 WKW458797 WUS458797 IG524333 SC524333 ABY524333 ALU524333 AVQ524333 BFM524333 BPI524333 BZE524333 CJA524333 CSW524333 DCS524333 DMO524333 DWK524333 EGG524333 EQC524333 EZY524333 FJU524333 FTQ524333 GDM524333 GNI524333 GXE524333 HHA524333 HQW524333 IAS524333 IKO524333 IUK524333 JEG524333 JOC524333 JXY524333 KHU524333 KRQ524333 LBM524333 LLI524333 LVE524333 MFA524333 MOW524333 MYS524333 NIO524333 NSK524333 OCG524333 OMC524333 OVY524333 PFU524333 PPQ524333 PZM524333 QJI524333 QTE524333 RDA524333 RMW524333 RWS524333 SGO524333 SQK524333 TAG524333 TKC524333 TTY524333 UDU524333 UNQ524333 UXM524333 VHI524333 VRE524333 WBA524333 WKW524333 WUS524333 IG589869 SC589869 ABY589869 ALU589869 AVQ589869 BFM589869 BPI589869 BZE589869 CJA589869 CSW589869 DCS589869 DMO589869 DWK589869 EGG589869 EQC589869 EZY589869 FJU589869 FTQ589869 GDM589869 GNI589869 GXE589869 HHA589869 HQW589869 IAS589869 IKO589869 IUK589869 JEG589869 JOC589869 JXY589869 KHU589869 KRQ589869 LBM589869 LLI589869 LVE589869 MFA589869 MOW589869 MYS589869 NIO589869 NSK589869 OCG589869 OMC589869 OVY589869 PFU589869 PPQ589869 PZM589869 QJI589869 QTE589869 RDA589869 RMW589869 RWS589869 SGO589869 SQK589869 TAG589869 TKC589869 TTY589869 UDU589869 UNQ589869 UXM589869 VHI589869 VRE589869 WBA589869 WKW589869 WUS589869 IG655405 SC655405 ABY655405 ALU655405 AVQ655405 BFM655405 BPI655405 BZE655405 CJA655405 CSW655405 DCS655405 DMO655405 DWK655405 EGG655405 EQC655405 EZY655405 FJU655405 FTQ655405 GDM655405 GNI655405 GXE655405 HHA655405 HQW655405 IAS655405 IKO655405 IUK655405 JEG655405 JOC655405 JXY655405 KHU655405 KRQ655405 LBM655405 LLI655405 LVE655405 MFA655405 MOW655405 MYS655405 NIO655405 NSK655405 OCG655405 OMC655405 OVY655405 PFU655405 PPQ655405 PZM655405 QJI655405 QTE655405 RDA655405 RMW655405 RWS655405 SGO655405 SQK655405 TAG655405 TKC655405 TTY655405 UDU655405 UNQ655405 UXM655405 VHI655405 VRE655405 WBA655405 WKW655405 WUS655405 IG720941 SC720941 ABY720941 ALU720941 AVQ720941 BFM720941 BPI720941 BZE720941 CJA720941 CSW720941 DCS720941 DMO720941 DWK720941 EGG720941 EQC720941 EZY720941 FJU720941 FTQ720941 GDM720941 GNI720941 GXE720941 HHA720941 HQW720941 IAS720941 IKO720941 IUK720941 JEG720941 JOC720941 JXY720941 KHU720941 KRQ720941 LBM720941 LLI720941 LVE720941 MFA720941 MOW720941 MYS720941 NIO720941 NSK720941 OCG720941 OMC720941 OVY720941 PFU720941 PPQ720941 PZM720941 QJI720941 QTE720941 RDA720941 RMW720941 RWS720941 SGO720941 SQK720941 TAG720941 TKC720941 TTY720941 UDU720941 UNQ720941 UXM720941 VHI720941 VRE720941 WBA720941 WKW720941 WUS720941 IG786477 SC786477 ABY786477 ALU786477 AVQ786477 BFM786477 BPI786477 BZE786477 CJA786477 CSW786477 DCS786477 DMO786477 DWK786477 EGG786477 EQC786477 EZY786477 FJU786477 FTQ786477 GDM786477 GNI786477 GXE786477 HHA786477 HQW786477 IAS786477 IKO786477 IUK786477 JEG786477 JOC786477 JXY786477 KHU786477 KRQ786477 LBM786477 LLI786477 LVE786477 MFA786477 MOW786477 MYS786477 NIO786477 NSK786477 OCG786477 OMC786477 OVY786477 PFU786477 PPQ786477 PZM786477 QJI786477 QTE786477 RDA786477 RMW786477 RWS786477 SGO786477 SQK786477 TAG786477 TKC786477 TTY786477 UDU786477 UNQ786477 UXM786477 VHI786477 VRE786477 WBA786477 WKW786477 WUS786477 IG852013 SC852013 ABY852013 ALU852013 AVQ852013 BFM852013 BPI852013 BZE852013 CJA852013 CSW852013 DCS852013 DMO852013 DWK852013 EGG852013 EQC852013 EZY852013 FJU852013 FTQ852013 GDM852013 GNI852013 GXE852013 HHA852013 HQW852013 IAS852013 IKO852013 IUK852013 JEG852013 JOC852013 JXY852013 KHU852013 KRQ852013 LBM852013 LLI852013 LVE852013 MFA852013 MOW852013 MYS852013 NIO852013 NSK852013 OCG852013 OMC852013 OVY852013 PFU852013 PPQ852013 PZM852013 QJI852013 QTE852013 RDA852013 RMW852013 RWS852013 SGO852013 SQK852013 TAG852013 TKC852013 TTY852013 UDU852013 UNQ852013 UXM852013 VHI852013 VRE852013 WBA852013 WKW852013 WUS852013 IG917549 SC917549 ABY917549 ALU917549 AVQ917549 BFM917549 BPI917549 BZE917549 CJA917549 CSW917549 DCS917549 DMO917549 DWK917549 EGG917549 EQC917549 EZY917549 FJU917549 FTQ917549 GDM917549 GNI917549 GXE917549 HHA917549 HQW917549 IAS917549 IKO917549 IUK917549 JEG917549 JOC917549 JXY917549 KHU917549 KRQ917549 LBM917549 LLI917549 LVE917549 MFA917549 MOW917549 MYS917549 NIO917549 NSK917549 OCG917549 OMC917549 OVY917549 PFU917549 PPQ917549 PZM917549 QJI917549 QTE917549 RDA917549 RMW917549 RWS917549 SGO917549 SQK917549 TAG917549 TKC917549 TTY917549 UDU917549 UNQ917549 UXM917549 VHI917549 VRE917549 WBA917549 WKW917549 WUS917549 IG983085 SC983085 ABY983085 ALU983085 AVQ983085 BFM983085 BPI983085 BZE983085 CJA983085 CSW983085 DCS983085 DMO983085 DWK983085 EGG983085 EQC983085 EZY983085 FJU983085 FTQ983085 GDM983085 GNI983085 GXE983085 HHA983085 HQW983085 IAS983085 IKO983085 IUK983085 JEG983085 JOC983085 JXY983085 KHU983085 KRQ983085 LBM983085 LLI983085 LVE983085 MFA983085 MOW983085 MYS983085 NIO983085 NSK983085 OCG983085 OMC983085 OVY983085 PFU983085 PPQ983085 PZM983085 QJI983085 QTE983085 RDA983085 RMW983085 RWS983085 SGO983085 SQK983085 TAG983085 TKC983085 TTY983085 UDU983085 UNQ983085 UXM983085 VHI983085 VRE983085 WBA983085 WKW983085 WUS983085 Z983087:AA983087 Z917551:AA917551 Z852015:AA852015 Z786479:AA786479 Z720943:AA720943 Z655407:AA655407 Z589871:AA589871 Z524335:AA524335 Z458799:AA458799 Z393263:AA393263 Z327727:AA327727 Z262191:AA262191 Z196655:AA196655 Z131119:AA131119 Z65583:AA65583 Z983089:AA983089 Z917553:AA917553 Z852017:AA852017 Z786481:AA786481 Z720945:AA720945 Z655409:AA655409 Z589873:AA589873 Z524337:AA524337 Z458801:AA458801 Z393265:AA393265 Z327729:AA327729 Z262193:AA262193 Z196657:AA196657 Z131121:AA131121 Z65585:AA65585" xr:uid="{A03821D1-C484-407E-913E-E6A7959F8AA8}">
      <formula1>"無,有"</formula1>
    </dataValidation>
    <dataValidation type="list" allowBlank="1" showInputMessage="1" showErrorMessage="1" sqref="WUE983005:WUK983005 L65503:R65503 HS65501:HY65501 RO65501:RU65501 ABK65501:ABQ65501 ALG65501:ALM65501 AVC65501:AVI65501 BEY65501:BFE65501 BOU65501:BPA65501 BYQ65501:BYW65501 CIM65501:CIS65501 CSI65501:CSO65501 DCE65501:DCK65501 DMA65501:DMG65501 DVW65501:DWC65501 EFS65501:EFY65501 EPO65501:EPU65501 EZK65501:EZQ65501 FJG65501:FJM65501 FTC65501:FTI65501 GCY65501:GDE65501 GMU65501:GNA65501 GWQ65501:GWW65501 HGM65501:HGS65501 HQI65501:HQO65501 IAE65501:IAK65501 IKA65501:IKG65501 ITW65501:IUC65501 JDS65501:JDY65501 JNO65501:JNU65501 JXK65501:JXQ65501 KHG65501:KHM65501 KRC65501:KRI65501 LAY65501:LBE65501 LKU65501:LLA65501 LUQ65501:LUW65501 MEM65501:MES65501 MOI65501:MOO65501 MYE65501:MYK65501 NIA65501:NIG65501 NRW65501:NSC65501 OBS65501:OBY65501 OLO65501:OLU65501 OVK65501:OVQ65501 PFG65501:PFM65501 PPC65501:PPI65501 PYY65501:PZE65501 QIU65501:QJA65501 QSQ65501:QSW65501 RCM65501:RCS65501 RMI65501:RMO65501 RWE65501:RWK65501 SGA65501:SGG65501 SPW65501:SQC65501 SZS65501:SZY65501 TJO65501:TJU65501 TTK65501:TTQ65501 UDG65501:UDM65501 UNC65501:UNI65501 UWY65501:UXE65501 VGU65501:VHA65501 VQQ65501:VQW65501 WAM65501:WAS65501 WKI65501:WKO65501 WUE65501:WUK65501 L131039:R131039 HS131037:HY131037 RO131037:RU131037 ABK131037:ABQ131037 ALG131037:ALM131037 AVC131037:AVI131037 BEY131037:BFE131037 BOU131037:BPA131037 BYQ131037:BYW131037 CIM131037:CIS131037 CSI131037:CSO131037 DCE131037:DCK131037 DMA131037:DMG131037 DVW131037:DWC131037 EFS131037:EFY131037 EPO131037:EPU131037 EZK131037:EZQ131037 FJG131037:FJM131037 FTC131037:FTI131037 GCY131037:GDE131037 GMU131037:GNA131037 GWQ131037:GWW131037 HGM131037:HGS131037 HQI131037:HQO131037 IAE131037:IAK131037 IKA131037:IKG131037 ITW131037:IUC131037 JDS131037:JDY131037 JNO131037:JNU131037 JXK131037:JXQ131037 KHG131037:KHM131037 KRC131037:KRI131037 LAY131037:LBE131037 LKU131037:LLA131037 LUQ131037:LUW131037 MEM131037:MES131037 MOI131037:MOO131037 MYE131037:MYK131037 NIA131037:NIG131037 NRW131037:NSC131037 OBS131037:OBY131037 OLO131037:OLU131037 OVK131037:OVQ131037 PFG131037:PFM131037 PPC131037:PPI131037 PYY131037:PZE131037 QIU131037:QJA131037 QSQ131037:QSW131037 RCM131037:RCS131037 RMI131037:RMO131037 RWE131037:RWK131037 SGA131037:SGG131037 SPW131037:SQC131037 SZS131037:SZY131037 TJO131037:TJU131037 TTK131037:TTQ131037 UDG131037:UDM131037 UNC131037:UNI131037 UWY131037:UXE131037 VGU131037:VHA131037 VQQ131037:VQW131037 WAM131037:WAS131037 WKI131037:WKO131037 WUE131037:WUK131037 L196575:R196575 HS196573:HY196573 RO196573:RU196573 ABK196573:ABQ196573 ALG196573:ALM196573 AVC196573:AVI196573 BEY196573:BFE196573 BOU196573:BPA196573 BYQ196573:BYW196573 CIM196573:CIS196573 CSI196573:CSO196573 DCE196573:DCK196573 DMA196573:DMG196573 DVW196573:DWC196573 EFS196573:EFY196573 EPO196573:EPU196573 EZK196573:EZQ196573 FJG196573:FJM196573 FTC196573:FTI196573 GCY196573:GDE196573 GMU196573:GNA196573 GWQ196573:GWW196573 HGM196573:HGS196573 HQI196573:HQO196573 IAE196573:IAK196573 IKA196573:IKG196573 ITW196573:IUC196573 JDS196573:JDY196573 JNO196573:JNU196573 JXK196573:JXQ196573 KHG196573:KHM196573 KRC196573:KRI196573 LAY196573:LBE196573 LKU196573:LLA196573 LUQ196573:LUW196573 MEM196573:MES196573 MOI196573:MOO196573 MYE196573:MYK196573 NIA196573:NIG196573 NRW196573:NSC196573 OBS196573:OBY196573 OLO196573:OLU196573 OVK196573:OVQ196573 PFG196573:PFM196573 PPC196573:PPI196573 PYY196573:PZE196573 QIU196573:QJA196573 QSQ196573:QSW196573 RCM196573:RCS196573 RMI196573:RMO196573 RWE196573:RWK196573 SGA196573:SGG196573 SPW196573:SQC196573 SZS196573:SZY196573 TJO196573:TJU196573 TTK196573:TTQ196573 UDG196573:UDM196573 UNC196573:UNI196573 UWY196573:UXE196573 VGU196573:VHA196573 VQQ196573:VQW196573 WAM196573:WAS196573 WKI196573:WKO196573 WUE196573:WUK196573 L262111:R262111 HS262109:HY262109 RO262109:RU262109 ABK262109:ABQ262109 ALG262109:ALM262109 AVC262109:AVI262109 BEY262109:BFE262109 BOU262109:BPA262109 BYQ262109:BYW262109 CIM262109:CIS262109 CSI262109:CSO262109 DCE262109:DCK262109 DMA262109:DMG262109 DVW262109:DWC262109 EFS262109:EFY262109 EPO262109:EPU262109 EZK262109:EZQ262109 FJG262109:FJM262109 FTC262109:FTI262109 GCY262109:GDE262109 GMU262109:GNA262109 GWQ262109:GWW262109 HGM262109:HGS262109 HQI262109:HQO262109 IAE262109:IAK262109 IKA262109:IKG262109 ITW262109:IUC262109 JDS262109:JDY262109 JNO262109:JNU262109 JXK262109:JXQ262109 KHG262109:KHM262109 KRC262109:KRI262109 LAY262109:LBE262109 LKU262109:LLA262109 LUQ262109:LUW262109 MEM262109:MES262109 MOI262109:MOO262109 MYE262109:MYK262109 NIA262109:NIG262109 NRW262109:NSC262109 OBS262109:OBY262109 OLO262109:OLU262109 OVK262109:OVQ262109 PFG262109:PFM262109 PPC262109:PPI262109 PYY262109:PZE262109 QIU262109:QJA262109 QSQ262109:QSW262109 RCM262109:RCS262109 RMI262109:RMO262109 RWE262109:RWK262109 SGA262109:SGG262109 SPW262109:SQC262109 SZS262109:SZY262109 TJO262109:TJU262109 TTK262109:TTQ262109 UDG262109:UDM262109 UNC262109:UNI262109 UWY262109:UXE262109 VGU262109:VHA262109 VQQ262109:VQW262109 WAM262109:WAS262109 WKI262109:WKO262109 WUE262109:WUK262109 L327647:R327647 HS327645:HY327645 RO327645:RU327645 ABK327645:ABQ327645 ALG327645:ALM327645 AVC327645:AVI327645 BEY327645:BFE327645 BOU327645:BPA327645 BYQ327645:BYW327645 CIM327645:CIS327645 CSI327645:CSO327645 DCE327645:DCK327645 DMA327645:DMG327645 DVW327645:DWC327645 EFS327645:EFY327645 EPO327645:EPU327645 EZK327645:EZQ327645 FJG327645:FJM327645 FTC327645:FTI327645 GCY327645:GDE327645 GMU327645:GNA327645 GWQ327645:GWW327645 HGM327645:HGS327645 HQI327645:HQO327645 IAE327645:IAK327645 IKA327645:IKG327645 ITW327645:IUC327645 JDS327645:JDY327645 JNO327645:JNU327645 JXK327645:JXQ327645 KHG327645:KHM327645 KRC327645:KRI327645 LAY327645:LBE327645 LKU327645:LLA327645 LUQ327645:LUW327645 MEM327645:MES327645 MOI327645:MOO327645 MYE327645:MYK327645 NIA327645:NIG327645 NRW327645:NSC327645 OBS327645:OBY327645 OLO327645:OLU327645 OVK327645:OVQ327645 PFG327645:PFM327645 PPC327645:PPI327645 PYY327645:PZE327645 QIU327645:QJA327645 QSQ327645:QSW327645 RCM327645:RCS327645 RMI327645:RMO327645 RWE327645:RWK327645 SGA327645:SGG327645 SPW327645:SQC327645 SZS327645:SZY327645 TJO327645:TJU327645 TTK327645:TTQ327645 UDG327645:UDM327645 UNC327645:UNI327645 UWY327645:UXE327645 VGU327645:VHA327645 VQQ327645:VQW327645 WAM327645:WAS327645 WKI327645:WKO327645 WUE327645:WUK327645 L393183:R393183 HS393181:HY393181 RO393181:RU393181 ABK393181:ABQ393181 ALG393181:ALM393181 AVC393181:AVI393181 BEY393181:BFE393181 BOU393181:BPA393181 BYQ393181:BYW393181 CIM393181:CIS393181 CSI393181:CSO393181 DCE393181:DCK393181 DMA393181:DMG393181 DVW393181:DWC393181 EFS393181:EFY393181 EPO393181:EPU393181 EZK393181:EZQ393181 FJG393181:FJM393181 FTC393181:FTI393181 GCY393181:GDE393181 GMU393181:GNA393181 GWQ393181:GWW393181 HGM393181:HGS393181 HQI393181:HQO393181 IAE393181:IAK393181 IKA393181:IKG393181 ITW393181:IUC393181 JDS393181:JDY393181 JNO393181:JNU393181 JXK393181:JXQ393181 KHG393181:KHM393181 KRC393181:KRI393181 LAY393181:LBE393181 LKU393181:LLA393181 LUQ393181:LUW393181 MEM393181:MES393181 MOI393181:MOO393181 MYE393181:MYK393181 NIA393181:NIG393181 NRW393181:NSC393181 OBS393181:OBY393181 OLO393181:OLU393181 OVK393181:OVQ393181 PFG393181:PFM393181 PPC393181:PPI393181 PYY393181:PZE393181 QIU393181:QJA393181 QSQ393181:QSW393181 RCM393181:RCS393181 RMI393181:RMO393181 RWE393181:RWK393181 SGA393181:SGG393181 SPW393181:SQC393181 SZS393181:SZY393181 TJO393181:TJU393181 TTK393181:TTQ393181 UDG393181:UDM393181 UNC393181:UNI393181 UWY393181:UXE393181 VGU393181:VHA393181 VQQ393181:VQW393181 WAM393181:WAS393181 WKI393181:WKO393181 WUE393181:WUK393181 L458719:R458719 HS458717:HY458717 RO458717:RU458717 ABK458717:ABQ458717 ALG458717:ALM458717 AVC458717:AVI458717 BEY458717:BFE458717 BOU458717:BPA458717 BYQ458717:BYW458717 CIM458717:CIS458717 CSI458717:CSO458717 DCE458717:DCK458717 DMA458717:DMG458717 DVW458717:DWC458717 EFS458717:EFY458717 EPO458717:EPU458717 EZK458717:EZQ458717 FJG458717:FJM458717 FTC458717:FTI458717 GCY458717:GDE458717 GMU458717:GNA458717 GWQ458717:GWW458717 HGM458717:HGS458717 HQI458717:HQO458717 IAE458717:IAK458717 IKA458717:IKG458717 ITW458717:IUC458717 JDS458717:JDY458717 JNO458717:JNU458717 JXK458717:JXQ458717 KHG458717:KHM458717 KRC458717:KRI458717 LAY458717:LBE458717 LKU458717:LLA458717 LUQ458717:LUW458717 MEM458717:MES458717 MOI458717:MOO458717 MYE458717:MYK458717 NIA458717:NIG458717 NRW458717:NSC458717 OBS458717:OBY458717 OLO458717:OLU458717 OVK458717:OVQ458717 PFG458717:PFM458717 PPC458717:PPI458717 PYY458717:PZE458717 QIU458717:QJA458717 QSQ458717:QSW458717 RCM458717:RCS458717 RMI458717:RMO458717 RWE458717:RWK458717 SGA458717:SGG458717 SPW458717:SQC458717 SZS458717:SZY458717 TJO458717:TJU458717 TTK458717:TTQ458717 UDG458717:UDM458717 UNC458717:UNI458717 UWY458717:UXE458717 VGU458717:VHA458717 VQQ458717:VQW458717 WAM458717:WAS458717 WKI458717:WKO458717 WUE458717:WUK458717 L524255:R524255 HS524253:HY524253 RO524253:RU524253 ABK524253:ABQ524253 ALG524253:ALM524253 AVC524253:AVI524253 BEY524253:BFE524253 BOU524253:BPA524253 BYQ524253:BYW524253 CIM524253:CIS524253 CSI524253:CSO524253 DCE524253:DCK524253 DMA524253:DMG524253 DVW524253:DWC524253 EFS524253:EFY524253 EPO524253:EPU524253 EZK524253:EZQ524253 FJG524253:FJM524253 FTC524253:FTI524253 GCY524253:GDE524253 GMU524253:GNA524253 GWQ524253:GWW524253 HGM524253:HGS524253 HQI524253:HQO524253 IAE524253:IAK524253 IKA524253:IKG524253 ITW524253:IUC524253 JDS524253:JDY524253 JNO524253:JNU524253 JXK524253:JXQ524253 KHG524253:KHM524253 KRC524253:KRI524253 LAY524253:LBE524253 LKU524253:LLA524253 LUQ524253:LUW524253 MEM524253:MES524253 MOI524253:MOO524253 MYE524253:MYK524253 NIA524253:NIG524253 NRW524253:NSC524253 OBS524253:OBY524253 OLO524253:OLU524253 OVK524253:OVQ524253 PFG524253:PFM524253 PPC524253:PPI524253 PYY524253:PZE524253 QIU524253:QJA524253 QSQ524253:QSW524253 RCM524253:RCS524253 RMI524253:RMO524253 RWE524253:RWK524253 SGA524253:SGG524253 SPW524253:SQC524253 SZS524253:SZY524253 TJO524253:TJU524253 TTK524253:TTQ524253 UDG524253:UDM524253 UNC524253:UNI524253 UWY524253:UXE524253 VGU524253:VHA524253 VQQ524253:VQW524253 WAM524253:WAS524253 WKI524253:WKO524253 WUE524253:WUK524253 L589791:R589791 HS589789:HY589789 RO589789:RU589789 ABK589789:ABQ589789 ALG589789:ALM589789 AVC589789:AVI589789 BEY589789:BFE589789 BOU589789:BPA589789 BYQ589789:BYW589789 CIM589789:CIS589789 CSI589789:CSO589789 DCE589789:DCK589789 DMA589789:DMG589789 DVW589789:DWC589789 EFS589789:EFY589789 EPO589789:EPU589789 EZK589789:EZQ589789 FJG589789:FJM589789 FTC589789:FTI589789 GCY589789:GDE589789 GMU589789:GNA589789 GWQ589789:GWW589789 HGM589789:HGS589789 HQI589789:HQO589789 IAE589789:IAK589789 IKA589789:IKG589789 ITW589789:IUC589789 JDS589789:JDY589789 JNO589789:JNU589789 JXK589789:JXQ589789 KHG589789:KHM589789 KRC589789:KRI589789 LAY589789:LBE589789 LKU589789:LLA589789 LUQ589789:LUW589789 MEM589789:MES589789 MOI589789:MOO589789 MYE589789:MYK589789 NIA589789:NIG589789 NRW589789:NSC589789 OBS589789:OBY589789 OLO589789:OLU589789 OVK589789:OVQ589789 PFG589789:PFM589789 PPC589789:PPI589789 PYY589789:PZE589789 QIU589789:QJA589789 QSQ589789:QSW589789 RCM589789:RCS589789 RMI589789:RMO589789 RWE589789:RWK589789 SGA589789:SGG589789 SPW589789:SQC589789 SZS589789:SZY589789 TJO589789:TJU589789 TTK589789:TTQ589789 UDG589789:UDM589789 UNC589789:UNI589789 UWY589789:UXE589789 VGU589789:VHA589789 VQQ589789:VQW589789 WAM589789:WAS589789 WKI589789:WKO589789 WUE589789:WUK589789 L655327:R655327 HS655325:HY655325 RO655325:RU655325 ABK655325:ABQ655325 ALG655325:ALM655325 AVC655325:AVI655325 BEY655325:BFE655325 BOU655325:BPA655325 BYQ655325:BYW655325 CIM655325:CIS655325 CSI655325:CSO655325 DCE655325:DCK655325 DMA655325:DMG655325 DVW655325:DWC655325 EFS655325:EFY655325 EPO655325:EPU655325 EZK655325:EZQ655325 FJG655325:FJM655325 FTC655325:FTI655325 GCY655325:GDE655325 GMU655325:GNA655325 GWQ655325:GWW655325 HGM655325:HGS655325 HQI655325:HQO655325 IAE655325:IAK655325 IKA655325:IKG655325 ITW655325:IUC655325 JDS655325:JDY655325 JNO655325:JNU655325 JXK655325:JXQ655325 KHG655325:KHM655325 KRC655325:KRI655325 LAY655325:LBE655325 LKU655325:LLA655325 LUQ655325:LUW655325 MEM655325:MES655325 MOI655325:MOO655325 MYE655325:MYK655325 NIA655325:NIG655325 NRW655325:NSC655325 OBS655325:OBY655325 OLO655325:OLU655325 OVK655325:OVQ655325 PFG655325:PFM655325 PPC655325:PPI655325 PYY655325:PZE655325 QIU655325:QJA655325 QSQ655325:QSW655325 RCM655325:RCS655325 RMI655325:RMO655325 RWE655325:RWK655325 SGA655325:SGG655325 SPW655325:SQC655325 SZS655325:SZY655325 TJO655325:TJU655325 TTK655325:TTQ655325 UDG655325:UDM655325 UNC655325:UNI655325 UWY655325:UXE655325 VGU655325:VHA655325 VQQ655325:VQW655325 WAM655325:WAS655325 WKI655325:WKO655325 WUE655325:WUK655325 L720863:R720863 HS720861:HY720861 RO720861:RU720861 ABK720861:ABQ720861 ALG720861:ALM720861 AVC720861:AVI720861 BEY720861:BFE720861 BOU720861:BPA720861 BYQ720861:BYW720861 CIM720861:CIS720861 CSI720861:CSO720861 DCE720861:DCK720861 DMA720861:DMG720861 DVW720861:DWC720861 EFS720861:EFY720861 EPO720861:EPU720861 EZK720861:EZQ720861 FJG720861:FJM720861 FTC720861:FTI720861 GCY720861:GDE720861 GMU720861:GNA720861 GWQ720861:GWW720861 HGM720861:HGS720861 HQI720861:HQO720861 IAE720861:IAK720861 IKA720861:IKG720861 ITW720861:IUC720861 JDS720861:JDY720861 JNO720861:JNU720861 JXK720861:JXQ720861 KHG720861:KHM720861 KRC720861:KRI720861 LAY720861:LBE720861 LKU720861:LLA720861 LUQ720861:LUW720861 MEM720861:MES720861 MOI720861:MOO720861 MYE720861:MYK720861 NIA720861:NIG720861 NRW720861:NSC720861 OBS720861:OBY720861 OLO720861:OLU720861 OVK720861:OVQ720861 PFG720861:PFM720861 PPC720861:PPI720861 PYY720861:PZE720861 QIU720861:QJA720861 QSQ720861:QSW720861 RCM720861:RCS720861 RMI720861:RMO720861 RWE720861:RWK720861 SGA720861:SGG720861 SPW720861:SQC720861 SZS720861:SZY720861 TJO720861:TJU720861 TTK720861:TTQ720861 UDG720861:UDM720861 UNC720861:UNI720861 UWY720861:UXE720861 VGU720861:VHA720861 VQQ720861:VQW720861 WAM720861:WAS720861 WKI720861:WKO720861 WUE720861:WUK720861 L786399:R786399 HS786397:HY786397 RO786397:RU786397 ABK786397:ABQ786397 ALG786397:ALM786397 AVC786397:AVI786397 BEY786397:BFE786397 BOU786397:BPA786397 BYQ786397:BYW786397 CIM786397:CIS786397 CSI786397:CSO786397 DCE786397:DCK786397 DMA786397:DMG786397 DVW786397:DWC786397 EFS786397:EFY786397 EPO786397:EPU786397 EZK786397:EZQ786397 FJG786397:FJM786397 FTC786397:FTI786397 GCY786397:GDE786397 GMU786397:GNA786397 GWQ786397:GWW786397 HGM786397:HGS786397 HQI786397:HQO786397 IAE786397:IAK786397 IKA786397:IKG786397 ITW786397:IUC786397 JDS786397:JDY786397 JNO786397:JNU786397 JXK786397:JXQ786397 KHG786397:KHM786397 KRC786397:KRI786397 LAY786397:LBE786397 LKU786397:LLA786397 LUQ786397:LUW786397 MEM786397:MES786397 MOI786397:MOO786397 MYE786397:MYK786397 NIA786397:NIG786397 NRW786397:NSC786397 OBS786397:OBY786397 OLO786397:OLU786397 OVK786397:OVQ786397 PFG786397:PFM786397 PPC786397:PPI786397 PYY786397:PZE786397 QIU786397:QJA786397 QSQ786397:QSW786397 RCM786397:RCS786397 RMI786397:RMO786397 RWE786397:RWK786397 SGA786397:SGG786397 SPW786397:SQC786397 SZS786397:SZY786397 TJO786397:TJU786397 TTK786397:TTQ786397 UDG786397:UDM786397 UNC786397:UNI786397 UWY786397:UXE786397 VGU786397:VHA786397 VQQ786397:VQW786397 WAM786397:WAS786397 WKI786397:WKO786397 WUE786397:WUK786397 L851935:R851935 HS851933:HY851933 RO851933:RU851933 ABK851933:ABQ851933 ALG851933:ALM851933 AVC851933:AVI851933 BEY851933:BFE851933 BOU851933:BPA851933 BYQ851933:BYW851933 CIM851933:CIS851933 CSI851933:CSO851933 DCE851933:DCK851933 DMA851933:DMG851933 DVW851933:DWC851933 EFS851933:EFY851933 EPO851933:EPU851933 EZK851933:EZQ851933 FJG851933:FJM851933 FTC851933:FTI851933 GCY851933:GDE851933 GMU851933:GNA851933 GWQ851933:GWW851933 HGM851933:HGS851933 HQI851933:HQO851933 IAE851933:IAK851933 IKA851933:IKG851933 ITW851933:IUC851933 JDS851933:JDY851933 JNO851933:JNU851933 JXK851933:JXQ851933 KHG851933:KHM851933 KRC851933:KRI851933 LAY851933:LBE851933 LKU851933:LLA851933 LUQ851933:LUW851933 MEM851933:MES851933 MOI851933:MOO851933 MYE851933:MYK851933 NIA851933:NIG851933 NRW851933:NSC851933 OBS851933:OBY851933 OLO851933:OLU851933 OVK851933:OVQ851933 PFG851933:PFM851933 PPC851933:PPI851933 PYY851933:PZE851933 QIU851933:QJA851933 QSQ851933:QSW851933 RCM851933:RCS851933 RMI851933:RMO851933 RWE851933:RWK851933 SGA851933:SGG851933 SPW851933:SQC851933 SZS851933:SZY851933 TJO851933:TJU851933 TTK851933:TTQ851933 UDG851933:UDM851933 UNC851933:UNI851933 UWY851933:UXE851933 VGU851933:VHA851933 VQQ851933:VQW851933 WAM851933:WAS851933 WKI851933:WKO851933 WUE851933:WUK851933 L917471:R917471 HS917469:HY917469 RO917469:RU917469 ABK917469:ABQ917469 ALG917469:ALM917469 AVC917469:AVI917469 BEY917469:BFE917469 BOU917469:BPA917469 BYQ917469:BYW917469 CIM917469:CIS917469 CSI917469:CSO917469 DCE917469:DCK917469 DMA917469:DMG917469 DVW917469:DWC917469 EFS917469:EFY917469 EPO917469:EPU917469 EZK917469:EZQ917469 FJG917469:FJM917469 FTC917469:FTI917469 GCY917469:GDE917469 GMU917469:GNA917469 GWQ917469:GWW917469 HGM917469:HGS917469 HQI917469:HQO917469 IAE917469:IAK917469 IKA917469:IKG917469 ITW917469:IUC917469 JDS917469:JDY917469 JNO917469:JNU917469 JXK917469:JXQ917469 KHG917469:KHM917469 KRC917469:KRI917469 LAY917469:LBE917469 LKU917469:LLA917469 LUQ917469:LUW917469 MEM917469:MES917469 MOI917469:MOO917469 MYE917469:MYK917469 NIA917469:NIG917469 NRW917469:NSC917469 OBS917469:OBY917469 OLO917469:OLU917469 OVK917469:OVQ917469 PFG917469:PFM917469 PPC917469:PPI917469 PYY917469:PZE917469 QIU917469:QJA917469 QSQ917469:QSW917469 RCM917469:RCS917469 RMI917469:RMO917469 RWE917469:RWK917469 SGA917469:SGG917469 SPW917469:SQC917469 SZS917469:SZY917469 TJO917469:TJU917469 TTK917469:TTQ917469 UDG917469:UDM917469 UNC917469:UNI917469 UWY917469:UXE917469 VGU917469:VHA917469 VQQ917469:VQW917469 WAM917469:WAS917469 WKI917469:WKO917469 WUE917469:WUK917469 L983007:R983007 HS983005:HY983005 RO983005:RU983005 ABK983005:ABQ983005 ALG983005:ALM983005 AVC983005:AVI983005 BEY983005:BFE983005 BOU983005:BPA983005 BYQ983005:BYW983005 CIM983005:CIS983005 CSI983005:CSO983005 DCE983005:DCK983005 DMA983005:DMG983005 DVW983005:DWC983005 EFS983005:EFY983005 EPO983005:EPU983005 EZK983005:EZQ983005 FJG983005:FJM983005 FTC983005:FTI983005 GCY983005:GDE983005 GMU983005:GNA983005 GWQ983005:GWW983005 HGM983005:HGS983005 HQI983005:HQO983005 IAE983005:IAK983005 IKA983005:IKG983005 ITW983005:IUC983005 JDS983005:JDY983005 JNO983005:JNU983005 JXK983005:JXQ983005 KHG983005:KHM983005 KRC983005:KRI983005 LAY983005:LBE983005 LKU983005:LLA983005 LUQ983005:LUW983005 MEM983005:MES983005 MOI983005:MOO983005 MYE983005:MYK983005 NIA983005:NIG983005 NRW983005:NSC983005 OBS983005:OBY983005 OLO983005:OLU983005 OVK983005:OVQ983005 PFG983005:PFM983005 PPC983005:PPI983005 PYY983005:PZE983005 QIU983005:QJA983005 QSQ983005:QSW983005 RCM983005:RCS983005 RMI983005:RMO983005 RWE983005:RWK983005 SGA983005:SGG983005 SPW983005:SQC983005 SZS983005:SZY983005 TJO983005:TJU983005 TTK983005:TTQ983005 UDG983005:UDM983005 UNC983005:UNI983005 UWY983005:UXE983005 VGU983005:VHA983005 VQQ983005:VQW983005 WAM983005:WAS983005 WKI983005:WKO983005" xr:uid="{1C3F16D6-24EC-4DFD-A986-527A5C662764}">
      <formula1>"専用,ハイブリット"</formula1>
    </dataValidation>
    <dataValidation type="list" allowBlank="1" showInputMessage="1" showErrorMessage="1" sqref="L65497:M65497 HS65495:HT65495 RO65495:RP65495 ABK65495:ABL65495 ALG65495:ALH65495 AVC65495:AVD65495 BEY65495:BEZ65495 BOU65495:BOV65495 BYQ65495:BYR65495 CIM65495:CIN65495 CSI65495:CSJ65495 DCE65495:DCF65495 DMA65495:DMB65495 DVW65495:DVX65495 EFS65495:EFT65495 EPO65495:EPP65495 EZK65495:EZL65495 FJG65495:FJH65495 FTC65495:FTD65495 GCY65495:GCZ65495 GMU65495:GMV65495 GWQ65495:GWR65495 HGM65495:HGN65495 HQI65495:HQJ65495 IAE65495:IAF65495 IKA65495:IKB65495 ITW65495:ITX65495 JDS65495:JDT65495 JNO65495:JNP65495 JXK65495:JXL65495 KHG65495:KHH65495 KRC65495:KRD65495 LAY65495:LAZ65495 LKU65495:LKV65495 LUQ65495:LUR65495 MEM65495:MEN65495 MOI65495:MOJ65495 MYE65495:MYF65495 NIA65495:NIB65495 NRW65495:NRX65495 OBS65495:OBT65495 OLO65495:OLP65495 OVK65495:OVL65495 PFG65495:PFH65495 PPC65495:PPD65495 PYY65495:PYZ65495 QIU65495:QIV65495 QSQ65495:QSR65495 RCM65495:RCN65495 RMI65495:RMJ65495 RWE65495:RWF65495 SGA65495:SGB65495 SPW65495:SPX65495 SZS65495:SZT65495 TJO65495:TJP65495 TTK65495:TTL65495 UDG65495:UDH65495 UNC65495:UND65495 UWY65495:UWZ65495 VGU65495:VGV65495 VQQ65495:VQR65495 WAM65495:WAN65495 WKI65495:WKJ65495 WUE65495:WUF65495 L131033:M131033 HS131031:HT131031 RO131031:RP131031 ABK131031:ABL131031 ALG131031:ALH131031 AVC131031:AVD131031 BEY131031:BEZ131031 BOU131031:BOV131031 BYQ131031:BYR131031 CIM131031:CIN131031 CSI131031:CSJ131031 DCE131031:DCF131031 DMA131031:DMB131031 DVW131031:DVX131031 EFS131031:EFT131031 EPO131031:EPP131031 EZK131031:EZL131031 FJG131031:FJH131031 FTC131031:FTD131031 GCY131031:GCZ131031 GMU131031:GMV131031 GWQ131031:GWR131031 HGM131031:HGN131031 HQI131031:HQJ131031 IAE131031:IAF131031 IKA131031:IKB131031 ITW131031:ITX131031 JDS131031:JDT131031 JNO131031:JNP131031 JXK131031:JXL131031 KHG131031:KHH131031 KRC131031:KRD131031 LAY131031:LAZ131031 LKU131031:LKV131031 LUQ131031:LUR131031 MEM131031:MEN131031 MOI131031:MOJ131031 MYE131031:MYF131031 NIA131031:NIB131031 NRW131031:NRX131031 OBS131031:OBT131031 OLO131031:OLP131031 OVK131031:OVL131031 PFG131031:PFH131031 PPC131031:PPD131031 PYY131031:PYZ131031 QIU131031:QIV131031 QSQ131031:QSR131031 RCM131031:RCN131031 RMI131031:RMJ131031 RWE131031:RWF131031 SGA131031:SGB131031 SPW131031:SPX131031 SZS131031:SZT131031 TJO131031:TJP131031 TTK131031:TTL131031 UDG131031:UDH131031 UNC131031:UND131031 UWY131031:UWZ131031 VGU131031:VGV131031 VQQ131031:VQR131031 WAM131031:WAN131031 WKI131031:WKJ131031 WUE131031:WUF131031 L196569:M196569 HS196567:HT196567 RO196567:RP196567 ABK196567:ABL196567 ALG196567:ALH196567 AVC196567:AVD196567 BEY196567:BEZ196567 BOU196567:BOV196567 BYQ196567:BYR196567 CIM196567:CIN196567 CSI196567:CSJ196567 DCE196567:DCF196567 DMA196567:DMB196567 DVW196567:DVX196567 EFS196567:EFT196567 EPO196567:EPP196567 EZK196567:EZL196567 FJG196567:FJH196567 FTC196567:FTD196567 GCY196567:GCZ196567 GMU196567:GMV196567 GWQ196567:GWR196567 HGM196567:HGN196567 HQI196567:HQJ196567 IAE196567:IAF196567 IKA196567:IKB196567 ITW196567:ITX196567 JDS196567:JDT196567 JNO196567:JNP196567 JXK196567:JXL196567 KHG196567:KHH196567 KRC196567:KRD196567 LAY196567:LAZ196567 LKU196567:LKV196567 LUQ196567:LUR196567 MEM196567:MEN196567 MOI196567:MOJ196567 MYE196567:MYF196567 NIA196567:NIB196567 NRW196567:NRX196567 OBS196567:OBT196567 OLO196567:OLP196567 OVK196567:OVL196567 PFG196567:PFH196567 PPC196567:PPD196567 PYY196567:PYZ196567 QIU196567:QIV196567 QSQ196567:QSR196567 RCM196567:RCN196567 RMI196567:RMJ196567 RWE196567:RWF196567 SGA196567:SGB196567 SPW196567:SPX196567 SZS196567:SZT196567 TJO196567:TJP196567 TTK196567:TTL196567 UDG196567:UDH196567 UNC196567:UND196567 UWY196567:UWZ196567 VGU196567:VGV196567 VQQ196567:VQR196567 WAM196567:WAN196567 WKI196567:WKJ196567 WUE196567:WUF196567 L262105:M262105 HS262103:HT262103 RO262103:RP262103 ABK262103:ABL262103 ALG262103:ALH262103 AVC262103:AVD262103 BEY262103:BEZ262103 BOU262103:BOV262103 BYQ262103:BYR262103 CIM262103:CIN262103 CSI262103:CSJ262103 DCE262103:DCF262103 DMA262103:DMB262103 DVW262103:DVX262103 EFS262103:EFT262103 EPO262103:EPP262103 EZK262103:EZL262103 FJG262103:FJH262103 FTC262103:FTD262103 GCY262103:GCZ262103 GMU262103:GMV262103 GWQ262103:GWR262103 HGM262103:HGN262103 HQI262103:HQJ262103 IAE262103:IAF262103 IKA262103:IKB262103 ITW262103:ITX262103 JDS262103:JDT262103 JNO262103:JNP262103 JXK262103:JXL262103 KHG262103:KHH262103 KRC262103:KRD262103 LAY262103:LAZ262103 LKU262103:LKV262103 LUQ262103:LUR262103 MEM262103:MEN262103 MOI262103:MOJ262103 MYE262103:MYF262103 NIA262103:NIB262103 NRW262103:NRX262103 OBS262103:OBT262103 OLO262103:OLP262103 OVK262103:OVL262103 PFG262103:PFH262103 PPC262103:PPD262103 PYY262103:PYZ262103 QIU262103:QIV262103 QSQ262103:QSR262103 RCM262103:RCN262103 RMI262103:RMJ262103 RWE262103:RWF262103 SGA262103:SGB262103 SPW262103:SPX262103 SZS262103:SZT262103 TJO262103:TJP262103 TTK262103:TTL262103 UDG262103:UDH262103 UNC262103:UND262103 UWY262103:UWZ262103 VGU262103:VGV262103 VQQ262103:VQR262103 WAM262103:WAN262103 WKI262103:WKJ262103 WUE262103:WUF262103 L327641:M327641 HS327639:HT327639 RO327639:RP327639 ABK327639:ABL327639 ALG327639:ALH327639 AVC327639:AVD327639 BEY327639:BEZ327639 BOU327639:BOV327639 BYQ327639:BYR327639 CIM327639:CIN327639 CSI327639:CSJ327639 DCE327639:DCF327639 DMA327639:DMB327639 DVW327639:DVX327639 EFS327639:EFT327639 EPO327639:EPP327639 EZK327639:EZL327639 FJG327639:FJH327639 FTC327639:FTD327639 GCY327639:GCZ327639 GMU327639:GMV327639 GWQ327639:GWR327639 HGM327639:HGN327639 HQI327639:HQJ327639 IAE327639:IAF327639 IKA327639:IKB327639 ITW327639:ITX327639 JDS327639:JDT327639 JNO327639:JNP327639 JXK327639:JXL327639 KHG327639:KHH327639 KRC327639:KRD327639 LAY327639:LAZ327639 LKU327639:LKV327639 LUQ327639:LUR327639 MEM327639:MEN327639 MOI327639:MOJ327639 MYE327639:MYF327639 NIA327639:NIB327639 NRW327639:NRX327639 OBS327639:OBT327639 OLO327639:OLP327639 OVK327639:OVL327639 PFG327639:PFH327639 PPC327639:PPD327639 PYY327639:PYZ327639 QIU327639:QIV327639 QSQ327639:QSR327639 RCM327639:RCN327639 RMI327639:RMJ327639 RWE327639:RWF327639 SGA327639:SGB327639 SPW327639:SPX327639 SZS327639:SZT327639 TJO327639:TJP327639 TTK327639:TTL327639 UDG327639:UDH327639 UNC327639:UND327639 UWY327639:UWZ327639 VGU327639:VGV327639 VQQ327639:VQR327639 WAM327639:WAN327639 WKI327639:WKJ327639 WUE327639:WUF327639 L393177:M393177 HS393175:HT393175 RO393175:RP393175 ABK393175:ABL393175 ALG393175:ALH393175 AVC393175:AVD393175 BEY393175:BEZ393175 BOU393175:BOV393175 BYQ393175:BYR393175 CIM393175:CIN393175 CSI393175:CSJ393175 DCE393175:DCF393175 DMA393175:DMB393175 DVW393175:DVX393175 EFS393175:EFT393175 EPO393175:EPP393175 EZK393175:EZL393175 FJG393175:FJH393175 FTC393175:FTD393175 GCY393175:GCZ393175 GMU393175:GMV393175 GWQ393175:GWR393175 HGM393175:HGN393175 HQI393175:HQJ393175 IAE393175:IAF393175 IKA393175:IKB393175 ITW393175:ITX393175 JDS393175:JDT393175 JNO393175:JNP393175 JXK393175:JXL393175 KHG393175:KHH393175 KRC393175:KRD393175 LAY393175:LAZ393175 LKU393175:LKV393175 LUQ393175:LUR393175 MEM393175:MEN393175 MOI393175:MOJ393175 MYE393175:MYF393175 NIA393175:NIB393175 NRW393175:NRX393175 OBS393175:OBT393175 OLO393175:OLP393175 OVK393175:OVL393175 PFG393175:PFH393175 PPC393175:PPD393175 PYY393175:PYZ393175 QIU393175:QIV393175 QSQ393175:QSR393175 RCM393175:RCN393175 RMI393175:RMJ393175 RWE393175:RWF393175 SGA393175:SGB393175 SPW393175:SPX393175 SZS393175:SZT393175 TJO393175:TJP393175 TTK393175:TTL393175 UDG393175:UDH393175 UNC393175:UND393175 UWY393175:UWZ393175 VGU393175:VGV393175 VQQ393175:VQR393175 WAM393175:WAN393175 WKI393175:WKJ393175 WUE393175:WUF393175 L458713:M458713 HS458711:HT458711 RO458711:RP458711 ABK458711:ABL458711 ALG458711:ALH458711 AVC458711:AVD458711 BEY458711:BEZ458711 BOU458711:BOV458711 BYQ458711:BYR458711 CIM458711:CIN458711 CSI458711:CSJ458711 DCE458711:DCF458711 DMA458711:DMB458711 DVW458711:DVX458711 EFS458711:EFT458711 EPO458711:EPP458711 EZK458711:EZL458711 FJG458711:FJH458711 FTC458711:FTD458711 GCY458711:GCZ458711 GMU458711:GMV458711 GWQ458711:GWR458711 HGM458711:HGN458711 HQI458711:HQJ458711 IAE458711:IAF458711 IKA458711:IKB458711 ITW458711:ITX458711 JDS458711:JDT458711 JNO458711:JNP458711 JXK458711:JXL458711 KHG458711:KHH458711 KRC458711:KRD458711 LAY458711:LAZ458711 LKU458711:LKV458711 LUQ458711:LUR458711 MEM458711:MEN458711 MOI458711:MOJ458711 MYE458711:MYF458711 NIA458711:NIB458711 NRW458711:NRX458711 OBS458711:OBT458711 OLO458711:OLP458711 OVK458711:OVL458711 PFG458711:PFH458711 PPC458711:PPD458711 PYY458711:PYZ458711 QIU458711:QIV458711 QSQ458711:QSR458711 RCM458711:RCN458711 RMI458711:RMJ458711 RWE458711:RWF458711 SGA458711:SGB458711 SPW458711:SPX458711 SZS458711:SZT458711 TJO458711:TJP458711 TTK458711:TTL458711 UDG458711:UDH458711 UNC458711:UND458711 UWY458711:UWZ458711 VGU458711:VGV458711 VQQ458711:VQR458711 WAM458711:WAN458711 WKI458711:WKJ458711 WUE458711:WUF458711 L524249:M524249 HS524247:HT524247 RO524247:RP524247 ABK524247:ABL524247 ALG524247:ALH524247 AVC524247:AVD524247 BEY524247:BEZ524247 BOU524247:BOV524247 BYQ524247:BYR524247 CIM524247:CIN524247 CSI524247:CSJ524247 DCE524247:DCF524247 DMA524247:DMB524247 DVW524247:DVX524247 EFS524247:EFT524247 EPO524247:EPP524247 EZK524247:EZL524247 FJG524247:FJH524247 FTC524247:FTD524247 GCY524247:GCZ524247 GMU524247:GMV524247 GWQ524247:GWR524247 HGM524247:HGN524247 HQI524247:HQJ524247 IAE524247:IAF524247 IKA524247:IKB524247 ITW524247:ITX524247 JDS524247:JDT524247 JNO524247:JNP524247 JXK524247:JXL524247 KHG524247:KHH524247 KRC524247:KRD524247 LAY524247:LAZ524247 LKU524247:LKV524247 LUQ524247:LUR524247 MEM524247:MEN524247 MOI524247:MOJ524247 MYE524247:MYF524247 NIA524247:NIB524247 NRW524247:NRX524247 OBS524247:OBT524247 OLO524247:OLP524247 OVK524247:OVL524247 PFG524247:PFH524247 PPC524247:PPD524247 PYY524247:PYZ524247 QIU524247:QIV524247 QSQ524247:QSR524247 RCM524247:RCN524247 RMI524247:RMJ524247 RWE524247:RWF524247 SGA524247:SGB524247 SPW524247:SPX524247 SZS524247:SZT524247 TJO524247:TJP524247 TTK524247:TTL524247 UDG524247:UDH524247 UNC524247:UND524247 UWY524247:UWZ524247 VGU524247:VGV524247 VQQ524247:VQR524247 WAM524247:WAN524247 WKI524247:WKJ524247 WUE524247:WUF524247 L589785:M589785 HS589783:HT589783 RO589783:RP589783 ABK589783:ABL589783 ALG589783:ALH589783 AVC589783:AVD589783 BEY589783:BEZ589783 BOU589783:BOV589783 BYQ589783:BYR589783 CIM589783:CIN589783 CSI589783:CSJ589783 DCE589783:DCF589783 DMA589783:DMB589783 DVW589783:DVX589783 EFS589783:EFT589783 EPO589783:EPP589783 EZK589783:EZL589783 FJG589783:FJH589783 FTC589783:FTD589783 GCY589783:GCZ589783 GMU589783:GMV589783 GWQ589783:GWR589783 HGM589783:HGN589783 HQI589783:HQJ589783 IAE589783:IAF589783 IKA589783:IKB589783 ITW589783:ITX589783 JDS589783:JDT589783 JNO589783:JNP589783 JXK589783:JXL589783 KHG589783:KHH589783 KRC589783:KRD589783 LAY589783:LAZ589783 LKU589783:LKV589783 LUQ589783:LUR589783 MEM589783:MEN589783 MOI589783:MOJ589783 MYE589783:MYF589783 NIA589783:NIB589783 NRW589783:NRX589783 OBS589783:OBT589783 OLO589783:OLP589783 OVK589783:OVL589783 PFG589783:PFH589783 PPC589783:PPD589783 PYY589783:PYZ589783 QIU589783:QIV589783 QSQ589783:QSR589783 RCM589783:RCN589783 RMI589783:RMJ589783 RWE589783:RWF589783 SGA589783:SGB589783 SPW589783:SPX589783 SZS589783:SZT589783 TJO589783:TJP589783 TTK589783:TTL589783 UDG589783:UDH589783 UNC589783:UND589783 UWY589783:UWZ589783 VGU589783:VGV589783 VQQ589783:VQR589783 WAM589783:WAN589783 WKI589783:WKJ589783 WUE589783:WUF589783 L655321:M655321 HS655319:HT655319 RO655319:RP655319 ABK655319:ABL655319 ALG655319:ALH655319 AVC655319:AVD655319 BEY655319:BEZ655319 BOU655319:BOV655319 BYQ655319:BYR655319 CIM655319:CIN655319 CSI655319:CSJ655319 DCE655319:DCF655319 DMA655319:DMB655319 DVW655319:DVX655319 EFS655319:EFT655319 EPO655319:EPP655319 EZK655319:EZL655319 FJG655319:FJH655319 FTC655319:FTD655319 GCY655319:GCZ655319 GMU655319:GMV655319 GWQ655319:GWR655319 HGM655319:HGN655319 HQI655319:HQJ655319 IAE655319:IAF655319 IKA655319:IKB655319 ITW655319:ITX655319 JDS655319:JDT655319 JNO655319:JNP655319 JXK655319:JXL655319 KHG655319:KHH655319 KRC655319:KRD655319 LAY655319:LAZ655319 LKU655319:LKV655319 LUQ655319:LUR655319 MEM655319:MEN655319 MOI655319:MOJ655319 MYE655319:MYF655319 NIA655319:NIB655319 NRW655319:NRX655319 OBS655319:OBT655319 OLO655319:OLP655319 OVK655319:OVL655319 PFG655319:PFH655319 PPC655319:PPD655319 PYY655319:PYZ655319 QIU655319:QIV655319 QSQ655319:QSR655319 RCM655319:RCN655319 RMI655319:RMJ655319 RWE655319:RWF655319 SGA655319:SGB655319 SPW655319:SPX655319 SZS655319:SZT655319 TJO655319:TJP655319 TTK655319:TTL655319 UDG655319:UDH655319 UNC655319:UND655319 UWY655319:UWZ655319 VGU655319:VGV655319 VQQ655319:VQR655319 WAM655319:WAN655319 WKI655319:WKJ655319 WUE655319:WUF655319 L720857:M720857 HS720855:HT720855 RO720855:RP720855 ABK720855:ABL720855 ALG720855:ALH720855 AVC720855:AVD720855 BEY720855:BEZ720855 BOU720855:BOV720855 BYQ720855:BYR720855 CIM720855:CIN720855 CSI720855:CSJ720855 DCE720855:DCF720855 DMA720855:DMB720855 DVW720855:DVX720855 EFS720855:EFT720855 EPO720855:EPP720855 EZK720855:EZL720855 FJG720855:FJH720855 FTC720855:FTD720855 GCY720855:GCZ720855 GMU720855:GMV720855 GWQ720855:GWR720855 HGM720855:HGN720855 HQI720855:HQJ720855 IAE720855:IAF720855 IKA720855:IKB720855 ITW720855:ITX720855 JDS720855:JDT720855 JNO720855:JNP720855 JXK720855:JXL720855 KHG720855:KHH720855 KRC720855:KRD720855 LAY720855:LAZ720855 LKU720855:LKV720855 LUQ720855:LUR720855 MEM720855:MEN720855 MOI720855:MOJ720855 MYE720855:MYF720855 NIA720855:NIB720855 NRW720855:NRX720855 OBS720855:OBT720855 OLO720855:OLP720855 OVK720855:OVL720855 PFG720855:PFH720855 PPC720855:PPD720855 PYY720855:PYZ720855 QIU720855:QIV720855 QSQ720855:QSR720855 RCM720855:RCN720855 RMI720855:RMJ720855 RWE720855:RWF720855 SGA720855:SGB720855 SPW720855:SPX720855 SZS720855:SZT720855 TJO720855:TJP720855 TTK720855:TTL720855 UDG720855:UDH720855 UNC720855:UND720855 UWY720855:UWZ720855 VGU720855:VGV720855 VQQ720855:VQR720855 WAM720855:WAN720855 WKI720855:WKJ720855 WUE720855:WUF720855 L786393:M786393 HS786391:HT786391 RO786391:RP786391 ABK786391:ABL786391 ALG786391:ALH786391 AVC786391:AVD786391 BEY786391:BEZ786391 BOU786391:BOV786391 BYQ786391:BYR786391 CIM786391:CIN786391 CSI786391:CSJ786391 DCE786391:DCF786391 DMA786391:DMB786391 DVW786391:DVX786391 EFS786391:EFT786391 EPO786391:EPP786391 EZK786391:EZL786391 FJG786391:FJH786391 FTC786391:FTD786391 GCY786391:GCZ786391 GMU786391:GMV786391 GWQ786391:GWR786391 HGM786391:HGN786391 HQI786391:HQJ786391 IAE786391:IAF786391 IKA786391:IKB786391 ITW786391:ITX786391 JDS786391:JDT786391 JNO786391:JNP786391 JXK786391:JXL786391 KHG786391:KHH786391 KRC786391:KRD786391 LAY786391:LAZ786391 LKU786391:LKV786391 LUQ786391:LUR786391 MEM786391:MEN786391 MOI786391:MOJ786391 MYE786391:MYF786391 NIA786391:NIB786391 NRW786391:NRX786391 OBS786391:OBT786391 OLO786391:OLP786391 OVK786391:OVL786391 PFG786391:PFH786391 PPC786391:PPD786391 PYY786391:PYZ786391 QIU786391:QIV786391 QSQ786391:QSR786391 RCM786391:RCN786391 RMI786391:RMJ786391 RWE786391:RWF786391 SGA786391:SGB786391 SPW786391:SPX786391 SZS786391:SZT786391 TJO786391:TJP786391 TTK786391:TTL786391 UDG786391:UDH786391 UNC786391:UND786391 UWY786391:UWZ786391 VGU786391:VGV786391 VQQ786391:VQR786391 WAM786391:WAN786391 WKI786391:WKJ786391 WUE786391:WUF786391 L851929:M851929 HS851927:HT851927 RO851927:RP851927 ABK851927:ABL851927 ALG851927:ALH851927 AVC851927:AVD851927 BEY851927:BEZ851927 BOU851927:BOV851927 BYQ851927:BYR851927 CIM851927:CIN851927 CSI851927:CSJ851927 DCE851927:DCF851927 DMA851927:DMB851927 DVW851927:DVX851927 EFS851927:EFT851927 EPO851927:EPP851927 EZK851927:EZL851927 FJG851927:FJH851927 FTC851927:FTD851927 GCY851927:GCZ851927 GMU851927:GMV851927 GWQ851927:GWR851927 HGM851927:HGN851927 HQI851927:HQJ851927 IAE851927:IAF851927 IKA851927:IKB851927 ITW851927:ITX851927 JDS851927:JDT851927 JNO851927:JNP851927 JXK851927:JXL851927 KHG851927:KHH851927 KRC851927:KRD851927 LAY851927:LAZ851927 LKU851927:LKV851927 LUQ851927:LUR851927 MEM851927:MEN851927 MOI851927:MOJ851927 MYE851927:MYF851927 NIA851927:NIB851927 NRW851927:NRX851927 OBS851927:OBT851927 OLO851927:OLP851927 OVK851927:OVL851927 PFG851927:PFH851927 PPC851927:PPD851927 PYY851927:PYZ851927 QIU851927:QIV851927 QSQ851927:QSR851927 RCM851927:RCN851927 RMI851927:RMJ851927 RWE851927:RWF851927 SGA851927:SGB851927 SPW851927:SPX851927 SZS851927:SZT851927 TJO851927:TJP851927 TTK851927:TTL851927 UDG851927:UDH851927 UNC851927:UND851927 UWY851927:UWZ851927 VGU851927:VGV851927 VQQ851927:VQR851927 WAM851927:WAN851927 WKI851927:WKJ851927 WUE851927:WUF851927 L917465:M917465 HS917463:HT917463 RO917463:RP917463 ABK917463:ABL917463 ALG917463:ALH917463 AVC917463:AVD917463 BEY917463:BEZ917463 BOU917463:BOV917463 BYQ917463:BYR917463 CIM917463:CIN917463 CSI917463:CSJ917463 DCE917463:DCF917463 DMA917463:DMB917463 DVW917463:DVX917463 EFS917463:EFT917463 EPO917463:EPP917463 EZK917463:EZL917463 FJG917463:FJH917463 FTC917463:FTD917463 GCY917463:GCZ917463 GMU917463:GMV917463 GWQ917463:GWR917463 HGM917463:HGN917463 HQI917463:HQJ917463 IAE917463:IAF917463 IKA917463:IKB917463 ITW917463:ITX917463 JDS917463:JDT917463 JNO917463:JNP917463 JXK917463:JXL917463 KHG917463:KHH917463 KRC917463:KRD917463 LAY917463:LAZ917463 LKU917463:LKV917463 LUQ917463:LUR917463 MEM917463:MEN917463 MOI917463:MOJ917463 MYE917463:MYF917463 NIA917463:NIB917463 NRW917463:NRX917463 OBS917463:OBT917463 OLO917463:OLP917463 OVK917463:OVL917463 PFG917463:PFH917463 PPC917463:PPD917463 PYY917463:PYZ917463 QIU917463:QIV917463 QSQ917463:QSR917463 RCM917463:RCN917463 RMI917463:RMJ917463 RWE917463:RWF917463 SGA917463:SGB917463 SPW917463:SPX917463 SZS917463:SZT917463 TJO917463:TJP917463 TTK917463:TTL917463 UDG917463:UDH917463 UNC917463:UND917463 UWY917463:UWZ917463 VGU917463:VGV917463 VQQ917463:VQR917463 WAM917463:WAN917463 WKI917463:WKJ917463 WUE917463:WUF917463 L983001:M983001 HS982999:HT982999 RO982999:RP982999 ABK982999:ABL982999 ALG982999:ALH982999 AVC982999:AVD982999 BEY982999:BEZ982999 BOU982999:BOV982999 BYQ982999:BYR982999 CIM982999:CIN982999 CSI982999:CSJ982999 DCE982999:DCF982999 DMA982999:DMB982999 DVW982999:DVX982999 EFS982999:EFT982999 EPO982999:EPP982999 EZK982999:EZL982999 FJG982999:FJH982999 FTC982999:FTD982999 GCY982999:GCZ982999 GMU982999:GMV982999 GWQ982999:GWR982999 HGM982999:HGN982999 HQI982999:HQJ982999 IAE982999:IAF982999 IKA982999:IKB982999 ITW982999:ITX982999 JDS982999:JDT982999 JNO982999:JNP982999 JXK982999:JXL982999 KHG982999:KHH982999 KRC982999:KRD982999 LAY982999:LAZ982999 LKU982999:LKV982999 LUQ982999:LUR982999 MEM982999:MEN982999 MOI982999:MOJ982999 MYE982999:MYF982999 NIA982999:NIB982999 NRW982999:NRX982999 OBS982999:OBT982999 OLO982999:OLP982999 OVK982999:OVL982999 PFG982999:PFH982999 PPC982999:PPD982999 PYY982999:PYZ982999 QIU982999:QIV982999 QSQ982999:QSR982999 RCM982999:RCN982999 RMI982999:RMJ982999 RWE982999:RWF982999 SGA982999:SGB982999 SPW982999:SPX982999 SZS982999:SZT982999 TJO982999:TJP982999 TTK982999:TTL982999 UDG982999:UDH982999 UNC982999:UND982999 UWY982999:UWZ982999 VGU982999:VGV982999 VQQ982999:VQR982999 WAM982999:WAN982999 WKI982999:WKJ982999 WUE982999:WUF982999 J11 Q11" xr:uid="{4789844F-B2AC-4BC9-B91D-1442B2A810A1}">
      <formula1>"□,■"</formula1>
    </dataValidation>
    <dataValidation type="custom" imeMode="disabled" allowBlank="1" showInputMessage="1" showErrorMessage="1" error="整数で入力してください。" sqref="WVH983077:WVK983077 L65508:R65508 HS65506:HY65506 RO65506:RU65506 ABK65506:ABQ65506 ALG65506:ALM65506 AVC65506:AVI65506 BEY65506:BFE65506 BOU65506:BPA65506 BYQ65506:BYW65506 CIM65506:CIS65506 CSI65506:CSO65506 DCE65506:DCK65506 DMA65506:DMG65506 DVW65506:DWC65506 EFS65506:EFY65506 EPO65506:EPU65506 EZK65506:EZQ65506 FJG65506:FJM65506 FTC65506:FTI65506 GCY65506:GDE65506 GMU65506:GNA65506 GWQ65506:GWW65506 HGM65506:HGS65506 HQI65506:HQO65506 IAE65506:IAK65506 IKA65506:IKG65506 ITW65506:IUC65506 JDS65506:JDY65506 JNO65506:JNU65506 JXK65506:JXQ65506 KHG65506:KHM65506 KRC65506:KRI65506 LAY65506:LBE65506 LKU65506:LLA65506 LUQ65506:LUW65506 MEM65506:MES65506 MOI65506:MOO65506 MYE65506:MYK65506 NIA65506:NIG65506 NRW65506:NSC65506 OBS65506:OBY65506 OLO65506:OLU65506 OVK65506:OVQ65506 PFG65506:PFM65506 PPC65506:PPI65506 PYY65506:PZE65506 QIU65506:QJA65506 QSQ65506:QSW65506 RCM65506:RCS65506 RMI65506:RMO65506 RWE65506:RWK65506 SGA65506:SGG65506 SPW65506:SQC65506 SZS65506:SZY65506 TJO65506:TJU65506 TTK65506:TTQ65506 UDG65506:UDM65506 UNC65506:UNI65506 UWY65506:UXE65506 VGU65506:VHA65506 VQQ65506:VQW65506 WAM65506:WAS65506 WKI65506:WKO65506 WUE65506:WUK65506 L131044:R131044 HS131042:HY131042 RO131042:RU131042 ABK131042:ABQ131042 ALG131042:ALM131042 AVC131042:AVI131042 BEY131042:BFE131042 BOU131042:BPA131042 BYQ131042:BYW131042 CIM131042:CIS131042 CSI131042:CSO131042 DCE131042:DCK131042 DMA131042:DMG131042 DVW131042:DWC131042 EFS131042:EFY131042 EPO131042:EPU131042 EZK131042:EZQ131042 FJG131042:FJM131042 FTC131042:FTI131042 GCY131042:GDE131042 GMU131042:GNA131042 GWQ131042:GWW131042 HGM131042:HGS131042 HQI131042:HQO131042 IAE131042:IAK131042 IKA131042:IKG131042 ITW131042:IUC131042 JDS131042:JDY131042 JNO131042:JNU131042 JXK131042:JXQ131042 KHG131042:KHM131042 KRC131042:KRI131042 LAY131042:LBE131042 LKU131042:LLA131042 LUQ131042:LUW131042 MEM131042:MES131042 MOI131042:MOO131042 MYE131042:MYK131042 NIA131042:NIG131042 NRW131042:NSC131042 OBS131042:OBY131042 OLO131042:OLU131042 OVK131042:OVQ131042 PFG131042:PFM131042 PPC131042:PPI131042 PYY131042:PZE131042 QIU131042:QJA131042 QSQ131042:QSW131042 RCM131042:RCS131042 RMI131042:RMO131042 RWE131042:RWK131042 SGA131042:SGG131042 SPW131042:SQC131042 SZS131042:SZY131042 TJO131042:TJU131042 TTK131042:TTQ131042 UDG131042:UDM131042 UNC131042:UNI131042 UWY131042:UXE131042 VGU131042:VHA131042 VQQ131042:VQW131042 WAM131042:WAS131042 WKI131042:WKO131042 WUE131042:WUK131042 L196580:R196580 HS196578:HY196578 RO196578:RU196578 ABK196578:ABQ196578 ALG196578:ALM196578 AVC196578:AVI196578 BEY196578:BFE196578 BOU196578:BPA196578 BYQ196578:BYW196578 CIM196578:CIS196578 CSI196578:CSO196578 DCE196578:DCK196578 DMA196578:DMG196578 DVW196578:DWC196578 EFS196578:EFY196578 EPO196578:EPU196578 EZK196578:EZQ196578 FJG196578:FJM196578 FTC196578:FTI196578 GCY196578:GDE196578 GMU196578:GNA196578 GWQ196578:GWW196578 HGM196578:HGS196578 HQI196578:HQO196578 IAE196578:IAK196578 IKA196578:IKG196578 ITW196578:IUC196578 JDS196578:JDY196578 JNO196578:JNU196578 JXK196578:JXQ196578 KHG196578:KHM196578 KRC196578:KRI196578 LAY196578:LBE196578 LKU196578:LLA196578 LUQ196578:LUW196578 MEM196578:MES196578 MOI196578:MOO196578 MYE196578:MYK196578 NIA196578:NIG196578 NRW196578:NSC196578 OBS196578:OBY196578 OLO196578:OLU196578 OVK196578:OVQ196578 PFG196578:PFM196578 PPC196578:PPI196578 PYY196578:PZE196578 QIU196578:QJA196578 QSQ196578:QSW196578 RCM196578:RCS196578 RMI196578:RMO196578 RWE196578:RWK196578 SGA196578:SGG196578 SPW196578:SQC196578 SZS196578:SZY196578 TJO196578:TJU196578 TTK196578:TTQ196578 UDG196578:UDM196578 UNC196578:UNI196578 UWY196578:UXE196578 VGU196578:VHA196578 VQQ196578:VQW196578 WAM196578:WAS196578 WKI196578:WKO196578 WUE196578:WUK196578 L262116:R262116 HS262114:HY262114 RO262114:RU262114 ABK262114:ABQ262114 ALG262114:ALM262114 AVC262114:AVI262114 BEY262114:BFE262114 BOU262114:BPA262114 BYQ262114:BYW262114 CIM262114:CIS262114 CSI262114:CSO262114 DCE262114:DCK262114 DMA262114:DMG262114 DVW262114:DWC262114 EFS262114:EFY262114 EPO262114:EPU262114 EZK262114:EZQ262114 FJG262114:FJM262114 FTC262114:FTI262114 GCY262114:GDE262114 GMU262114:GNA262114 GWQ262114:GWW262114 HGM262114:HGS262114 HQI262114:HQO262114 IAE262114:IAK262114 IKA262114:IKG262114 ITW262114:IUC262114 JDS262114:JDY262114 JNO262114:JNU262114 JXK262114:JXQ262114 KHG262114:KHM262114 KRC262114:KRI262114 LAY262114:LBE262114 LKU262114:LLA262114 LUQ262114:LUW262114 MEM262114:MES262114 MOI262114:MOO262114 MYE262114:MYK262114 NIA262114:NIG262114 NRW262114:NSC262114 OBS262114:OBY262114 OLO262114:OLU262114 OVK262114:OVQ262114 PFG262114:PFM262114 PPC262114:PPI262114 PYY262114:PZE262114 QIU262114:QJA262114 QSQ262114:QSW262114 RCM262114:RCS262114 RMI262114:RMO262114 RWE262114:RWK262114 SGA262114:SGG262114 SPW262114:SQC262114 SZS262114:SZY262114 TJO262114:TJU262114 TTK262114:TTQ262114 UDG262114:UDM262114 UNC262114:UNI262114 UWY262114:UXE262114 VGU262114:VHA262114 VQQ262114:VQW262114 WAM262114:WAS262114 WKI262114:WKO262114 WUE262114:WUK262114 L327652:R327652 HS327650:HY327650 RO327650:RU327650 ABK327650:ABQ327650 ALG327650:ALM327650 AVC327650:AVI327650 BEY327650:BFE327650 BOU327650:BPA327650 BYQ327650:BYW327650 CIM327650:CIS327650 CSI327650:CSO327650 DCE327650:DCK327650 DMA327650:DMG327650 DVW327650:DWC327650 EFS327650:EFY327650 EPO327650:EPU327650 EZK327650:EZQ327650 FJG327650:FJM327650 FTC327650:FTI327650 GCY327650:GDE327650 GMU327650:GNA327650 GWQ327650:GWW327650 HGM327650:HGS327650 HQI327650:HQO327650 IAE327650:IAK327650 IKA327650:IKG327650 ITW327650:IUC327650 JDS327650:JDY327650 JNO327650:JNU327650 JXK327650:JXQ327650 KHG327650:KHM327650 KRC327650:KRI327650 LAY327650:LBE327650 LKU327650:LLA327650 LUQ327650:LUW327650 MEM327650:MES327650 MOI327650:MOO327650 MYE327650:MYK327650 NIA327650:NIG327650 NRW327650:NSC327650 OBS327650:OBY327650 OLO327650:OLU327650 OVK327650:OVQ327650 PFG327650:PFM327650 PPC327650:PPI327650 PYY327650:PZE327650 QIU327650:QJA327650 QSQ327650:QSW327650 RCM327650:RCS327650 RMI327650:RMO327650 RWE327650:RWK327650 SGA327650:SGG327650 SPW327650:SQC327650 SZS327650:SZY327650 TJO327650:TJU327650 TTK327650:TTQ327650 UDG327650:UDM327650 UNC327650:UNI327650 UWY327650:UXE327650 VGU327650:VHA327650 VQQ327650:VQW327650 WAM327650:WAS327650 WKI327650:WKO327650 WUE327650:WUK327650 L393188:R393188 HS393186:HY393186 RO393186:RU393186 ABK393186:ABQ393186 ALG393186:ALM393186 AVC393186:AVI393186 BEY393186:BFE393186 BOU393186:BPA393186 BYQ393186:BYW393186 CIM393186:CIS393186 CSI393186:CSO393186 DCE393186:DCK393186 DMA393186:DMG393186 DVW393186:DWC393186 EFS393186:EFY393186 EPO393186:EPU393186 EZK393186:EZQ393186 FJG393186:FJM393186 FTC393186:FTI393186 GCY393186:GDE393186 GMU393186:GNA393186 GWQ393186:GWW393186 HGM393186:HGS393186 HQI393186:HQO393186 IAE393186:IAK393186 IKA393186:IKG393186 ITW393186:IUC393186 JDS393186:JDY393186 JNO393186:JNU393186 JXK393186:JXQ393186 KHG393186:KHM393186 KRC393186:KRI393186 LAY393186:LBE393186 LKU393186:LLA393186 LUQ393186:LUW393186 MEM393186:MES393186 MOI393186:MOO393186 MYE393186:MYK393186 NIA393186:NIG393186 NRW393186:NSC393186 OBS393186:OBY393186 OLO393186:OLU393186 OVK393186:OVQ393186 PFG393186:PFM393186 PPC393186:PPI393186 PYY393186:PZE393186 QIU393186:QJA393186 QSQ393186:QSW393186 RCM393186:RCS393186 RMI393186:RMO393186 RWE393186:RWK393186 SGA393186:SGG393186 SPW393186:SQC393186 SZS393186:SZY393186 TJO393186:TJU393186 TTK393186:TTQ393186 UDG393186:UDM393186 UNC393186:UNI393186 UWY393186:UXE393186 VGU393186:VHA393186 VQQ393186:VQW393186 WAM393186:WAS393186 WKI393186:WKO393186 WUE393186:WUK393186 L458724:R458724 HS458722:HY458722 RO458722:RU458722 ABK458722:ABQ458722 ALG458722:ALM458722 AVC458722:AVI458722 BEY458722:BFE458722 BOU458722:BPA458722 BYQ458722:BYW458722 CIM458722:CIS458722 CSI458722:CSO458722 DCE458722:DCK458722 DMA458722:DMG458722 DVW458722:DWC458722 EFS458722:EFY458722 EPO458722:EPU458722 EZK458722:EZQ458722 FJG458722:FJM458722 FTC458722:FTI458722 GCY458722:GDE458722 GMU458722:GNA458722 GWQ458722:GWW458722 HGM458722:HGS458722 HQI458722:HQO458722 IAE458722:IAK458722 IKA458722:IKG458722 ITW458722:IUC458722 JDS458722:JDY458722 JNO458722:JNU458722 JXK458722:JXQ458722 KHG458722:KHM458722 KRC458722:KRI458722 LAY458722:LBE458722 LKU458722:LLA458722 LUQ458722:LUW458722 MEM458722:MES458722 MOI458722:MOO458722 MYE458722:MYK458722 NIA458722:NIG458722 NRW458722:NSC458722 OBS458722:OBY458722 OLO458722:OLU458722 OVK458722:OVQ458722 PFG458722:PFM458722 PPC458722:PPI458722 PYY458722:PZE458722 QIU458722:QJA458722 QSQ458722:QSW458722 RCM458722:RCS458722 RMI458722:RMO458722 RWE458722:RWK458722 SGA458722:SGG458722 SPW458722:SQC458722 SZS458722:SZY458722 TJO458722:TJU458722 TTK458722:TTQ458722 UDG458722:UDM458722 UNC458722:UNI458722 UWY458722:UXE458722 VGU458722:VHA458722 VQQ458722:VQW458722 WAM458722:WAS458722 WKI458722:WKO458722 WUE458722:WUK458722 L524260:R524260 HS524258:HY524258 RO524258:RU524258 ABK524258:ABQ524258 ALG524258:ALM524258 AVC524258:AVI524258 BEY524258:BFE524258 BOU524258:BPA524258 BYQ524258:BYW524258 CIM524258:CIS524258 CSI524258:CSO524258 DCE524258:DCK524258 DMA524258:DMG524258 DVW524258:DWC524258 EFS524258:EFY524258 EPO524258:EPU524258 EZK524258:EZQ524258 FJG524258:FJM524258 FTC524258:FTI524258 GCY524258:GDE524258 GMU524258:GNA524258 GWQ524258:GWW524258 HGM524258:HGS524258 HQI524258:HQO524258 IAE524258:IAK524258 IKA524258:IKG524258 ITW524258:IUC524258 JDS524258:JDY524258 JNO524258:JNU524258 JXK524258:JXQ524258 KHG524258:KHM524258 KRC524258:KRI524258 LAY524258:LBE524258 LKU524258:LLA524258 LUQ524258:LUW524258 MEM524258:MES524258 MOI524258:MOO524258 MYE524258:MYK524258 NIA524258:NIG524258 NRW524258:NSC524258 OBS524258:OBY524258 OLO524258:OLU524258 OVK524258:OVQ524258 PFG524258:PFM524258 PPC524258:PPI524258 PYY524258:PZE524258 QIU524258:QJA524258 QSQ524258:QSW524258 RCM524258:RCS524258 RMI524258:RMO524258 RWE524258:RWK524258 SGA524258:SGG524258 SPW524258:SQC524258 SZS524258:SZY524258 TJO524258:TJU524258 TTK524258:TTQ524258 UDG524258:UDM524258 UNC524258:UNI524258 UWY524258:UXE524258 VGU524258:VHA524258 VQQ524258:VQW524258 WAM524258:WAS524258 WKI524258:WKO524258 WUE524258:WUK524258 L589796:R589796 HS589794:HY589794 RO589794:RU589794 ABK589794:ABQ589794 ALG589794:ALM589794 AVC589794:AVI589794 BEY589794:BFE589794 BOU589794:BPA589794 BYQ589794:BYW589794 CIM589794:CIS589794 CSI589794:CSO589794 DCE589794:DCK589794 DMA589794:DMG589794 DVW589794:DWC589794 EFS589794:EFY589794 EPO589794:EPU589794 EZK589794:EZQ589794 FJG589794:FJM589794 FTC589794:FTI589794 GCY589794:GDE589794 GMU589794:GNA589794 GWQ589794:GWW589794 HGM589794:HGS589794 HQI589794:HQO589794 IAE589794:IAK589794 IKA589794:IKG589794 ITW589794:IUC589794 JDS589794:JDY589794 JNO589794:JNU589794 JXK589794:JXQ589794 KHG589794:KHM589794 KRC589794:KRI589794 LAY589794:LBE589794 LKU589794:LLA589794 LUQ589794:LUW589794 MEM589794:MES589794 MOI589794:MOO589794 MYE589794:MYK589794 NIA589794:NIG589794 NRW589794:NSC589794 OBS589794:OBY589794 OLO589794:OLU589794 OVK589794:OVQ589794 PFG589794:PFM589794 PPC589794:PPI589794 PYY589794:PZE589794 QIU589794:QJA589794 QSQ589794:QSW589794 RCM589794:RCS589794 RMI589794:RMO589794 RWE589794:RWK589794 SGA589794:SGG589794 SPW589794:SQC589794 SZS589794:SZY589794 TJO589794:TJU589794 TTK589794:TTQ589794 UDG589794:UDM589794 UNC589794:UNI589794 UWY589794:UXE589794 VGU589794:VHA589794 VQQ589794:VQW589794 WAM589794:WAS589794 WKI589794:WKO589794 WUE589794:WUK589794 L655332:R655332 HS655330:HY655330 RO655330:RU655330 ABK655330:ABQ655330 ALG655330:ALM655330 AVC655330:AVI655330 BEY655330:BFE655330 BOU655330:BPA655330 BYQ655330:BYW655330 CIM655330:CIS655330 CSI655330:CSO655330 DCE655330:DCK655330 DMA655330:DMG655330 DVW655330:DWC655330 EFS655330:EFY655330 EPO655330:EPU655330 EZK655330:EZQ655330 FJG655330:FJM655330 FTC655330:FTI655330 GCY655330:GDE655330 GMU655330:GNA655330 GWQ655330:GWW655330 HGM655330:HGS655330 HQI655330:HQO655330 IAE655330:IAK655330 IKA655330:IKG655330 ITW655330:IUC655330 JDS655330:JDY655330 JNO655330:JNU655330 JXK655330:JXQ655330 KHG655330:KHM655330 KRC655330:KRI655330 LAY655330:LBE655330 LKU655330:LLA655330 LUQ655330:LUW655330 MEM655330:MES655330 MOI655330:MOO655330 MYE655330:MYK655330 NIA655330:NIG655330 NRW655330:NSC655330 OBS655330:OBY655330 OLO655330:OLU655330 OVK655330:OVQ655330 PFG655330:PFM655330 PPC655330:PPI655330 PYY655330:PZE655330 QIU655330:QJA655330 QSQ655330:QSW655330 RCM655330:RCS655330 RMI655330:RMO655330 RWE655330:RWK655330 SGA655330:SGG655330 SPW655330:SQC655330 SZS655330:SZY655330 TJO655330:TJU655330 TTK655330:TTQ655330 UDG655330:UDM655330 UNC655330:UNI655330 UWY655330:UXE655330 VGU655330:VHA655330 VQQ655330:VQW655330 WAM655330:WAS655330 WKI655330:WKO655330 WUE655330:WUK655330 L720868:R720868 HS720866:HY720866 RO720866:RU720866 ABK720866:ABQ720866 ALG720866:ALM720866 AVC720866:AVI720866 BEY720866:BFE720866 BOU720866:BPA720866 BYQ720866:BYW720866 CIM720866:CIS720866 CSI720866:CSO720866 DCE720866:DCK720866 DMA720866:DMG720866 DVW720866:DWC720866 EFS720866:EFY720866 EPO720866:EPU720866 EZK720866:EZQ720866 FJG720866:FJM720866 FTC720866:FTI720866 GCY720866:GDE720866 GMU720866:GNA720866 GWQ720866:GWW720866 HGM720866:HGS720866 HQI720866:HQO720866 IAE720866:IAK720866 IKA720866:IKG720866 ITW720866:IUC720866 JDS720866:JDY720866 JNO720866:JNU720866 JXK720866:JXQ720866 KHG720866:KHM720866 KRC720866:KRI720866 LAY720866:LBE720866 LKU720866:LLA720866 LUQ720866:LUW720866 MEM720866:MES720866 MOI720866:MOO720866 MYE720866:MYK720866 NIA720866:NIG720866 NRW720866:NSC720866 OBS720866:OBY720866 OLO720866:OLU720866 OVK720866:OVQ720866 PFG720866:PFM720866 PPC720866:PPI720866 PYY720866:PZE720866 QIU720866:QJA720866 QSQ720866:QSW720866 RCM720866:RCS720866 RMI720866:RMO720866 RWE720866:RWK720866 SGA720866:SGG720866 SPW720866:SQC720866 SZS720866:SZY720866 TJO720866:TJU720866 TTK720866:TTQ720866 UDG720866:UDM720866 UNC720866:UNI720866 UWY720866:UXE720866 VGU720866:VHA720866 VQQ720866:VQW720866 WAM720866:WAS720866 WKI720866:WKO720866 WUE720866:WUK720866 L786404:R786404 HS786402:HY786402 RO786402:RU786402 ABK786402:ABQ786402 ALG786402:ALM786402 AVC786402:AVI786402 BEY786402:BFE786402 BOU786402:BPA786402 BYQ786402:BYW786402 CIM786402:CIS786402 CSI786402:CSO786402 DCE786402:DCK786402 DMA786402:DMG786402 DVW786402:DWC786402 EFS786402:EFY786402 EPO786402:EPU786402 EZK786402:EZQ786402 FJG786402:FJM786402 FTC786402:FTI786402 GCY786402:GDE786402 GMU786402:GNA786402 GWQ786402:GWW786402 HGM786402:HGS786402 HQI786402:HQO786402 IAE786402:IAK786402 IKA786402:IKG786402 ITW786402:IUC786402 JDS786402:JDY786402 JNO786402:JNU786402 JXK786402:JXQ786402 KHG786402:KHM786402 KRC786402:KRI786402 LAY786402:LBE786402 LKU786402:LLA786402 LUQ786402:LUW786402 MEM786402:MES786402 MOI786402:MOO786402 MYE786402:MYK786402 NIA786402:NIG786402 NRW786402:NSC786402 OBS786402:OBY786402 OLO786402:OLU786402 OVK786402:OVQ786402 PFG786402:PFM786402 PPC786402:PPI786402 PYY786402:PZE786402 QIU786402:QJA786402 QSQ786402:QSW786402 RCM786402:RCS786402 RMI786402:RMO786402 RWE786402:RWK786402 SGA786402:SGG786402 SPW786402:SQC786402 SZS786402:SZY786402 TJO786402:TJU786402 TTK786402:TTQ786402 UDG786402:UDM786402 UNC786402:UNI786402 UWY786402:UXE786402 VGU786402:VHA786402 VQQ786402:VQW786402 WAM786402:WAS786402 WKI786402:WKO786402 WUE786402:WUK786402 L851940:R851940 HS851938:HY851938 RO851938:RU851938 ABK851938:ABQ851938 ALG851938:ALM851938 AVC851938:AVI851938 BEY851938:BFE851938 BOU851938:BPA851938 BYQ851938:BYW851938 CIM851938:CIS851938 CSI851938:CSO851938 DCE851938:DCK851938 DMA851938:DMG851938 DVW851938:DWC851938 EFS851938:EFY851938 EPO851938:EPU851938 EZK851938:EZQ851938 FJG851938:FJM851938 FTC851938:FTI851938 GCY851938:GDE851938 GMU851938:GNA851938 GWQ851938:GWW851938 HGM851938:HGS851938 HQI851938:HQO851938 IAE851938:IAK851938 IKA851938:IKG851938 ITW851938:IUC851938 JDS851938:JDY851938 JNO851938:JNU851938 JXK851938:JXQ851938 KHG851938:KHM851938 KRC851938:KRI851938 LAY851938:LBE851938 LKU851938:LLA851938 LUQ851938:LUW851938 MEM851938:MES851938 MOI851938:MOO851938 MYE851938:MYK851938 NIA851938:NIG851938 NRW851938:NSC851938 OBS851938:OBY851938 OLO851938:OLU851938 OVK851938:OVQ851938 PFG851938:PFM851938 PPC851938:PPI851938 PYY851938:PZE851938 QIU851938:QJA851938 QSQ851938:QSW851938 RCM851938:RCS851938 RMI851938:RMO851938 RWE851938:RWK851938 SGA851938:SGG851938 SPW851938:SQC851938 SZS851938:SZY851938 TJO851938:TJU851938 TTK851938:TTQ851938 UDG851938:UDM851938 UNC851938:UNI851938 UWY851938:UXE851938 VGU851938:VHA851938 VQQ851938:VQW851938 WAM851938:WAS851938 WKI851938:WKO851938 WUE851938:WUK851938 L917476:R917476 HS917474:HY917474 RO917474:RU917474 ABK917474:ABQ917474 ALG917474:ALM917474 AVC917474:AVI917474 BEY917474:BFE917474 BOU917474:BPA917474 BYQ917474:BYW917474 CIM917474:CIS917474 CSI917474:CSO917474 DCE917474:DCK917474 DMA917474:DMG917474 DVW917474:DWC917474 EFS917474:EFY917474 EPO917474:EPU917474 EZK917474:EZQ917474 FJG917474:FJM917474 FTC917474:FTI917474 GCY917474:GDE917474 GMU917474:GNA917474 GWQ917474:GWW917474 HGM917474:HGS917474 HQI917474:HQO917474 IAE917474:IAK917474 IKA917474:IKG917474 ITW917474:IUC917474 JDS917474:JDY917474 JNO917474:JNU917474 JXK917474:JXQ917474 KHG917474:KHM917474 KRC917474:KRI917474 LAY917474:LBE917474 LKU917474:LLA917474 LUQ917474:LUW917474 MEM917474:MES917474 MOI917474:MOO917474 MYE917474:MYK917474 NIA917474:NIG917474 NRW917474:NSC917474 OBS917474:OBY917474 OLO917474:OLU917474 OVK917474:OVQ917474 PFG917474:PFM917474 PPC917474:PPI917474 PYY917474:PZE917474 QIU917474:QJA917474 QSQ917474:QSW917474 RCM917474:RCS917474 RMI917474:RMO917474 RWE917474:RWK917474 SGA917474:SGG917474 SPW917474:SQC917474 SZS917474:SZY917474 TJO917474:TJU917474 TTK917474:TTQ917474 UDG917474:UDM917474 UNC917474:UNI917474 UWY917474:UXE917474 VGU917474:VHA917474 VQQ917474:VQW917474 WAM917474:WAS917474 WKI917474:WKO917474 WUE917474:WUK917474 L983012:R983012 HS983010:HY983010 RO983010:RU983010 ABK983010:ABQ983010 ALG983010:ALM983010 AVC983010:AVI983010 BEY983010:BFE983010 BOU983010:BPA983010 BYQ983010:BYW983010 CIM983010:CIS983010 CSI983010:CSO983010 DCE983010:DCK983010 DMA983010:DMG983010 DVW983010:DWC983010 EFS983010:EFY983010 EPO983010:EPU983010 EZK983010:EZQ983010 FJG983010:FJM983010 FTC983010:FTI983010 GCY983010:GDE983010 GMU983010:GNA983010 GWQ983010:GWW983010 HGM983010:HGS983010 HQI983010:HQO983010 IAE983010:IAK983010 IKA983010:IKG983010 ITW983010:IUC983010 JDS983010:JDY983010 JNO983010:JNU983010 JXK983010:JXQ983010 KHG983010:KHM983010 KRC983010:KRI983010 LAY983010:LBE983010 LKU983010:LLA983010 LUQ983010:LUW983010 MEM983010:MES983010 MOI983010:MOO983010 MYE983010:MYK983010 NIA983010:NIG983010 NRW983010:NSC983010 OBS983010:OBY983010 OLO983010:OLU983010 OVK983010:OVQ983010 PFG983010:PFM983010 PPC983010:PPI983010 PYY983010:PZE983010 QIU983010:QJA983010 QSQ983010:QSW983010 RCM983010:RCS983010 RMI983010:RMO983010 RWE983010:RWK983010 SGA983010:SGG983010 SPW983010:SQC983010 SZS983010:SZY983010 TJO983010:TJU983010 TTK983010:TTQ983010 UDG983010:UDM983010 UNC983010:UNI983010 UWY983010:UXE983010 VGU983010:VHA983010 VQQ983010:VQW983010 WAM983010:WAS983010 WKI983010:WKO983010 WUE983010:WUK983010 IV65565:IY65567 SR65565:SU65567 ACN65565:ACQ65567 AMJ65565:AMM65567 AWF65565:AWI65567 BGB65565:BGE65567 BPX65565:BQA65567 BZT65565:BZW65567 CJP65565:CJS65567 CTL65565:CTO65567 DDH65565:DDK65567 DND65565:DNG65567 DWZ65565:DXC65567 EGV65565:EGY65567 EQR65565:EQU65567 FAN65565:FAQ65567 FKJ65565:FKM65567 FUF65565:FUI65567 GEB65565:GEE65567 GNX65565:GOA65567 GXT65565:GXW65567 HHP65565:HHS65567 HRL65565:HRO65567 IBH65565:IBK65567 ILD65565:ILG65567 IUZ65565:IVC65567 JEV65565:JEY65567 JOR65565:JOU65567 JYN65565:JYQ65567 KIJ65565:KIM65567 KSF65565:KSI65567 LCB65565:LCE65567 LLX65565:LMA65567 LVT65565:LVW65567 MFP65565:MFS65567 MPL65565:MPO65567 MZH65565:MZK65567 NJD65565:NJG65567 NSZ65565:NTC65567 OCV65565:OCY65567 OMR65565:OMU65567 OWN65565:OWQ65567 PGJ65565:PGM65567 PQF65565:PQI65567 QAB65565:QAE65567 QJX65565:QKA65567 QTT65565:QTW65567 RDP65565:RDS65567 RNL65565:RNO65567 RXH65565:RXK65567 SHD65565:SHG65567 SQZ65565:SRC65567 TAV65565:TAY65567 TKR65565:TKU65567 TUN65565:TUQ65567 UEJ65565:UEM65567 UOF65565:UOI65567 UYB65565:UYE65567 VHX65565:VIA65567 VRT65565:VRW65567 WBP65565:WBS65567 WLL65565:WLO65567 WVH65565:WVK65567 IV131101:IY131103 SR131101:SU131103 ACN131101:ACQ131103 AMJ131101:AMM131103 AWF131101:AWI131103 BGB131101:BGE131103 BPX131101:BQA131103 BZT131101:BZW131103 CJP131101:CJS131103 CTL131101:CTO131103 DDH131101:DDK131103 DND131101:DNG131103 DWZ131101:DXC131103 EGV131101:EGY131103 EQR131101:EQU131103 FAN131101:FAQ131103 FKJ131101:FKM131103 FUF131101:FUI131103 GEB131101:GEE131103 GNX131101:GOA131103 GXT131101:GXW131103 HHP131101:HHS131103 HRL131101:HRO131103 IBH131101:IBK131103 ILD131101:ILG131103 IUZ131101:IVC131103 JEV131101:JEY131103 JOR131101:JOU131103 JYN131101:JYQ131103 KIJ131101:KIM131103 KSF131101:KSI131103 LCB131101:LCE131103 LLX131101:LMA131103 LVT131101:LVW131103 MFP131101:MFS131103 MPL131101:MPO131103 MZH131101:MZK131103 NJD131101:NJG131103 NSZ131101:NTC131103 OCV131101:OCY131103 OMR131101:OMU131103 OWN131101:OWQ131103 PGJ131101:PGM131103 PQF131101:PQI131103 QAB131101:QAE131103 QJX131101:QKA131103 QTT131101:QTW131103 RDP131101:RDS131103 RNL131101:RNO131103 RXH131101:RXK131103 SHD131101:SHG131103 SQZ131101:SRC131103 TAV131101:TAY131103 TKR131101:TKU131103 TUN131101:TUQ131103 UEJ131101:UEM131103 UOF131101:UOI131103 UYB131101:UYE131103 VHX131101:VIA131103 VRT131101:VRW131103 WBP131101:WBS131103 WLL131101:WLO131103 WVH131101:WVK131103 IV196637:IY196639 SR196637:SU196639 ACN196637:ACQ196639 AMJ196637:AMM196639 AWF196637:AWI196639 BGB196637:BGE196639 BPX196637:BQA196639 BZT196637:BZW196639 CJP196637:CJS196639 CTL196637:CTO196639 DDH196637:DDK196639 DND196637:DNG196639 DWZ196637:DXC196639 EGV196637:EGY196639 EQR196637:EQU196639 FAN196637:FAQ196639 FKJ196637:FKM196639 FUF196637:FUI196639 GEB196637:GEE196639 GNX196637:GOA196639 GXT196637:GXW196639 HHP196637:HHS196639 HRL196637:HRO196639 IBH196637:IBK196639 ILD196637:ILG196639 IUZ196637:IVC196639 JEV196637:JEY196639 JOR196637:JOU196639 JYN196637:JYQ196639 KIJ196637:KIM196639 KSF196637:KSI196639 LCB196637:LCE196639 LLX196637:LMA196639 LVT196637:LVW196639 MFP196637:MFS196639 MPL196637:MPO196639 MZH196637:MZK196639 NJD196637:NJG196639 NSZ196637:NTC196639 OCV196637:OCY196639 OMR196637:OMU196639 OWN196637:OWQ196639 PGJ196637:PGM196639 PQF196637:PQI196639 QAB196637:QAE196639 QJX196637:QKA196639 QTT196637:QTW196639 RDP196637:RDS196639 RNL196637:RNO196639 RXH196637:RXK196639 SHD196637:SHG196639 SQZ196637:SRC196639 TAV196637:TAY196639 TKR196637:TKU196639 TUN196637:TUQ196639 UEJ196637:UEM196639 UOF196637:UOI196639 UYB196637:UYE196639 VHX196637:VIA196639 VRT196637:VRW196639 WBP196637:WBS196639 WLL196637:WLO196639 WVH196637:WVK196639 IV262173:IY262175 SR262173:SU262175 ACN262173:ACQ262175 AMJ262173:AMM262175 AWF262173:AWI262175 BGB262173:BGE262175 BPX262173:BQA262175 BZT262173:BZW262175 CJP262173:CJS262175 CTL262173:CTO262175 DDH262173:DDK262175 DND262173:DNG262175 DWZ262173:DXC262175 EGV262173:EGY262175 EQR262173:EQU262175 FAN262173:FAQ262175 FKJ262173:FKM262175 FUF262173:FUI262175 GEB262173:GEE262175 GNX262173:GOA262175 GXT262173:GXW262175 HHP262173:HHS262175 HRL262173:HRO262175 IBH262173:IBK262175 ILD262173:ILG262175 IUZ262173:IVC262175 JEV262173:JEY262175 JOR262173:JOU262175 JYN262173:JYQ262175 KIJ262173:KIM262175 KSF262173:KSI262175 LCB262173:LCE262175 LLX262173:LMA262175 LVT262173:LVW262175 MFP262173:MFS262175 MPL262173:MPO262175 MZH262173:MZK262175 NJD262173:NJG262175 NSZ262173:NTC262175 OCV262173:OCY262175 OMR262173:OMU262175 OWN262173:OWQ262175 PGJ262173:PGM262175 PQF262173:PQI262175 QAB262173:QAE262175 QJX262173:QKA262175 QTT262173:QTW262175 RDP262173:RDS262175 RNL262173:RNO262175 RXH262173:RXK262175 SHD262173:SHG262175 SQZ262173:SRC262175 TAV262173:TAY262175 TKR262173:TKU262175 TUN262173:TUQ262175 UEJ262173:UEM262175 UOF262173:UOI262175 UYB262173:UYE262175 VHX262173:VIA262175 VRT262173:VRW262175 WBP262173:WBS262175 WLL262173:WLO262175 WVH262173:WVK262175 IV327709:IY327711 SR327709:SU327711 ACN327709:ACQ327711 AMJ327709:AMM327711 AWF327709:AWI327711 BGB327709:BGE327711 BPX327709:BQA327711 BZT327709:BZW327711 CJP327709:CJS327711 CTL327709:CTO327711 DDH327709:DDK327711 DND327709:DNG327711 DWZ327709:DXC327711 EGV327709:EGY327711 EQR327709:EQU327711 FAN327709:FAQ327711 FKJ327709:FKM327711 FUF327709:FUI327711 GEB327709:GEE327711 GNX327709:GOA327711 GXT327709:GXW327711 HHP327709:HHS327711 HRL327709:HRO327711 IBH327709:IBK327711 ILD327709:ILG327711 IUZ327709:IVC327711 JEV327709:JEY327711 JOR327709:JOU327711 JYN327709:JYQ327711 KIJ327709:KIM327711 KSF327709:KSI327711 LCB327709:LCE327711 LLX327709:LMA327711 LVT327709:LVW327711 MFP327709:MFS327711 MPL327709:MPO327711 MZH327709:MZK327711 NJD327709:NJG327711 NSZ327709:NTC327711 OCV327709:OCY327711 OMR327709:OMU327711 OWN327709:OWQ327711 PGJ327709:PGM327711 PQF327709:PQI327711 QAB327709:QAE327711 QJX327709:QKA327711 QTT327709:QTW327711 RDP327709:RDS327711 RNL327709:RNO327711 RXH327709:RXK327711 SHD327709:SHG327711 SQZ327709:SRC327711 TAV327709:TAY327711 TKR327709:TKU327711 TUN327709:TUQ327711 UEJ327709:UEM327711 UOF327709:UOI327711 UYB327709:UYE327711 VHX327709:VIA327711 VRT327709:VRW327711 WBP327709:WBS327711 WLL327709:WLO327711 WVH327709:WVK327711 IV393245:IY393247 SR393245:SU393247 ACN393245:ACQ393247 AMJ393245:AMM393247 AWF393245:AWI393247 BGB393245:BGE393247 BPX393245:BQA393247 BZT393245:BZW393247 CJP393245:CJS393247 CTL393245:CTO393247 DDH393245:DDK393247 DND393245:DNG393247 DWZ393245:DXC393247 EGV393245:EGY393247 EQR393245:EQU393247 FAN393245:FAQ393247 FKJ393245:FKM393247 FUF393245:FUI393247 GEB393245:GEE393247 GNX393245:GOA393247 GXT393245:GXW393247 HHP393245:HHS393247 HRL393245:HRO393247 IBH393245:IBK393247 ILD393245:ILG393247 IUZ393245:IVC393247 JEV393245:JEY393247 JOR393245:JOU393247 JYN393245:JYQ393247 KIJ393245:KIM393247 KSF393245:KSI393247 LCB393245:LCE393247 LLX393245:LMA393247 LVT393245:LVW393247 MFP393245:MFS393247 MPL393245:MPO393247 MZH393245:MZK393247 NJD393245:NJG393247 NSZ393245:NTC393247 OCV393245:OCY393247 OMR393245:OMU393247 OWN393245:OWQ393247 PGJ393245:PGM393247 PQF393245:PQI393247 QAB393245:QAE393247 QJX393245:QKA393247 QTT393245:QTW393247 RDP393245:RDS393247 RNL393245:RNO393247 RXH393245:RXK393247 SHD393245:SHG393247 SQZ393245:SRC393247 TAV393245:TAY393247 TKR393245:TKU393247 TUN393245:TUQ393247 UEJ393245:UEM393247 UOF393245:UOI393247 UYB393245:UYE393247 VHX393245:VIA393247 VRT393245:VRW393247 WBP393245:WBS393247 WLL393245:WLO393247 WVH393245:WVK393247 IV458781:IY458783 SR458781:SU458783 ACN458781:ACQ458783 AMJ458781:AMM458783 AWF458781:AWI458783 BGB458781:BGE458783 BPX458781:BQA458783 BZT458781:BZW458783 CJP458781:CJS458783 CTL458781:CTO458783 DDH458781:DDK458783 DND458781:DNG458783 DWZ458781:DXC458783 EGV458781:EGY458783 EQR458781:EQU458783 FAN458781:FAQ458783 FKJ458781:FKM458783 FUF458781:FUI458783 GEB458781:GEE458783 GNX458781:GOA458783 GXT458781:GXW458783 HHP458781:HHS458783 HRL458781:HRO458783 IBH458781:IBK458783 ILD458781:ILG458783 IUZ458781:IVC458783 JEV458781:JEY458783 JOR458781:JOU458783 JYN458781:JYQ458783 KIJ458781:KIM458783 KSF458781:KSI458783 LCB458781:LCE458783 LLX458781:LMA458783 LVT458781:LVW458783 MFP458781:MFS458783 MPL458781:MPO458783 MZH458781:MZK458783 NJD458781:NJG458783 NSZ458781:NTC458783 OCV458781:OCY458783 OMR458781:OMU458783 OWN458781:OWQ458783 PGJ458781:PGM458783 PQF458781:PQI458783 QAB458781:QAE458783 QJX458781:QKA458783 QTT458781:QTW458783 RDP458781:RDS458783 RNL458781:RNO458783 RXH458781:RXK458783 SHD458781:SHG458783 SQZ458781:SRC458783 TAV458781:TAY458783 TKR458781:TKU458783 TUN458781:TUQ458783 UEJ458781:UEM458783 UOF458781:UOI458783 UYB458781:UYE458783 VHX458781:VIA458783 VRT458781:VRW458783 WBP458781:WBS458783 WLL458781:WLO458783 WVH458781:WVK458783 IV524317:IY524319 SR524317:SU524319 ACN524317:ACQ524319 AMJ524317:AMM524319 AWF524317:AWI524319 BGB524317:BGE524319 BPX524317:BQA524319 BZT524317:BZW524319 CJP524317:CJS524319 CTL524317:CTO524319 DDH524317:DDK524319 DND524317:DNG524319 DWZ524317:DXC524319 EGV524317:EGY524319 EQR524317:EQU524319 FAN524317:FAQ524319 FKJ524317:FKM524319 FUF524317:FUI524319 GEB524317:GEE524319 GNX524317:GOA524319 GXT524317:GXW524319 HHP524317:HHS524319 HRL524317:HRO524319 IBH524317:IBK524319 ILD524317:ILG524319 IUZ524317:IVC524319 JEV524317:JEY524319 JOR524317:JOU524319 JYN524317:JYQ524319 KIJ524317:KIM524319 KSF524317:KSI524319 LCB524317:LCE524319 LLX524317:LMA524319 LVT524317:LVW524319 MFP524317:MFS524319 MPL524317:MPO524319 MZH524317:MZK524319 NJD524317:NJG524319 NSZ524317:NTC524319 OCV524317:OCY524319 OMR524317:OMU524319 OWN524317:OWQ524319 PGJ524317:PGM524319 PQF524317:PQI524319 QAB524317:QAE524319 QJX524317:QKA524319 QTT524317:QTW524319 RDP524317:RDS524319 RNL524317:RNO524319 RXH524317:RXK524319 SHD524317:SHG524319 SQZ524317:SRC524319 TAV524317:TAY524319 TKR524317:TKU524319 TUN524317:TUQ524319 UEJ524317:UEM524319 UOF524317:UOI524319 UYB524317:UYE524319 VHX524317:VIA524319 VRT524317:VRW524319 WBP524317:WBS524319 WLL524317:WLO524319 WVH524317:WVK524319 IV589853:IY589855 SR589853:SU589855 ACN589853:ACQ589855 AMJ589853:AMM589855 AWF589853:AWI589855 BGB589853:BGE589855 BPX589853:BQA589855 BZT589853:BZW589855 CJP589853:CJS589855 CTL589853:CTO589855 DDH589853:DDK589855 DND589853:DNG589855 DWZ589853:DXC589855 EGV589853:EGY589855 EQR589853:EQU589855 FAN589853:FAQ589855 FKJ589853:FKM589855 FUF589853:FUI589855 GEB589853:GEE589855 GNX589853:GOA589855 GXT589853:GXW589855 HHP589853:HHS589855 HRL589853:HRO589855 IBH589853:IBK589855 ILD589853:ILG589855 IUZ589853:IVC589855 JEV589853:JEY589855 JOR589853:JOU589855 JYN589853:JYQ589855 KIJ589853:KIM589855 KSF589853:KSI589855 LCB589853:LCE589855 LLX589853:LMA589855 LVT589853:LVW589855 MFP589853:MFS589855 MPL589853:MPO589855 MZH589853:MZK589855 NJD589853:NJG589855 NSZ589853:NTC589855 OCV589853:OCY589855 OMR589853:OMU589855 OWN589853:OWQ589855 PGJ589853:PGM589855 PQF589853:PQI589855 QAB589853:QAE589855 QJX589853:QKA589855 QTT589853:QTW589855 RDP589853:RDS589855 RNL589853:RNO589855 RXH589853:RXK589855 SHD589853:SHG589855 SQZ589853:SRC589855 TAV589853:TAY589855 TKR589853:TKU589855 TUN589853:TUQ589855 UEJ589853:UEM589855 UOF589853:UOI589855 UYB589853:UYE589855 VHX589853:VIA589855 VRT589853:VRW589855 WBP589853:WBS589855 WLL589853:WLO589855 WVH589853:WVK589855 IV655389:IY655391 SR655389:SU655391 ACN655389:ACQ655391 AMJ655389:AMM655391 AWF655389:AWI655391 BGB655389:BGE655391 BPX655389:BQA655391 BZT655389:BZW655391 CJP655389:CJS655391 CTL655389:CTO655391 DDH655389:DDK655391 DND655389:DNG655391 DWZ655389:DXC655391 EGV655389:EGY655391 EQR655389:EQU655391 FAN655389:FAQ655391 FKJ655389:FKM655391 FUF655389:FUI655391 GEB655389:GEE655391 GNX655389:GOA655391 GXT655389:GXW655391 HHP655389:HHS655391 HRL655389:HRO655391 IBH655389:IBK655391 ILD655389:ILG655391 IUZ655389:IVC655391 JEV655389:JEY655391 JOR655389:JOU655391 JYN655389:JYQ655391 KIJ655389:KIM655391 KSF655389:KSI655391 LCB655389:LCE655391 LLX655389:LMA655391 LVT655389:LVW655391 MFP655389:MFS655391 MPL655389:MPO655391 MZH655389:MZK655391 NJD655389:NJG655391 NSZ655389:NTC655391 OCV655389:OCY655391 OMR655389:OMU655391 OWN655389:OWQ655391 PGJ655389:PGM655391 PQF655389:PQI655391 QAB655389:QAE655391 QJX655389:QKA655391 QTT655389:QTW655391 RDP655389:RDS655391 RNL655389:RNO655391 RXH655389:RXK655391 SHD655389:SHG655391 SQZ655389:SRC655391 TAV655389:TAY655391 TKR655389:TKU655391 TUN655389:TUQ655391 UEJ655389:UEM655391 UOF655389:UOI655391 UYB655389:UYE655391 VHX655389:VIA655391 VRT655389:VRW655391 WBP655389:WBS655391 WLL655389:WLO655391 WVH655389:WVK655391 IV720925:IY720927 SR720925:SU720927 ACN720925:ACQ720927 AMJ720925:AMM720927 AWF720925:AWI720927 BGB720925:BGE720927 BPX720925:BQA720927 BZT720925:BZW720927 CJP720925:CJS720927 CTL720925:CTO720927 DDH720925:DDK720927 DND720925:DNG720927 DWZ720925:DXC720927 EGV720925:EGY720927 EQR720925:EQU720927 FAN720925:FAQ720927 FKJ720925:FKM720927 FUF720925:FUI720927 GEB720925:GEE720927 GNX720925:GOA720927 GXT720925:GXW720927 HHP720925:HHS720927 HRL720925:HRO720927 IBH720925:IBK720927 ILD720925:ILG720927 IUZ720925:IVC720927 JEV720925:JEY720927 JOR720925:JOU720927 JYN720925:JYQ720927 KIJ720925:KIM720927 KSF720925:KSI720927 LCB720925:LCE720927 LLX720925:LMA720927 LVT720925:LVW720927 MFP720925:MFS720927 MPL720925:MPO720927 MZH720925:MZK720927 NJD720925:NJG720927 NSZ720925:NTC720927 OCV720925:OCY720927 OMR720925:OMU720927 OWN720925:OWQ720927 PGJ720925:PGM720927 PQF720925:PQI720927 QAB720925:QAE720927 QJX720925:QKA720927 QTT720925:QTW720927 RDP720925:RDS720927 RNL720925:RNO720927 RXH720925:RXK720927 SHD720925:SHG720927 SQZ720925:SRC720927 TAV720925:TAY720927 TKR720925:TKU720927 TUN720925:TUQ720927 UEJ720925:UEM720927 UOF720925:UOI720927 UYB720925:UYE720927 VHX720925:VIA720927 VRT720925:VRW720927 WBP720925:WBS720927 WLL720925:WLO720927 WVH720925:WVK720927 IV786461:IY786463 SR786461:SU786463 ACN786461:ACQ786463 AMJ786461:AMM786463 AWF786461:AWI786463 BGB786461:BGE786463 BPX786461:BQA786463 BZT786461:BZW786463 CJP786461:CJS786463 CTL786461:CTO786463 DDH786461:DDK786463 DND786461:DNG786463 DWZ786461:DXC786463 EGV786461:EGY786463 EQR786461:EQU786463 FAN786461:FAQ786463 FKJ786461:FKM786463 FUF786461:FUI786463 GEB786461:GEE786463 GNX786461:GOA786463 GXT786461:GXW786463 HHP786461:HHS786463 HRL786461:HRO786463 IBH786461:IBK786463 ILD786461:ILG786463 IUZ786461:IVC786463 JEV786461:JEY786463 JOR786461:JOU786463 JYN786461:JYQ786463 KIJ786461:KIM786463 KSF786461:KSI786463 LCB786461:LCE786463 LLX786461:LMA786463 LVT786461:LVW786463 MFP786461:MFS786463 MPL786461:MPO786463 MZH786461:MZK786463 NJD786461:NJG786463 NSZ786461:NTC786463 OCV786461:OCY786463 OMR786461:OMU786463 OWN786461:OWQ786463 PGJ786461:PGM786463 PQF786461:PQI786463 QAB786461:QAE786463 QJX786461:QKA786463 QTT786461:QTW786463 RDP786461:RDS786463 RNL786461:RNO786463 RXH786461:RXK786463 SHD786461:SHG786463 SQZ786461:SRC786463 TAV786461:TAY786463 TKR786461:TKU786463 TUN786461:TUQ786463 UEJ786461:UEM786463 UOF786461:UOI786463 UYB786461:UYE786463 VHX786461:VIA786463 VRT786461:VRW786463 WBP786461:WBS786463 WLL786461:WLO786463 WVH786461:WVK786463 IV851997:IY851999 SR851997:SU851999 ACN851997:ACQ851999 AMJ851997:AMM851999 AWF851997:AWI851999 BGB851997:BGE851999 BPX851997:BQA851999 BZT851997:BZW851999 CJP851997:CJS851999 CTL851997:CTO851999 DDH851997:DDK851999 DND851997:DNG851999 DWZ851997:DXC851999 EGV851997:EGY851999 EQR851997:EQU851999 FAN851997:FAQ851999 FKJ851997:FKM851999 FUF851997:FUI851999 GEB851997:GEE851999 GNX851997:GOA851999 GXT851997:GXW851999 HHP851997:HHS851999 HRL851997:HRO851999 IBH851997:IBK851999 ILD851997:ILG851999 IUZ851997:IVC851999 JEV851997:JEY851999 JOR851997:JOU851999 JYN851997:JYQ851999 KIJ851997:KIM851999 KSF851997:KSI851999 LCB851997:LCE851999 LLX851997:LMA851999 LVT851997:LVW851999 MFP851997:MFS851999 MPL851997:MPO851999 MZH851997:MZK851999 NJD851997:NJG851999 NSZ851997:NTC851999 OCV851997:OCY851999 OMR851997:OMU851999 OWN851997:OWQ851999 PGJ851997:PGM851999 PQF851997:PQI851999 QAB851997:QAE851999 QJX851997:QKA851999 QTT851997:QTW851999 RDP851997:RDS851999 RNL851997:RNO851999 RXH851997:RXK851999 SHD851997:SHG851999 SQZ851997:SRC851999 TAV851997:TAY851999 TKR851997:TKU851999 TUN851997:TUQ851999 UEJ851997:UEM851999 UOF851997:UOI851999 UYB851997:UYE851999 VHX851997:VIA851999 VRT851997:VRW851999 WBP851997:WBS851999 WLL851997:WLO851999 WVH851997:WVK851999 IV917533:IY917535 SR917533:SU917535 ACN917533:ACQ917535 AMJ917533:AMM917535 AWF917533:AWI917535 BGB917533:BGE917535 BPX917533:BQA917535 BZT917533:BZW917535 CJP917533:CJS917535 CTL917533:CTO917535 DDH917533:DDK917535 DND917533:DNG917535 DWZ917533:DXC917535 EGV917533:EGY917535 EQR917533:EQU917535 FAN917533:FAQ917535 FKJ917533:FKM917535 FUF917533:FUI917535 GEB917533:GEE917535 GNX917533:GOA917535 GXT917533:GXW917535 HHP917533:HHS917535 HRL917533:HRO917535 IBH917533:IBK917535 ILD917533:ILG917535 IUZ917533:IVC917535 JEV917533:JEY917535 JOR917533:JOU917535 JYN917533:JYQ917535 KIJ917533:KIM917535 KSF917533:KSI917535 LCB917533:LCE917535 LLX917533:LMA917535 LVT917533:LVW917535 MFP917533:MFS917535 MPL917533:MPO917535 MZH917533:MZK917535 NJD917533:NJG917535 NSZ917533:NTC917535 OCV917533:OCY917535 OMR917533:OMU917535 OWN917533:OWQ917535 PGJ917533:PGM917535 PQF917533:PQI917535 QAB917533:QAE917535 QJX917533:QKA917535 QTT917533:QTW917535 RDP917533:RDS917535 RNL917533:RNO917535 RXH917533:RXK917535 SHD917533:SHG917535 SQZ917533:SRC917535 TAV917533:TAY917535 TKR917533:TKU917535 TUN917533:TUQ917535 UEJ917533:UEM917535 UOF917533:UOI917535 UYB917533:UYE917535 VHX917533:VIA917535 VRT917533:VRW917535 WBP917533:WBS917535 WLL917533:WLO917535 WVH917533:WVK917535 IV983069:IY983071 SR983069:SU983071 ACN983069:ACQ983071 AMJ983069:AMM983071 AWF983069:AWI983071 BGB983069:BGE983071 BPX983069:BQA983071 BZT983069:BZW983071 CJP983069:CJS983071 CTL983069:CTO983071 DDH983069:DDK983071 DND983069:DNG983071 DWZ983069:DXC983071 EGV983069:EGY983071 EQR983069:EQU983071 FAN983069:FAQ983071 FKJ983069:FKM983071 FUF983069:FUI983071 GEB983069:GEE983071 GNX983069:GOA983071 GXT983069:GXW983071 HHP983069:HHS983071 HRL983069:HRO983071 IBH983069:IBK983071 ILD983069:ILG983071 IUZ983069:IVC983071 JEV983069:JEY983071 JOR983069:JOU983071 JYN983069:JYQ983071 KIJ983069:KIM983071 KSF983069:KSI983071 LCB983069:LCE983071 LLX983069:LMA983071 LVT983069:LVW983071 MFP983069:MFS983071 MPL983069:MPO983071 MZH983069:MZK983071 NJD983069:NJG983071 NSZ983069:NTC983071 OCV983069:OCY983071 OMR983069:OMU983071 OWN983069:OWQ983071 PGJ983069:PGM983071 PQF983069:PQI983071 QAB983069:QAE983071 QJX983069:QKA983071 QTT983069:QTW983071 RDP983069:RDS983071 RNL983069:RNO983071 RXH983069:RXK983071 SHD983069:SHG983071 SQZ983069:SRC983071 TAV983069:TAY983071 TKR983069:TKU983071 TUN983069:TUQ983071 UEJ983069:UEM983071 UOF983069:UOI983071 UYB983069:UYE983071 VHX983069:VIA983071 VRT983069:VRW983071 WBP983069:WBS983071 WLL983069:WLO983071 WVH983069:WVK983071 IV65573:IY65573 SR65573:SU65573 ACN65573:ACQ65573 AMJ65573:AMM65573 AWF65573:AWI65573 BGB65573:BGE65573 BPX65573:BQA65573 BZT65573:BZW65573 CJP65573:CJS65573 CTL65573:CTO65573 DDH65573:DDK65573 DND65573:DNG65573 DWZ65573:DXC65573 EGV65573:EGY65573 EQR65573:EQU65573 FAN65573:FAQ65573 FKJ65573:FKM65573 FUF65573:FUI65573 GEB65573:GEE65573 GNX65573:GOA65573 GXT65573:GXW65573 HHP65573:HHS65573 HRL65573:HRO65573 IBH65573:IBK65573 ILD65573:ILG65573 IUZ65573:IVC65573 JEV65573:JEY65573 JOR65573:JOU65573 JYN65573:JYQ65573 KIJ65573:KIM65573 KSF65573:KSI65573 LCB65573:LCE65573 LLX65573:LMA65573 LVT65573:LVW65573 MFP65573:MFS65573 MPL65573:MPO65573 MZH65573:MZK65573 NJD65573:NJG65573 NSZ65573:NTC65573 OCV65573:OCY65573 OMR65573:OMU65573 OWN65573:OWQ65573 PGJ65573:PGM65573 PQF65573:PQI65573 QAB65573:QAE65573 QJX65573:QKA65573 QTT65573:QTW65573 RDP65573:RDS65573 RNL65573:RNO65573 RXH65573:RXK65573 SHD65573:SHG65573 SQZ65573:SRC65573 TAV65573:TAY65573 TKR65573:TKU65573 TUN65573:TUQ65573 UEJ65573:UEM65573 UOF65573:UOI65573 UYB65573:UYE65573 VHX65573:VIA65573 VRT65573:VRW65573 WBP65573:WBS65573 WLL65573:WLO65573 WVH65573:WVK65573 IV131109:IY131109 SR131109:SU131109 ACN131109:ACQ131109 AMJ131109:AMM131109 AWF131109:AWI131109 BGB131109:BGE131109 BPX131109:BQA131109 BZT131109:BZW131109 CJP131109:CJS131109 CTL131109:CTO131109 DDH131109:DDK131109 DND131109:DNG131109 DWZ131109:DXC131109 EGV131109:EGY131109 EQR131109:EQU131109 FAN131109:FAQ131109 FKJ131109:FKM131109 FUF131109:FUI131109 GEB131109:GEE131109 GNX131109:GOA131109 GXT131109:GXW131109 HHP131109:HHS131109 HRL131109:HRO131109 IBH131109:IBK131109 ILD131109:ILG131109 IUZ131109:IVC131109 JEV131109:JEY131109 JOR131109:JOU131109 JYN131109:JYQ131109 KIJ131109:KIM131109 KSF131109:KSI131109 LCB131109:LCE131109 LLX131109:LMA131109 LVT131109:LVW131109 MFP131109:MFS131109 MPL131109:MPO131109 MZH131109:MZK131109 NJD131109:NJG131109 NSZ131109:NTC131109 OCV131109:OCY131109 OMR131109:OMU131109 OWN131109:OWQ131109 PGJ131109:PGM131109 PQF131109:PQI131109 QAB131109:QAE131109 QJX131109:QKA131109 QTT131109:QTW131109 RDP131109:RDS131109 RNL131109:RNO131109 RXH131109:RXK131109 SHD131109:SHG131109 SQZ131109:SRC131109 TAV131109:TAY131109 TKR131109:TKU131109 TUN131109:TUQ131109 UEJ131109:UEM131109 UOF131109:UOI131109 UYB131109:UYE131109 VHX131109:VIA131109 VRT131109:VRW131109 WBP131109:WBS131109 WLL131109:WLO131109 WVH131109:WVK131109 IV196645:IY196645 SR196645:SU196645 ACN196645:ACQ196645 AMJ196645:AMM196645 AWF196645:AWI196645 BGB196645:BGE196645 BPX196645:BQA196645 BZT196645:BZW196645 CJP196645:CJS196645 CTL196645:CTO196645 DDH196645:DDK196645 DND196645:DNG196645 DWZ196645:DXC196645 EGV196645:EGY196645 EQR196645:EQU196645 FAN196645:FAQ196645 FKJ196645:FKM196645 FUF196645:FUI196645 GEB196645:GEE196645 GNX196645:GOA196645 GXT196645:GXW196645 HHP196645:HHS196645 HRL196645:HRO196645 IBH196645:IBK196645 ILD196645:ILG196645 IUZ196645:IVC196645 JEV196645:JEY196645 JOR196645:JOU196645 JYN196645:JYQ196645 KIJ196645:KIM196645 KSF196645:KSI196645 LCB196645:LCE196645 LLX196645:LMA196645 LVT196645:LVW196645 MFP196645:MFS196645 MPL196645:MPO196645 MZH196645:MZK196645 NJD196645:NJG196645 NSZ196645:NTC196645 OCV196645:OCY196645 OMR196645:OMU196645 OWN196645:OWQ196645 PGJ196645:PGM196645 PQF196645:PQI196645 QAB196645:QAE196645 QJX196645:QKA196645 QTT196645:QTW196645 RDP196645:RDS196645 RNL196645:RNO196645 RXH196645:RXK196645 SHD196645:SHG196645 SQZ196645:SRC196645 TAV196645:TAY196645 TKR196645:TKU196645 TUN196645:TUQ196645 UEJ196645:UEM196645 UOF196645:UOI196645 UYB196645:UYE196645 VHX196645:VIA196645 VRT196645:VRW196645 WBP196645:WBS196645 WLL196645:WLO196645 WVH196645:WVK196645 IV262181:IY262181 SR262181:SU262181 ACN262181:ACQ262181 AMJ262181:AMM262181 AWF262181:AWI262181 BGB262181:BGE262181 BPX262181:BQA262181 BZT262181:BZW262181 CJP262181:CJS262181 CTL262181:CTO262181 DDH262181:DDK262181 DND262181:DNG262181 DWZ262181:DXC262181 EGV262181:EGY262181 EQR262181:EQU262181 FAN262181:FAQ262181 FKJ262181:FKM262181 FUF262181:FUI262181 GEB262181:GEE262181 GNX262181:GOA262181 GXT262181:GXW262181 HHP262181:HHS262181 HRL262181:HRO262181 IBH262181:IBK262181 ILD262181:ILG262181 IUZ262181:IVC262181 JEV262181:JEY262181 JOR262181:JOU262181 JYN262181:JYQ262181 KIJ262181:KIM262181 KSF262181:KSI262181 LCB262181:LCE262181 LLX262181:LMA262181 LVT262181:LVW262181 MFP262181:MFS262181 MPL262181:MPO262181 MZH262181:MZK262181 NJD262181:NJG262181 NSZ262181:NTC262181 OCV262181:OCY262181 OMR262181:OMU262181 OWN262181:OWQ262181 PGJ262181:PGM262181 PQF262181:PQI262181 QAB262181:QAE262181 QJX262181:QKA262181 QTT262181:QTW262181 RDP262181:RDS262181 RNL262181:RNO262181 RXH262181:RXK262181 SHD262181:SHG262181 SQZ262181:SRC262181 TAV262181:TAY262181 TKR262181:TKU262181 TUN262181:TUQ262181 UEJ262181:UEM262181 UOF262181:UOI262181 UYB262181:UYE262181 VHX262181:VIA262181 VRT262181:VRW262181 WBP262181:WBS262181 WLL262181:WLO262181 WVH262181:WVK262181 IV327717:IY327717 SR327717:SU327717 ACN327717:ACQ327717 AMJ327717:AMM327717 AWF327717:AWI327717 BGB327717:BGE327717 BPX327717:BQA327717 BZT327717:BZW327717 CJP327717:CJS327717 CTL327717:CTO327717 DDH327717:DDK327717 DND327717:DNG327717 DWZ327717:DXC327717 EGV327717:EGY327717 EQR327717:EQU327717 FAN327717:FAQ327717 FKJ327717:FKM327717 FUF327717:FUI327717 GEB327717:GEE327717 GNX327717:GOA327717 GXT327717:GXW327717 HHP327717:HHS327717 HRL327717:HRO327717 IBH327717:IBK327717 ILD327717:ILG327717 IUZ327717:IVC327717 JEV327717:JEY327717 JOR327717:JOU327717 JYN327717:JYQ327717 KIJ327717:KIM327717 KSF327717:KSI327717 LCB327717:LCE327717 LLX327717:LMA327717 LVT327717:LVW327717 MFP327717:MFS327717 MPL327717:MPO327717 MZH327717:MZK327717 NJD327717:NJG327717 NSZ327717:NTC327717 OCV327717:OCY327717 OMR327717:OMU327717 OWN327717:OWQ327717 PGJ327717:PGM327717 PQF327717:PQI327717 QAB327717:QAE327717 QJX327717:QKA327717 QTT327717:QTW327717 RDP327717:RDS327717 RNL327717:RNO327717 RXH327717:RXK327717 SHD327717:SHG327717 SQZ327717:SRC327717 TAV327717:TAY327717 TKR327717:TKU327717 TUN327717:TUQ327717 UEJ327717:UEM327717 UOF327717:UOI327717 UYB327717:UYE327717 VHX327717:VIA327717 VRT327717:VRW327717 WBP327717:WBS327717 WLL327717:WLO327717 WVH327717:WVK327717 IV393253:IY393253 SR393253:SU393253 ACN393253:ACQ393253 AMJ393253:AMM393253 AWF393253:AWI393253 BGB393253:BGE393253 BPX393253:BQA393253 BZT393253:BZW393253 CJP393253:CJS393253 CTL393253:CTO393253 DDH393253:DDK393253 DND393253:DNG393253 DWZ393253:DXC393253 EGV393253:EGY393253 EQR393253:EQU393253 FAN393253:FAQ393253 FKJ393253:FKM393253 FUF393253:FUI393253 GEB393253:GEE393253 GNX393253:GOA393253 GXT393253:GXW393253 HHP393253:HHS393253 HRL393253:HRO393253 IBH393253:IBK393253 ILD393253:ILG393253 IUZ393253:IVC393253 JEV393253:JEY393253 JOR393253:JOU393253 JYN393253:JYQ393253 KIJ393253:KIM393253 KSF393253:KSI393253 LCB393253:LCE393253 LLX393253:LMA393253 LVT393253:LVW393253 MFP393253:MFS393253 MPL393253:MPO393253 MZH393253:MZK393253 NJD393253:NJG393253 NSZ393253:NTC393253 OCV393253:OCY393253 OMR393253:OMU393253 OWN393253:OWQ393253 PGJ393253:PGM393253 PQF393253:PQI393253 QAB393253:QAE393253 QJX393253:QKA393253 QTT393253:QTW393253 RDP393253:RDS393253 RNL393253:RNO393253 RXH393253:RXK393253 SHD393253:SHG393253 SQZ393253:SRC393253 TAV393253:TAY393253 TKR393253:TKU393253 TUN393253:TUQ393253 UEJ393253:UEM393253 UOF393253:UOI393253 UYB393253:UYE393253 VHX393253:VIA393253 VRT393253:VRW393253 WBP393253:WBS393253 WLL393253:WLO393253 WVH393253:WVK393253 IV458789:IY458789 SR458789:SU458789 ACN458789:ACQ458789 AMJ458789:AMM458789 AWF458789:AWI458789 BGB458789:BGE458789 BPX458789:BQA458789 BZT458789:BZW458789 CJP458789:CJS458789 CTL458789:CTO458789 DDH458789:DDK458789 DND458789:DNG458789 DWZ458789:DXC458789 EGV458789:EGY458789 EQR458789:EQU458789 FAN458789:FAQ458789 FKJ458789:FKM458789 FUF458789:FUI458789 GEB458789:GEE458789 GNX458789:GOA458789 GXT458789:GXW458789 HHP458789:HHS458789 HRL458789:HRO458789 IBH458789:IBK458789 ILD458789:ILG458789 IUZ458789:IVC458789 JEV458789:JEY458789 JOR458789:JOU458789 JYN458789:JYQ458789 KIJ458789:KIM458789 KSF458789:KSI458789 LCB458789:LCE458789 LLX458789:LMA458789 LVT458789:LVW458789 MFP458789:MFS458789 MPL458789:MPO458789 MZH458789:MZK458789 NJD458789:NJG458789 NSZ458789:NTC458789 OCV458789:OCY458789 OMR458789:OMU458789 OWN458789:OWQ458789 PGJ458789:PGM458789 PQF458789:PQI458789 QAB458789:QAE458789 QJX458789:QKA458789 QTT458789:QTW458789 RDP458789:RDS458789 RNL458789:RNO458789 RXH458789:RXK458789 SHD458789:SHG458789 SQZ458789:SRC458789 TAV458789:TAY458789 TKR458789:TKU458789 TUN458789:TUQ458789 UEJ458789:UEM458789 UOF458789:UOI458789 UYB458789:UYE458789 VHX458789:VIA458789 VRT458789:VRW458789 WBP458789:WBS458789 WLL458789:WLO458789 WVH458789:WVK458789 IV524325:IY524325 SR524325:SU524325 ACN524325:ACQ524325 AMJ524325:AMM524325 AWF524325:AWI524325 BGB524325:BGE524325 BPX524325:BQA524325 BZT524325:BZW524325 CJP524325:CJS524325 CTL524325:CTO524325 DDH524325:DDK524325 DND524325:DNG524325 DWZ524325:DXC524325 EGV524325:EGY524325 EQR524325:EQU524325 FAN524325:FAQ524325 FKJ524325:FKM524325 FUF524325:FUI524325 GEB524325:GEE524325 GNX524325:GOA524325 GXT524325:GXW524325 HHP524325:HHS524325 HRL524325:HRO524325 IBH524325:IBK524325 ILD524325:ILG524325 IUZ524325:IVC524325 JEV524325:JEY524325 JOR524325:JOU524325 JYN524325:JYQ524325 KIJ524325:KIM524325 KSF524325:KSI524325 LCB524325:LCE524325 LLX524325:LMA524325 LVT524325:LVW524325 MFP524325:MFS524325 MPL524325:MPO524325 MZH524325:MZK524325 NJD524325:NJG524325 NSZ524325:NTC524325 OCV524325:OCY524325 OMR524325:OMU524325 OWN524325:OWQ524325 PGJ524325:PGM524325 PQF524325:PQI524325 QAB524325:QAE524325 QJX524325:QKA524325 QTT524325:QTW524325 RDP524325:RDS524325 RNL524325:RNO524325 RXH524325:RXK524325 SHD524325:SHG524325 SQZ524325:SRC524325 TAV524325:TAY524325 TKR524325:TKU524325 TUN524325:TUQ524325 UEJ524325:UEM524325 UOF524325:UOI524325 UYB524325:UYE524325 VHX524325:VIA524325 VRT524325:VRW524325 WBP524325:WBS524325 WLL524325:WLO524325 WVH524325:WVK524325 IV589861:IY589861 SR589861:SU589861 ACN589861:ACQ589861 AMJ589861:AMM589861 AWF589861:AWI589861 BGB589861:BGE589861 BPX589861:BQA589861 BZT589861:BZW589861 CJP589861:CJS589861 CTL589861:CTO589861 DDH589861:DDK589861 DND589861:DNG589861 DWZ589861:DXC589861 EGV589861:EGY589861 EQR589861:EQU589861 FAN589861:FAQ589861 FKJ589861:FKM589861 FUF589861:FUI589861 GEB589861:GEE589861 GNX589861:GOA589861 GXT589861:GXW589861 HHP589861:HHS589861 HRL589861:HRO589861 IBH589861:IBK589861 ILD589861:ILG589861 IUZ589861:IVC589861 JEV589861:JEY589861 JOR589861:JOU589861 JYN589861:JYQ589861 KIJ589861:KIM589861 KSF589861:KSI589861 LCB589861:LCE589861 LLX589861:LMA589861 LVT589861:LVW589861 MFP589861:MFS589861 MPL589861:MPO589861 MZH589861:MZK589861 NJD589861:NJG589861 NSZ589861:NTC589861 OCV589861:OCY589861 OMR589861:OMU589861 OWN589861:OWQ589861 PGJ589861:PGM589861 PQF589861:PQI589861 QAB589861:QAE589861 QJX589861:QKA589861 QTT589861:QTW589861 RDP589861:RDS589861 RNL589861:RNO589861 RXH589861:RXK589861 SHD589861:SHG589861 SQZ589861:SRC589861 TAV589861:TAY589861 TKR589861:TKU589861 TUN589861:TUQ589861 UEJ589861:UEM589861 UOF589861:UOI589861 UYB589861:UYE589861 VHX589861:VIA589861 VRT589861:VRW589861 WBP589861:WBS589861 WLL589861:WLO589861 WVH589861:WVK589861 IV655397:IY655397 SR655397:SU655397 ACN655397:ACQ655397 AMJ655397:AMM655397 AWF655397:AWI655397 BGB655397:BGE655397 BPX655397:BQA655397 BZT655397:BZW655397 CJP655397:CJS655397 CTL655397:CTO655397 DDH655397:DDK655397 DND655397:DNG655397 DWZ655397:DXC655397 EGV655397:EGY655397 EQR655397:EQU655397 FAN655397:FAQ655397 FKJ655397:FKM655397 FUF655397:FUI655397 GEB655397:GEE655397 GNX655397:GOA655397 GXT655397:GXW655397 HHP655397:HHS655397 HRL655397:HRO655397 IBH655397:IBK655397 ILD655397:ILG655397 IUZ655397:IVC655397 JEV655397:JEY655397 JOR655397:JOU655397 JYN655397:JYQ655397 KIJ655397:KIM655397 KSF655397:KSI655397 LCB655397:LCE655397 LLX655397:LMA655397 LVT655397:LVW655397 MFP655397:MFS655397 MPL655397:MPO655397 MZH655397:MZK655397 NJD655397:NJG655397 NSZ655397:NTC655397 OCV655397:OCY655397 OMR655397:OMU655397 OWN655397:OWQ655397 PGJ655397:PGM655397 PQF655397:PQI655397 QAB655397:QAE655397 QJX655397:QKA655397 QTT655397:QTW655397 RDP655397:RDS655397 RNL655397:RNO655397 RXH655397:RXK655397 SHD655397:SHG655397 SQZ655397:SRC655397 TAV655397:TAY655397 TKR655397:TKU655397 TUN655397:TUQ655397 UEJ655397:UEM655397 UOF655397:UOI655397 UYB655397:UYE655397 VHX655397:VIA655397 VRT655397:VRW655397 WBP655397:WBS655397 WLL655397:WLO655397 WVH655397:WVK655397 IV720933:IY720933 SR720933:SU720933 ACN720933:ACQ720933 AMJ720933:AMM720933 AWF720933:AWI720933 BGB720933:BGE720933 BPX720933:BQA720933 BZT720933:BZW720933 CJP720933:CJS720933 CTL720933:CTO720933 DDH720933:DDK720933 DND720933:DNG720933 DWZ720933:DXC720933 EGV720933:EGY720933 EQR720933:EQU720933 FAN720933:FAQ720933 FKJ720933:FKM720933 FUF720933:FUI720933 GEB720933:GEE720933 GNX720933:GOA720933 GXT720933:GXW720933 HHP720933:HHS720933 HRL720933:HRO720933 IBH720933:IBK720933 ILD720933:ILG720933 IUZ720933:IVC720933 JEV720933:JEY720933 JOR720933:JOU720933 JYN720933:JYQ720933 KIJ720933:KIM720933 KSF720933:KSI720933 LCB720933:LCE720933 LLX720933:LMA720933 LVT720933:LVW720933 MFP720933:MFS720933 MPL720933:MPO720933 MZH720933:MZK720933 NJD720933:NJG720933 NSZ720933:NTC720933 OCV720933:OCY720933 OMR720933:OMU720933 OWN720933:OWQ720933 PGJ720933:PGM720933 PQF720933:PQI720933 QAB720933:QAE720933 QJX720933:QKA720933 QTT720933:QTW720933 RDP720933:RDS720933 RNL720933:RNO720933 RXH720933:RXK720933 SHD720933:SHG720933 SQZ720933:SRC720933 TAV720933:TAY720933 TKR720933:TKU720933 TUN720933:TUQ720933 UEJ720933:UEM720933 UOF720933:UOI720933 UYB720933:UYE720933 VHX720933:VIA720933 VRT720933:VRW720933 WBP720933:WBS720933 WLL720933:WLO720933 WVH720933:WVK720933 IV786469:IY786469 SR786469:SU786469 ACN786469:ACQ786469 AMJ786469:AMM786469 AWF786469:AWI786469 BGB786469:BGE786469 BPX786469:BQA786469 BZT786469:BZW786469 CJP786469:CJS786469 CTL786469:CTO786469 DDH786469:DDK786469 DND786469:DNG786469 DWZ786469:DXC786469 EGV786469:EGY786469 EQR786469:EQU786469 FAN786469:FAQ786469 FKJ786469:FKM786469 FUF786469:FUI786469 GEB786469:GEE786469 GNX786469:GOA786469 GXT786469:GXW786469 HHP786469:HHS786469 HRL786469:HRO786469 IBH786469:IBK786469 ILD786469:ILG786469 IUZ786469:IVC786469 JEV786469:JEY786469 JOR786469:JOU786469 JYN786469:JYQ786469 KIJ786469:KIM786469 KSF786469:KSI786469 LCB786469:LCE786469 LLX786469:LMA786469 LVT786469:LVW786469 MFP786469:MFS786469 MPL786469:MPO786469 MZH786469:MZK786469 NJD786469:NJG786469 NSZ786469:NTC786469 OCV786469:OCY786469 OMR786469:OMU786469 OWN786469:OWQ786469 PGJ786469:PGM786469 PQF786469:PQI786469 QAB786469:QAE786469 QJX786469:QKA786469 QTT786469:QTW786469 RDP786469:RDS786469 RNL786469:RNO786469 RXH786469:RXK786469 SHD786469:SHG786469 SQZ786469:SRC786469 TAV786469:TAY786469 TKR786469:TKU786469 TUN786469:TUQ786469 UEJ786469:UEM786469 UOF786469:UOI786469 UYB786469:UYE786469 VHX786469:VIA786469 VRT786469:VRW786469 WBP786469:WBS786469 WLL786469:WLO786469 WVH786469:WVK786469 IV852005:IY852005 SR852005:SU852005 ACN852005:ACQ852005 AMJ852005:AMM852005 AWF852005:AWI852005 BGB852005:BGE852005 BPX852005:BQA852005 BZT852005:BZW852005 CJP852005:CJS852005 CTL852005:CTO852005 DDH852005:DDK852005 DND852005:DNG852005 DWZ852005:DXC852005 EGV852005:EGY852005 EQR852005:EQU852005 FAN852005:FAQ852005 FKJ852005:FKM852005 FUF852005:FUI852005 GEB852005:GEE852005 GNX852005:GOA852005 GXT852005:GXW852005 HHP852005:HHS852005 HRL852005:HRO852005 IBH852005:IBK852005 ILD852005:ILG852005 IUZ852005:IVC852005 JEV852005:JEY852005 JOR852005:JOU852005 JYN852005:JYQ852005 KIJ852005:KIM852005 KSF852005:KSI852005 LCB852005:LCE852005 LLX852005:LMA852005 LVT852005:LVW852005 MFP852005:MFS852005 MPL852005:MPO852005 MZH852005:MZK852005 NJD852005:NJG852005 NSZ852005:NTC852005 OCV852005:OCY852005 OMR852005:OMU852005 OWN852005:OWQ852005 PGJ852005:PGM852005 PQF852005:PQI852005 QAB852005:QAE852005 QJX852005:QKA852005 QTT852005:QTW852005 RDP852005:RDS852005 RNL852005:RNO852005 RXH852005:RXK852005 SHD852005:SHG852005 SQZ852005:SRC852005 TAV852005:TAY852005 TKR852005:TKU852005 TUN852005:TUQ852005 UEJ852005:UEM852005 UOF852005:UOI852005 UYB852005:UYE852005 VHX852005:VIA852005 VRT852005:VRW852005 WBP852005:WBS852005 WLL852005:WLO852005 WVH852005:WVK852005 IV917541:IY917541 SR917541:SU917541 ACN917541:ACQ917541 AMJ917541:AMM917541 AWF917541:AWI917541 BGB917541:BGE917541 BPX917541:BQA917541 BZT917541:BZW917541 CJP917541:CJS917541 CTL917541:CTO917541 DDH917541:DDK917541 DND917541:DNG917541 DWZ917541:DXC917541 EGV917541:EGY917541 EQR917541:EQU917541 FAN917541:FAQ917541 FKJ917541:FKM917541 FUF917541:FUI917541 GEB917541:GEE917541 GNX917541:GOA917541 GXT917541:GXW917541 HHP917541:HHS917541 HRL917541:HRO917541 IBH917541:IBK917541 ILD917541:ILG917541 IUZ917541:IVC917541 JEV917541:JEY917541 JOR917541:JOU917541 JYN917541:JYQ917541 KIJ917541:KIM917541 KSF917541:KSI917541 LCB917541:LCE917541 LLX917541:LMA917541 LVT917541:LVW917541 MFP917541:MFS917541 MPL917541:MPO917541 MZH917541:MZK917541 NJD917541:NJG917541 NSZ917541:NTC917541 OCV917541:OCY917541 OMR917541:OMU917541 OWN917541:OWQ917541 PGJ917541:PGM917541 PQF917541:PQI917541 QAB917541:QAE917541 QJX917541:QKA917541 QTT917541:QTW917541 RDP917541:RDS917541 RNL917541:RNO917541 RXH917541:RXK917541 SHD917541:SHG917541 SQZ917541:SRC917541 TAV917541:TAY917541 TKR917541:TKU917541 TUN917541:TUQ917541 UEJ917541:UEM917541 UOF917541:UOI917541 UYB917541:UYE917541 VHX917541:VIA917541 VRT917541:VRW917541 WBP917541:WBS917541 WLL917541:WLO917541 WVH917541:WVK917541 IV983077:IY983077 SR983077:SU983077 ACN983077:ACQ983077 AMJ983077:AMM983077 AWF983077:AWI983077 BGB983077:BGE983077 BPX983077:BQA983077 BZT983077:BZW983077 CJP983077:CJS983077 CTL983077:CTO983077 DDH983077:DDK983077 DND983077:DNG983077 DWZ983077:DXC983077 EGV983077:EGY983077 EQR983077:EQU983077 FAN983077:FAQ983077 FKJ983077:FKM983077 FUF983077:FUI983077 GEB983077:GEE983077 GNX983077:GOA983077 GXT983077:GXW983077 HHP983077:HHS983077 HRL983077:HRO983077 IBH983077:IBK983077 ILD983077:ILG983077 IUZ983077:IVC983077 JEV983077:JEY983077 JOR983077:JOU983077 JYN983077:JYQ983077 KIJ983077:KIM983077 KSF983077:KSI983077 LCB983077:LCE983077 LLX983077:LMA983077 LVT983077:LVW983077 MFP983077:MFS983077 MPL983077:MPO983077 MZH983077:MZK983077 NJD983077:NJG983077 NSZ983077:NTC983077 OCV983077:OCY983077 OMR983077:OMU983077 OWN983077:OWQ983077 PGJ983077:PGM983077 PQF983077:PQI983077 QAB983077:QAE983077 QJX983077:QKA983077 QTT983077:QTW983077 RDP983077:RDS983077 RNL983077:RNO983077 RXH983077:RXK983077 SHD983077:SHG983077 SQZ983077:SRC983077 TAV983077:TAY983077 TKR983077:TKU983077 TUN983077:TUQ983077 UEJ983077:UEM983077 UOF983077:UOI983077 UYB983077:UYE983077 VHX983077:VIA983077 VRT983077:VRW983077 WBP983077:WBS983077 WLL983077:WLO983077 HT21:HZ22 WUF21:WUL22 WKJ21:WKP22 WAN21:WAT22 VQR21:VQX22 VGV21:VHB22 UWZ21:UXF22 UND21:UNJ22 UDH21:UDN22 TTL21:TTR22 TJP21:TJV22 SZT21:SZZ22 SPX21:SQD22 SGB21:SGH22 RWF21:RWL22 RMJ21:RMP22 RCN21:RCT22 QSR21:QSX22 QIV21:QJB22 PYZ21:PZF22 PPD21:PPJ22 PFH21:PFN22 OVL21:OVR22 OLP21:OLV22 OBT21:OBZ22 NRX21:NSD22 NIB21:NIH22 MYF21:MYL22 MOJ21:MOP22 MEN21:MET22 LUR21:LUX22 LKV21:LLB22 LAZ21:LBF22 KRD21:KRJ22 KHH21:KHN22 JXL21:JXR22 JNP21:JNV22 JDT21:JDZ22 ITX21:IUD22 IKB21:IKH22 IAF21:IAL22 HQJ21:HQP22 HGN21:HGT22 GWR21:GWX22 GMV21:GNB22 GCZ21:GDF22 FTD21:FTJ22 FJH21:FJN22 EZL21:EZR22 EPP21:EPV22 EFT21:EFZ22 DVX21:DWD22 DMB21:DMH22 DCF21:DCL22 CSJ21:CSP22 CIN21:CIT22 BYR21:BYX22 BOV21:BPB22 BEZ21:BFF22 AVD21:AVJ22 ALH21:ALN22 ABL21:ABR22 RP21:RV22 WUE38:WUK42 WAM44:WAS44 VQQ44:VQW44 VGU44:VHA44 UWY44:UXE44 UNC44:UNI44 UDG44:UDM44 TTK44:TTQ44 TJO44:TJU44 SZS44:SZY44 SPW44:SQC44 SGA44:SGG44 RWE44:RWK44 RMI44:RMO44 RCM44:RCS44 QSQ44:QSW44 QIU44:QJA44 PYY44:PZE44 PPC44:PPI44 PFG44:PFM44 OVK44:OVQ44 OLO44:OLU44 OBS44:OBY44 NRW44:NSC44 NIA44:NIG44 MYE44:MYK44 MOI44:MOO44 MEM44:MES44 LUQ44:LUW44 LKU44:LLA44 LAY44:LBE44 KRC44:KRI44 KHG44:KHM44 JXK44:JXQ44 JNO44:JNU44 JDS44:JDY44 ITW44:IUC44 IKA44:IKG44 IAE44:IAK44 HQI44:HQO44 HGM44:HGS44 GWQ44:GWW44 GMU44:GNA44 GCY44:GDE44 FTC44:FTI44 FJG44:FJM44 EZK44:EZQ44 EPO44:EPU44 EFS44:EFY44 DVW44:DWC44 DMA44:DMG44 DCE44:DCK44 CSI44:CSO44 CIM44:CIS44 BYQ44:BYW44 BOU44:BPA44 BEY44:BFE44 AVC44:AVI44 ALG44:ALM44 ABK44:ABQ44 RO44:RU44 HS44:HY44 WUE44:WUK44 WKI44:WKO44 WKI38:WKO42 WAM38:WAS42 VQQ38:VQW42 VGU38:VHA42 UWY38:UXE42 UNC38:UNI42 UDG38:UDM42 TTK38:TTQ42 TJO38:TJU42 SZS38:SZY42 SPW38:SQC42 SGA38:SGG42 RWE38:RWK42 RMI38:RMO42 RCM38:RCS42 QSQ38:QSW42 QIU38:QJA42 PYY38:PZE42 PPC38:PPI42 PFG38:PFM42 OVK38:OVQ42 OLO38:OLU42 OBS38:OBY42 NRW38:NSC42 NIA38:NIG42 MYE38:MYK42 MOI38:MOO42 MEM38:MES42 LUQ38:LUW42 LKU38:LLA42 LAY38:LBE42 KRC38:KRI42 KHG38:KHM42 JXK38:JXQ42 JNO38:JNU42 JDS38:JDY42 ITW38:IUC42 IKA38:IKG42 IAE38:IAK42 HQI38:HQO42 HGM38:HGS42 GWQ38:GWW42 GMU38:GNA42 GCY38:GDE42 FTC38:FTI42 FJG38:FJM42 EZK38:EZQ42 EPO38:EPU42 EFS38:EFY42 DVW38:DWC42 DMA38:DMG42 DCE38:DCK42 CSI38:CSO42 CIM38:CIS42 BYQ38:BYW42 BOU38:BPA42 BEY38:BFE42 AVC38:AVI42 ALG38:ALM42 ABK38:ABQ42 RO38:RU42 HS38:HY42 HS27:HY31 WUE27:WUK31 WKI27:WKO31 WAM27:WAS31 VQQ27:VQW31 VGU27:VHA31 UWY27:UXE31 UNC27:UNI31 UDG27:UDM31 TTK27:TTQ31 TJO27:TJU31 SZS27:SZY31 SPW27:SQC31 SGA27:SGG31 RWE27:RWK31 RMI27:RMO31 RCM27:RCS31 QSQ27:QSW31 QIU27:QJA31 PYY27:PZE31 PPC27:PPI31 PFG27:PFM31 OVK27:OVQ31 OLO27:OLU31 OBS27:OBY31 NRW27:NSC31 NIA27:NIG31 MYE27:MYK31 MOI27:MOO31 MEM27:MES31 LUQ27:LUW31 LKU27:LLA31 LAY27:LBE31 KRC27:KRI31 KHG27:KHM31 JXK27:JXQ31 JNO27:JNU31 JDS27:JDY31 ITW27:IUC31 IKA27:IKG31 IAE27:IAK31 HQI27:HQO31 HGM27:HGS31 GWQ27:GWW31 GMU27:GNA31 GCY27:GDE31 FTC27:FTI31 FJG27:FJM31 EZK27:EZQ31 EPO27:EPU31 EFS27:EFY31 DVW27:DWC31 DMA27:DMG31 DCE27:DCK31 CSI27:CSO31 CIM27:CIS31 BYQ27:BYW31 BOU27:BPA31 BEY27:BFE31 AVC27:AVI31 ALG27:ALM31 ABK27:ABQ31 RO27:RU31" xr:uid="{F8EDD390-03AE-48C2-AE2A-41E6CF8158D1}">
      <formula1>L21-ROUNDDOWN(L21,0)=0</formula1>
    </dataValidation>
    <dataValidation type="list" allowBlank="1" showInputMessage="1" showErrorMessage="1" sqref="J28:M28" xr:uid="{B29E05B6-1506-46EF-A3FD-C3FDBC3E4769}">
      <formula1>$AB$28:$AB$29</formula1>
    </dataValidation>
  </dataValidations>
  <pageMargins left="0.9055118110236221" right="0.47244094488188981" top="0.70866141732283472" bottom="0.19685039370078741" header="0.19685039370078741" footer="0.19685039370078741"/>
  <pageSetup paperSize="9" scale="79" fitToWidth="0" orientation="portrait" r:id="rId1"/>
  <headerFooter scaleWithDoc="0">
    <oddFooter>&amp;R&amp;"MS UI Gothic,標準"&amp;K01+047R7高層ZEH-M_ver.1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32A23E84-C90B-4025-8C82-EFA8C82FCA8C}">
          <xm:sqref>IL65545 SH65545 ACD65545 ALZ65545 AVV65545 BFR65545 BPN65545 BZJ65545 CJF65545 CTB65545 DCX65545 DMT65545 DWP65545 EGL65545 EQH65545 FAD65545 FJZ65545 FTV65545 GDR65545 GNN65545 GXJ65545 HHF65545 HRB65545 IAX65545 IKT65545 IUP65545 JEL65545 JOH65545 JYD65545 KHZ65545 KRV65545 LBR65545 LLN65545 LVJ65545 MFF65545 MPB65545 MYX65545 NIT65545 NSP65545 OCL65545 OMH65545 OWD65545 PFZ65545 PPV65545 PZR65545 QJN65545 QTJ65545 RDF65545 RNB65545 RWX65545 SGT65545 SQP65545 TAL65545 TKH65545 TUD65545 UDZ65545 UNV65545 UXR65545 VHN65545 VRJ65545 WBF65545 WLB65545 WUX65545 IL131081 SH131081 ACD131081 ALZ131081 AVV131081 BFR131081 BPN131081 BZJ131081 CJF131081 CTB131081 DCX131081 DMT131081 DWP131081 EGL131081 EQH131081 FAD131081 FJZ131081 FTV131081 GDR131081 GNN131081 GXJ131081 HHF131081 HRB131081 IAX131081 IKT131081 IUP131081 JEL131081 JOH131081 JYD131081 KHZ131081 KRV131081 LBR131081 LLN131081 LVJ131081 MFF131081 MPB131081 MYX131081 NIT131081 NSP131081 OCL131081 OMH131081 OWD131081 PFZ131081 PPV131081 PZR131081 QJN131081 QTJ131081 RDF131081 RNB131081 RWX131081 SGT131081 SQP131081 TAL131081 TKH131081 TUD131081 UDZ131081 UNV131081 UXR131081 VHN131081 VRJ131081 WBF131081 WLB131081 WUX131081 IL196617 SH196617 ACD196617 ALZ196617 AVV196617 BFR196617 BPN196617 BZJ196617 CJF196617 CTB196617 DCX196617 DMT196617 DWP196617 EGL196617 EQH196617 FAD196617 FJZ196617 FTV196617 GDR196617 GNN196617 GXJ196617 HHF196617 HRB196617 IAX196617 IKT196617 IUP196617 JEL196617 JOH196617 JYD196617 KHZ196617 KRV196617 LBR196617 LLN196617 LVJ196617 MFF196617 MPB196617 MYX196617 NIT196617 NSP196617 OCL196617 OMH196617 OWD196617 PFZ196617 PPV196617 PZR196617 QJN196617 QTJ196617 RDF196617 RNB196617 RWX196617 SGT196617 SQP196617 TAL196617 TKH196617 TUD196617 UDZ196617 UNV196617 UXR196617 VHN196617 VRJ196617 WBF196617 WLB196617 WUX196617 IL262153 SH262153 ACD262153 ALZ262153 AVV262153 BFR262153 BPN262153 BZJ262153 CJF262153 CTB262153 DCX262153 DMT262153 DWP262153 EGL262153 EQH262153 FAD262153 FJZ262153 FTV262153 GDR262153 GNN262153 GXJ262153 HHF262153 HRB262153 IAX262153 IKT262153 IUP262153 JEL262153 JOH262153 JYD262153 KHZ262153 KRV262153 LBR262153 LLN262153 LVJ262153 MFF262153 MPB262153 MYX262153 NIT262153 NSP262153 OCL262153 OMH262153 OWD262153 PFZ262153 PPV262153 PZR262153 QJN262153 QTJ262153 RDF262153 RNB262153 RWX262153 SGT262153 SQP262153 TAL262153 TKH262153 TUD262153 UDZ262153 UNV262153 UXR262153 VHN262153 VRJ262153 WBF262153 WLB262153 WUX262153 IL327689 SH327689 ACD327689 ALZ327689 AVV327689 BFR327689 BPN327689 BZJ327689 CJF327689 CTB327689 DCX327689 DMT327689 DWP327689 EGL327689 EQH327689 FAD327689 FJZ327689 FTV327689 GDR327689 GNN327689 GXJ327689 HHF327689 HRB327689 IAX327689 IKT327689 IUP327689 JEL327689 JOH327689 JYD327689 KHZ327689 KRV327689 LBR327689 LLN327689 LVJ327689 MFF327689 MPB327689 MYX327689 NIT327689 NSP327689 OCL327689 OMH327689 OWD327689 PFZ327689 PPV327689 PZR327689 QJN327689 QTJ327689 RDF327689 RNB327689 RWX327689 SGT327689 SQP327689 TAL327689 TKH327689 TUD327689 UDZ327689 UNV327689 UXR327689 VHN327689 VRJ327689 WBF327689 WLB327689 WUX327689 IL393225 SH393225 ACD393225 ALZ393225 AVV393225 BFR393225 BPN393225 BZJ393225 CJF393225 CTB393225 DCX393225 DMT393225 DWP393225 EGL393225 EQH393225 FAD393225 FJZ393225 FTV393225 GDR393225 GNN393225 GXJ393225 HHF393225 HRB393225 IAX393225 IKT393225 IUP393225 JEL393225 JOH393225 JYD393225 KHZ393225 KRV393225 LBR393225 LLN393225 LVJ393225 MFF393225 MPB393225 MYX393225 NIT393225 NSP393225 OCL393225 OMH393225 OWD393225 PFZ393225 PPV393225 PZR393225 QJN393225 QTJ393225 RDF393225 RNB393225 RWX393225 SGT393225 SQP393225 TAL393225 TKH393225 TUD393225 UDZ393225 UNV393225 UXR393225 VHN393225 VRJ393225 WBF393225 WLB393225 WUX393225 IL458761 SH458761 ACD458761 ALZ458761 AVV458761 BFR458761 BPN458761 BZJ458761 CJF458761 CTB458761 DCX458761 DMT458761 DWP458761 EGL458761 EQH458761 FAD458761 FJZ458761 FTV458761 GDR458761 GNN458761 GXJ458761 HHF458761 HRB458761 IAX458761 IKT458761 IUP458761 JEL458761 JOH458761 JYD458761 KHZ458761 KRV458761 LBR458761 LLN458761 LVJ458761 MFF458761 MPB458761 MYX458761 NIT458761 NSP458761 OCL458761 OMH458761 OWD458761 PFZ458761 PPV458761 PZR458761 QJN458761 QTJ458761 RDF458761 RNB458761 RWX458761 SGT458761 SQP458761 TAL458761 TKH458761 TUD458761 UDZ458761 UNV458761 UXR458761 VHN458761 VRJ458761 WBF458761 WLB458761 WUX458761 IL524297 SH524297 ACD524297 ALZ524297 AVV524297 BFR524297 BPN524297 BZJ524297 CJF524297 CTB524297 DCX524297 DMT524297 DWP524297 EGL524297 EQH524297 FAD524297 FJZ524297 FTV524297 GDR524297 GNN524297 GXJ524297 HHF524297 HRB524297 IAX524297 IKT524297 IUP524297 JEL524297 JOH524297 JYD524297 KHZ524297 KRV524297 LBR524297 LLN524297 LVJ524297 MFF524297 MPB524297 MYX524297 NIT524297 NSP524297 OCL524297 OMH524297 OWD524297 PFZ524297 PPV524297 PZR524297 QJN524297 QTJ524297 RDF524297 RNB524297 RWX524297 SGT524297 SQP524297 TAL524297 TKH524297 TUD524297 UDZ524297 UNV524297 UXR524297 VHN524297 VRJ524297 WBF524297 WLB524297 WUX524297 IL589833 SH589833 ACD589833 ALZ589833 AVV589833 BFR589833 BPN589833 BZJ589833 CJF589833 CTB589833 DCX589833 DMT589833 DWP589833 EGL589833 EQH589833 FAD589833 FJZ589833 FTV589833 GDR589833 GNN589833 GXJ589833 HHF589833 HRB589833 IAX589833 IKT589833 IUP589833 JEL589833 JOH589833 JYD589833 KHZ589833 KRV589833 LBR589833 LLN589833 LVJ589833 MFF589833 MPB589833 MYX589833 NIT589833 NSP589833 OCL589833 OMH589833 OWD589833 PFZ589833 PPV589833 PZR589833 QJN589833 QTJ589833 RDF589833 RNB589833 RWX589833 SGT589833 SQP589833 TAL589833 TKH589833 TUD589833 UDZ589833 UNV589833 UXR589833 VHN589833 VRJ589833 WBF589833 WLB589833 WUX589833 IL655369 SH655369 ACD655369 ALZ655369 AVV655369 BFR655369 BPN655369 BZJ655369 CJF655369 CTB655369 DCX655369 DMT655369 DWP655369 EGL655369 EQH655369 FAD655369 FJZ655369 FTV655369 GDR655369 GNN655369 GXJ655369 HHF655369 HRB655369 IAX655369 IKT655369 IUP655369 JEL655369 JOH655369 JYD655369 KHZ655369 KRV655369 LBR655369 LLN655369 LVJ655369 MFF655369 MPB655369 MYX655369 NIT655369 NSP655369 OCL655369 OMH655369 OWD655369 PFZ655369 PPV655369 PZR655369 QJN655369 QTJ655369 RDF655369 RNB655369 RWX655369 SGT655369 SQP655369 TAL655369 TKH655369 TUD655369 UDZ655369 UNV655369 UXR655369 VHN655369 VRJ655369 WBF655369 WLB655369 WUX655369 IL720905 SH720905 ACD720905 ALZ720905 AVV720905 BFR720905 BPN720905 BZJ720905 CJF720905 CTB720905 DCX720905 DMT720905 DWP720905 EGL720905 EQH720905 FAD720905 FJZ720905 FTV720905 GDR720905 GNN720905 GXJ720905 HHF720905 HRB720905 IAX720905 IKT720905 IUP720905 JEL720905 JOH720905 JYD720905 KHZ720905 KRV720905 LBR720905 LLN720905 LVJ720905 MFF720905 MPB720905 MYX720905 NIT720905 NSP720905 OCL720905 OMH720905 OWD720905 PFZ720905 PPV720905 PZR720905 QJN720905 QTJ720905 RDF720905 RNB720905 RWX720905 SGT720905 SQP720905 TAL720905 TKH720905 TUD720905 UDZ720905 UNV720905 UXR720905 VHN720905 VRJ720905 WBF720905 WLB720905 WUX720905 IL786441 SH786441 ACD786441 ALZ786441 AVV786441 BFR786441 BPN786441 BZJ786441 CJF786441 CTB786441 DCX786441 DMT786441 DWP786441 EGL786441 EQH786441 FAD786441 FJZ786441 FTV786441 GDR786441 GNN786441 GXJ786441 HHF786441 HRB786441 IAX786441 IKT786441 IUP786441 JEL786441 JOH786441 JYD786441 KHZ786441 KRV786441 LBR786441 LLN786441 LVJ786441 MFF786441 MPB786441 MYX786441 NIT786441 NSP786441 OCL786441 OMH786441 OWD786441 PFZ786441 PPV786441 PZR786441 QJN786441 QTJ786441 RDF786441 RNB786441 RWX786441 SGT786441 SQP786441 TAL786441 TKH786441 TUD786441 UDZ786441 UNV786441 UXR786441 VHN786441 VRJ786441 WBF786441 WLB786441 WUX786441 IL851977 SH851977 ACD851977 ALZ851977 AVV851977 BFR851977 BPN851977 BZJ851977 CJF851977 CTB851977 DCX851977 DMT851977 DWP851977 EGL851977 EQH851977 FAD851977 FJZ851977 FTV851977 GDR851977 GNN851977 GXJ851977 HHF851977 HRB851977 IAX851977 IKT851977 IUP851977 JEL851977 JOH851977 JYD851977 KHZ851977 KRV851977 LBR851977 LLN851977 LVJ851977 MFF851977 MPB851977 MYX851977 NIT851977 NSP851977 OCL851977 OMH851977 OWD851977 PFZ851977 PPV851977 PZR851977 QJN851977 QTJ851977 RDF851977 RNB851977 RWX851977 SGT851977 SQP851977 TAL851977 TKH851977 TUD851977 UDZ851977 UNV851977 UXR851977 VHN851977 VRJ851977 WBF851977 WLB851977 WUX851977 IL917513 SH917513 ACD917513 ALZ917513 AVV917513 BFR917513 BPN917513 BZJ917513 CJF917513 CTB917513 DCX917513 DMT917513 DWP917513 EGL917513 EQH917513 FAD917513 FJZ917513 FTV917513 GDR917513 GNN917513 GXJ917513 HHF917513 HRB917513 IAX917513 IKT917513 IUP917513 JEL917513 JOH917513 JYD917513 KHZ917513 KRV917513 LBR917513 LLN917513 LVJ917513 MFF917513 MPB917513 MYX917513 NIT917513 NSP917513 OCL917513 OMH917513 OWD917513 PFZ917513 PPV917513 PZR917513 QJN917513 QTJ917513 RDF917513 RNB917513 RWX917513 SGT917513 SQP917513 TAL917513 TKH917513 TUD917513 UDZ917513 UNV917513 UXR917513 VHN917513 VRJ917513 WBF917513 WLB917513 WUX917513 IL983049 SH983049 ACD983049 ALZ983049 AVV983049 BFR983049 BPN983049 BZJ983049 CJF983049 CTB983049 DCX983049 DMT983049 DWP983049 EGL983049 EQH983049 FAD983049 FJZ983049 FTV983049 GDR983049 GNN983049 GXJ983049 HHF983049 HRB983049 IAX983049 IKT983049 IUP983049 JEL983049 JOH983049 JYD983049 KHZ983049 KRV983049 LBR983049 LLN983049 LVJ983049 MFF983049 MPB983049 MYX983049 NIT983049 NSP983049 OCL983049 OMH983049 OWD983049 PFZ983049 PPV983049 PZR983049 QJN983049 QTJ983049 RDF983049 RNB983049 RWX983049 SGT983049 SQP983049 TAL983049 TKH983049 TUD983049 UDZ983049 UNV983049 UXR983049 VHN983049 VRJ983049 WBF983049 WLB983049 WUX983049 IQ65575:IQ65576 SM65575:SM65576 ACI65575:ACI65576 AME65575:AME65576 AWA65575:AWA65576 BFW65575:BFW65576 BPS65575:BPS65576 BZO65575:BZO65576 CJK65575:CJK65576 CTG65575:CTG65576 DDC65575:DDC65576 DMY65575:DMY65576 DWU65575:DWU65576 EGQ65575:EGQ65576 EQM65575:EQM65576 FAI65575:FAI65576 FKE65575:FKE65576 FUA65575:FUA65576 GDW65575:GDW65576 GNS65575:GNS65576 GXO65575:GXO65576 HHK65575:HHK65576 HRG65575:HRG65576 IBC65575:IBC65576 IKY65575:IKY65576 IUU65575:IUU65576 JEQ65575:JEQ65576 JOM65575:JOM65576 JYI65575:JYI65576 KIE65575:KIE65576 KSA65575:KSA65576 LBW65575:LBW65576 LLS65575:LLS65576 LVO65575:LVO65576 MFK65575:MFK65576 MPG65575:MPG65576 MZC65575:MZC65576 NIY65575:NIY65576 NSU65575:NSU65576 OCQ65575:OCQ65576 OMM65575:OMM65576 OWI65575:OWI65576 PGE65575:PGE65576 PQA65575:PQA65576 PZW65575:PZW65576 QJS65575:QJS65576 QTO65575:QTO65576 RDK65575:RDK65576 RNG65575:RNG65576 RXC65575:RXC65576 SGY65575:SGY65576 SQU65575:SQU65576 TAQ65575:TAQ65576 TKM65575:TKM65576 TUI65575:TUI65576 UEE65575:UEE65576 UOA65575:UOA65576 UXW65575:UXW65576 VHS65575:VHS65576 VRO65575:VRO65576 WBK65575:WBK65576 WLG65575:WLG65576 WVC65575:WVC65576 IQ131111:IQ131112 SM131111:SM131112 ACI131111:ACI131112 AME131111:AME131112 AWA131111:AWA131112 BFW131111:BFW131112 BPS131111:BPS131112 BZO131111:BZO131112 CJK131111:CJK131112 CTG131111:CTG131112 DDC131111:DDC131112 DMY131111:DMY131112 DWU131111:DWU131112 EGQ131111:EGQ131112 EQM131111:EQM131112 FAI131111:FAI131112 FKE131111:FKE131112 FUA131111:FUA131112 GDW131111:GDW131112 GNS131111:GNS131112 GXO131111:GXO131112 HHK131111:HHK131112 HRG131111:HRG131112 IBC131111:IBC131112 IKY131111:IKY131112 IUU131111:IUU131112 JEQ131111:JEQ131112 JOM131111:JOM131112 JYI131111:JYI131112 KIE131111:KIE131112 KSA131111:KSA131112 LBW131111:LBW131112 LLS131111:LLS131112 LVO131111:LVO131112 MFK131111:MFK131112 MPG131111:MPG131112 MZC131111:MZC131112 NIY131111:NIY131112 NSU131111:NSU131112 OCQ131111:OCQ131112 OMM131111:OMM131112 OWI131111:OWI131112 PGE131111:PGE131112 PQA131111:PQA131112 PZW131111:PZW131112 QJS131111:QJS131112 QTO131111:QTO131112 RDK131111:RDK131112 RNG131111:RNG131112 RXC131111:RXC131112 SGY131111:SGY131112 SQU131111:SQU131112 TAQ131111:TAQ131112 TKM131111:TKM131112 TUI131111:TUI131112 UEE131111:UEE131112 UOA131111:UOA131112 UXW131111:UXW131112 VHS131111:VHS131112 VRO131111:VRO131112 WBK131111:WBK131112 WLG131111:WLG131112 WVC131111:WVC131112 IQ196647:IQ196648 SM196647:SM196648 ACI196647:ACI196648 AME196647:AME196648 AWA196647:AWA196648 BFW196647:BFW196648 BPS196647:BPS196648 BZO196647:BZO196648 CJK196647:CJK196648 CTG196647:CTG196648 DDC196647:DDC196648 DMY196647:DMY196648 DWU196647:DWU196648 EGQ196647:EGQ196648 EQM196647:EQM196648 FAI196647:FAI196648 FKE196647:FKE196648 FUA196647:FUA196648 GDW196647:GDW196648 GNS196647:GNS196648 GXO196647:GXO196648 HHK196647:HHK196648 HRG196647:HRG196648 IBC196647:IBC196648 IKY196647:IKY196648 IUU196647:IUU196648 JEQ196647:JEQ196648 JOM196647:JOM196648 JYI196647:JYI196648 KIE196647:KIE196648 KSA196647:KSA196648 LBW196647:LBW196648 LLS196647:LLS196648 LVO196647:LVO196648 MFK196647:MFK196648 MPG196647:MPG196648 MZC196647:MZC196648 NIY196647:NIY196648 NSU196647:NSU196648 OCQ196647:OCQ196648 OMM196647:OMM196648 OWI196647:OWI196648 PGE196647:PGE196648 PQA196647:PQA196648 PZW196647:PZW196648 QJS196647:QJS196648 QTO196647:QTO196648 RDK196647:RDK196648 RNG196647:RNG196648 RXC196647:RXC196648 SGY196647:SGY196648 SQU196647:SQU196648 TAQ196647:TAQ196648 TKM196647:TKM196648 TUI196647:TUI196648 UEE196647:UEE196648 UOA196647:UOA196648 UXW196647:UXW196648 VHS196647:VHS196648 VRO196647:VRO196648 WBK196647:WBK196648 WLG196647:WLG196648 WVC196647:WVC196648 IQ262183:IQ262184 SM262183:SM262184 ACI262183:ACI262184 AME262183:AME262184 AWA262183:AWA262184 BFW262183:BFW262184 BPS262183:BPS262184 BZO262183:BZO262184 CJK262183:CJK262184 CTG262183:CTG262184 DDC262183:DDC262184 DMY262183:DMY262184 DWU262183:DWU262184 EGQ262183:EGQ262184 EQM262183:EQM262184 FAI262183:FAI262184 FKE262183:FKE262184 FUA262183:FUA262184 GDW262183:GDW262184 GNS262183:GNS262184 GXO262183:GXO262184 HHK262183:HHK262184 HRG262183:HRG262184 IBC262183:IBC262184 IKY262183:IKY262184 IUU262183:IUU262184 JEQ262183:JEQ262184 JOM262183:JOM262184 JYI262183:JYI262184 KIE262183:KIE262184 KSA262183:KSA262184 LBW262183:LBW262184 LLS262183:LLS262184 LVO262183:LVO262184 MFK262183:MFK262184 MPG262183:MPG262184 MZC262183:MZC262184 NIY262183:NIY262184 NSU262183:NSU262184 OCQ262183:OCQ262184 OMM262183:OMM262184 OWI262183:OWI262184 PGE262183:PGE262184 PQA262183:PQA262184 PZW262183:PZW262184 QJS262183:QJS262184 QTO262183:QTO262184 RDK262183:RDK262184 RNG262183:RNG262184 RXC262183:RXC262184 SGY262183:SGY262184 SQU262183:SQU262184 TAQ262183:TAQ262184 TKM262183:TKM262184 TUI262183:TUI262184 UEE262183:UEE262184 UOA262183:UOA262184 UXW262183:UXW262184 VHS262183:VHS262184 VRO262183:VRO262184 WBK262183:WBK262184 WLG262183:WLG262184 WVC262183:WVC262184 IQ327719:IQ327720 SM327719:SM327720 ACI327719:ACI327720 AME327719:AME327720 AWA327719:AWA327720 BFW327719:BFW327720 BPS327719:BPS327720 BZO327719:BZO327720 CJK327719:CJK327720 CTG327719:CTG327720 DDC327719:DDC327720 DMY327719:DMY327720 DWU327719:DWU327720 EGQ327719:EGQ327720 EQM327719:EQM327720 FAI327719:FAI327720 FKE327719:FKE327720 FUA327719:FUA327720 GDW327719:GDW327720 GNS327719:GNS327720 GXO327719:GXO327720 HHK327719:HHK327720 HRG327719:HRG327720 IBC327719:IBC327720 IKY327719:IKY327720 IUU327719:IUU327720 JEQ327719:JEQ327720 JOM327719:JOM327720 JYI327719:JYI327720 KIE327719:KIE327720 KSA327719:KSA327720 LBW327719:LBW327720 LLS327719:LLS327720 LVO327719:LVO327720 MFK327719:MFK327720 MPG327719:MPG327720 MZC327719:MZC327720 NIY327719:NIY327720 NSU327719:NSU327720 OCQ327719:OCQ327720 OMM327719:OMM327720 OWI327719:OWI327720 PGE327719:PGE327720 PQA327719:PQA327720 PZW327719:PZW327720 QJS327719:QJS327720 QTO327719:QTO327720 RDK327719:RDK327720 RNG327719:RNG327720 RXC327719:RXC327720 SGY327719:SGY327720 SQU327719:SQU327720 TAQ327719:TAQ327720 TKM327719:TKM327720 TUI327719:TUI327720 UEE327719:UEE327720 UOA327719:UOA327720 UXW327719:UXW327720 VHS327719:VHS327720 VRO327719:VRO327720 WBK327719:WBK327720 WLG327719:WLG327720 WVC327719:WVC327720 IQ393255:IQ393256 SM393255:SM393256 ACI393255:ACI393256 AME393255:AME393256 AWA393255:AWA393256 BFW393255:BFW393256 BPS393255:BPS393256 BZO393255:BZO393256 CJK393255:CJK393256 CTG393255:CTG393256 DDC393255:DDC393256 DMY393255:DMY393256 DWU393255:DWU393256 EGQ393255:EGQ393256 EQM393255:EQM393256 FAI393255:FAI393256 FKE393255:FKE393256 FUA393255:FUA393256 GDW393255:GDW393256 GNS393255:GNS393256 GXO393255:GXO393256 HHK393255:HHK393256 HRG393255:HRG393256 IBC393255:IBC393256 IKY393255:IKY393256 IUU393255:IUU393256 JEQ393255:JEQ393256 JOM393255:JOM393256 JYI393255:JYI393256 KIE393255:KIE393256 KSA393255:KSA393256 LBW393255:LBW393256 LLS393255:LLS393256 LVO393255:LVO393256 MFK393255:MFK393256 MPG393255:MPG393256 MZC393255:MZC393256 NIY393255:NIY393256 NSU393255:NSU393256 OCQ393255:OCQ393256 OMM393255:OMM393256 OWI393255:OWI393256 PGE393255:PGE393256 PQA393255:PQA393256 PZW393255:PZW393256 QJS393255:QJS393256 QTO393255:QTO393256 RDK393255:RDK393256 RNG393255:RNG393256 RXC393255:RXC393256 SGY393255:SGY393256 SQU393255:SQU393256 TAQ393255:TAQ393256 TKM393255:TKM393256 TUI393255:TUI393256 UEE393255:UEE393256 UOA393255:UOA393256 UXW393255:UXW393256 VHS393255:VHS393256 VRO393255:VRO393256 WBK393255:WBK393256 WLG393255:WLG393256 WVC393255:WVC393256 IQ458791:IQ458792 SM458791:SM458792 ACI458791:ACI458792 AME458791:AME458792 AWA458791:AWA458792 BFW458791:BFW458792 BPS458791:BPS458792 BZO458791:BZO458792 CJK458791:CJK458792 CTG458791:CTG458792 DDC458791:DDC458792 DMY458791:DMY458792 DWU458791:DWU458792 EGQ458791:EGQ458792 EQM458791:EQM458792 FAI458791:FAI458792 FKE458791:FKE458792 FUA458791:FUA458792 GDW458791:GDW458792 GNS458791:GNS458792 GXO458791:GXO458792 HHK458791:HHK458792 HRG458791:HRG458792 IBC458791:IBC458792 IKY458791:IKY458792 IUU458791:IUU458792 JEQ458791:JEQ458792 JOM458791:JOM458792 JYI458791:JYI458792 KIE458791:KIE458792 KSA458791:KSA458792 LBW458791:LBW458792 LLS458791:LLS458792 LVO458791:LVO458792 MFK458791:MFK458792 MPG458791:MPG458792 MZC458791:MZC458792 NIY458791:NIY458792 NSU458791:NSU458792 OCQ458791:OCQ458792 OMM458791:OMM458792 OWI458791:OWI458792 PGE458791:PGE458792 PQA458791:PQA458792 PZW458791:PZW458792 QJS458791:QJS458792 QTO458791:QTO458792 RDK458791:RDK458792 RNG458791:RNG458792 RXC458791:RXC458792 SGY458791:SGY458792 SQU458791:SQU458792 TAQ458791:TAQ458792 TKM458791:TKM458792 TUI458791:TUI458792 UEE458791:UEE458792 UOA458791:UOA458792 UXW458791:UXW458792 VHS458791:VHS458792 VRO458791:VRO458792 WBK458791:WBK458792 WLG458791:WLG458792 WVC458791:WVC458792 IQ524327:IQ524328 SM524327:SM524328 ACI524327:ACI524328 AME524327:AME524328 AWA524327:AWA524328 BFW524327:BFW524328 BPS524327:BPS524328 BZO524327:BZO524328 CJK524327:CJK524328 CTG524327:CTG524328 DDC524327:DDC524328 DMY524327:DMY524328 DWU524327:DWU524328 EGQ524327:EGQ524328 EQM524327:EQM524328 FAI524327:FAI524328 FKE524327:FKE524328 FUA524327:FUA524328 GDW524327:GDW524328 GNS524327:GNS524328 GXO524327:GXO524328 HHK524327:HHK524328 HRG524327:HRG524328 IBC524327:IBC524328 IKY524327:IKY524328 IUU524327:IUU524328 JEQ524327:JEQ524328 JOM524327:JOM524328 JYI524327:JYI524328 KIE524327:KIE524328 KSA524327:KSA524328 LBW524327:LBW524328 LLS524327:LLS524328 LVO524327:LVO524328 MFK524327:MFK524328 MPG524327:MPG524328 MZC524327:MZC524328 NIY524327:NIY524328 NSU524327:NSU524328 OCQ524327:OCQ524328 OMM524327:OMM524328 OWI524327:OWI524328 PGE524327:PGE524328 PQA524327:PQA524328 PZW524327:PZW524328 QJS524327:QJS524328 QTO524327:QTO524328 RDK524327:RDK524328 RNG524327:RNG524328 RXC524327:RXC524328 SGY524327:SGY524328 SQU524327:SQU524328 TAQ524327:TAQ524328 TKM524327:TKM524328 TUI524327:TUI524328 UEE524327:UEE524328 UOA524327:UOA524328 UXW524327:UXW524328 VHS524327:VHS524328 VRO524327:VRO524328 WBK524327:WBK524328 WLG524327:WLG524328 WVC524327:WVC524328 IQ589863:IQ589864 SM589863:SM589864 ACI589863:ACI589864 AME589863:AME589864 AWA589863:AWA589864 BFW589863:BFW589864 BPS589863:BPS589864 BZO589863:BZO589864 CJK589863:CJK589864 CTG589863:CTG589864 DDC589863:DDC589864 DMY589863:DMY589864 DWU589863:DWU589864 EGQ589863:EGQ589864 EQM589863:EQM589864 FAI589863:FAI589864 FKE589863:FKE589864 FUA589863:FUA589864 GDW589863:GDW589864 GNS589863:GNS589864 GXO589863:GXO589864 HHK589863:HHK589864 HRG589863:HRG589864 IBC589863:IBC589864 IKY589863:IKY589864 IUU589863:IUU589864 JEQ589863:JEQ589864 JOM589863:JOM589864 JYI589863:JYI589864 KIE589863:KIE589864 KSA589863:KSA589864 LBW589863:LBW589864 LLS589863:LLS589864 LVO589863:LVO589864 MFK589863:MFK589864 MPG589863:MPG589864 MZC589863:MZC589864 NIY589863:NIY589864 NSU589863:NSU589864 OCQ589863:OCQ589864 OMM589863:OMM589864 OWI589863:OWI589864 PGE589863:PGE589864 PQA589863:PQA589864 PZW589863:PZW589864 QJS589863:QJS589864 QTO589863:QTO589864 RDK589863:RDK589864 RNG589863:RNG589864 RXC589863:RXC589864 SGY589863:SGY589864 SQU589863:SQU589864 TAQ589863:TAQ589864 TKM589863:TKM589864 TUI589863:TUI589864 UEE589863:UEE589864 UOA589863:UOA589864 UXW589863:UXW589864 VHS589863:VHS589864 VRO589863:VRO589864 WBK589863:WBK589864 WLG589863:WLG589864 WVC589863:WVC589864 IQ655399:IQ655400 SM655399:SM655400 ACI655399:ACI655400 AME655399:AME655400 AWA655399:AWA655400 BFW655399:BFW655400 BPS655399:BPS655400 BZO655399:BZO655400 CJK655399:CJK655400 CTG655399:CTG655400 DDC655399:DDC655400 DMY655399:DMY655400 DWU655399:DWU655400 EGQ655399:EGQ655400 EQM655399:EQM655400 FAI655399:FAI655400 FKE655399:FKE655400 FUA655399:FUA655400 GDW655399:GDW655400 GNS655399:GNS655400 GXO655399:GXO655400 HHK655399:HHK655400 HRG655399:HRG655400 IBC655399:IBC655400 IKY655399:IKY655400 IUU655399:IUU655400 JEQ655399:JEQ655400 JOM655399:JOM655400 JYI655399:JYI655400 KIE655399:KIE655400 KSA655399:KSA655400 LBW655399:LBW655400 LLS655399:LLS655400 LVO655399:LVO655400 MFK655399:MFK655400 MPG655399:MPG655400 MZC655399:MZC655400 NIY655399:NIY655400 NSU655399:NSU655400 OCQ655399:OCQ655400 OMM655399:OMM655400 OWI655399:OWI655400 PGE655399:PGE655400 PQA655399:PQA655400 PZW655399:PZW655400 QJS655399:QJS655400 QTO655399:QTO655400 RDK655399:RDK655400 RNG655399:RNG655400 RXC655399:RXC655400 SGY655399:SGY655400 SQU655399:SQU655400 TAQ655399:TAQ655400 TKM655399:TKM655400 TUI655399:TUI655400 UEE655399:UEE655400 UOA655399:UOA655400 UXW655399:UXW655400 VHS655399:VHS655400 VRO655399:VRO655400 WBK655399:WBK655400 WLG655399:WLG655400 WVC655399:WVC655400 IQ720935:IQ720936 SM720935:SM720936 ACI720935:ACI720936 AME720935:AME720936 AWA720935:AWA720936 BFW720935:BFW720936 BPS720935:BPS720936 BZO720935:BZO720936 CJK720935:CJK720936 CTG720935:CTG720936 DDC720935:DDC720936 DMY720935:DMY720936 DWU720935:DWU720936 EGQ720935:EGQ720936 EQM720935:EQM720936 FAI720935:FAI720936 FKE720935:FKE720936 FUA720935:FUA720936 GDW720935:GDW720936 GNS720935:GNS720936 GXO720935:GXO720936 HHK720935:HHK720936 HRG720935:HRG720936 IBC720935:IBC720936 IKY720935:IKY720936 IUU720935:IUU720936 JEQ720935:JEQ720936 JOM720935:JOM720936 JYI720935:JYI720936 KIE720935:KIE720936 KSA720935:KSA720936 LBW720935:LBW720936 LLS720935:LLS720936 LVO720935:LVO720936 MFK720935:MFK720936 MPG720935:MPG720936 MZC720935:MZC720936 NIY720935:NIY720936 NSU720935:NSU720936 OCQ720935:OCQ720936 OMM720935:OMM720936 OWI720935:OWI720936 PGE720935:PGE720936 PQA720935:PQA720936 PZW720935:PZW720936 QJS720935:QJS720936 QTO720935:QTO720936 RDK720935:RDK720936 RNG720935:RNG720936 RXC720935:RXC720936 SGY720935:SGY720936 SQU720935:SQU720936 TAQ720935:TAQ720936 TKM720935:TKM720936 TUI720935:TUI720936 UEE720935:UEE720936 UOA720935:UOA720936 UXW720935:UXW720936 VHS720935:VHS720936 VRO720935:VRO720936 WBK720935:WBK720936 WLG720935:WLG720936 WVC720935:WVC720936 IQ786471:IQ786472 SM786471:SM786472 ACI786471:ACI786472 AME786471:AME786472 AWA786471:AWA786472 BFW786471:BFW786472 BPS786471:BPS786472 BZO786471:BZO786472 CJK786471:CJK786472 CTG786471:CTG786472 DDC786471:DDC786472 DMY786471:DMY786472 DWU786471:DWU786472 EGQ786471:EGQ786472 EQM786471:EQM786472 FAI786471:FAI786472 FKE786471:FKE786472 FUA786471:FUA786472 GDW786471:GDW786472 GNS786471:GNS786472 GXO786471:GXO786472 HHK786471:HHK786472 HRG786471:HRG786472 IBC786471:IBC786472 IKY786471:IKY786472 IUU786471:IUU786472 JEQ786471:JEQ786472 JOM786471:JOM786472 JYI786471:JYI786472 KIE786471:KIE786472 KSA786471:KSA786472 LBW786471:LBW786472 LLS786471:LLS786472 LVO786471:LVO786472 MFK786471:MFK786472 MPG786471:MPG786472 MZC786471:MZC786472 NIY786471:NIY786472 NSU786471:NSU786472 OCQ786471:OCQ786472 OMM786471:OMM786472 OWI786471:OWI786472 PGE786471:PGE786472 PQA786471:PQA786472 PZW786471:PZW786472 QJS786471:QJS786472 QTO786471:QTO786472 RDK786471:RDK786472 RNG786471:RNG786472 RXC786471:RXC786472 SGY786471:SGY786472 SQU786471:SQU786472 TAQ786471:TAQ786472 TKM786471:TKM786472 TUI786471:TUI786472 UEE786471:UEE786472 UOA786471:UOA786472 UXW786471:UXW786472 VHS786471:VHS786472 VRO786471:VRO786472 WBK786471:WBK786472 WLG786471:WLG786472 WVC786471:WVC786472 IQ852007:IQ852008 SM852007:SM852008 ACI852007:ACI852008 AME852007:AME852008 AWA852007:AWA852008 BFW852007:BFW852008 BPS852007:BPS852008 BZO852007:BZO852008 CJK852007:CJK852008 CTG852007:CTG852008 DDC852007:DDC852008 DMY852007:DMY852008 DWU852007:DWU852008 EGQ852007:EGQ852008 EQM852007:EQM852008 FAI852007:FAI852008 FKE852007:FKE852008 FUA852007:FUA852008 GDW852007:GDW852008 GNS852007:GNS852008 GXO852007:GXO852008 HHK852007:HHK852008 HRG852007:HRG852008 IBC852007:IBC852008 IKY852007:IKY852008 IUU852007:IUU852008 JEQ852007:JEQ852008 JOM852007:JOM852008 JYI852007:JYI852008 KIE852007:KIE852008 KSA852007:KSA852008 LBW852007:LBW852008 LLS852007:LLS852008 LVO852007:LVO852008 MFK852007:MFK852008 MPG852007:MPG852008 MZC852007:MZC852008 NIY852007:NIY852008 NSU852007:NSU852008 OCQ852007:OCQ852008 OMM852007:OMM852008 OWI852007:OWI852008 PGE852007:PGE852008 PQA852007:PQA852008 PZW852007:PZW852008 QJS852007:QJS852008 QTO852007:QTO852008 RDK852007:RDK852008 RNG852007:RNG852008 RXC852007:RXC852008 SGY852007:SGY852008 SQU852007:SQU852008 TAQ852007:TAQ852008 TKM852007:TKM852008 TUI852007:TUI852008 UEE852007:UEE852008 UOA852007:UOA852008 UXW852007:UXW852008 VHS852007:VHS852008 VRO852007:VRO852008 WBK852007:WBK852008 WLG852007:WLG852008 WVC852007:WVC852008 IQ917543:IQ917544 SM917543:SM917544 ACI917543:ACI917544 AME917543:AME917544 AWA917543:AWA917544 BFW917543:BFW917544 BPS917543:BPS917544 BZO917543:BZO917544 CJK917543:CJK917544 CTG917543:CTG917544 DDC917543:DDC917544 DMY917543:DMY917544 DWU917543:DWU917544 EGQ917543:EGQ917544 EQM917543:EQM917544 FAI917543:FAI917544 FKE917543:FKE917544 FUA917543:FUA917544 GDW917543:GDW917544 GNS917543:GNS917544 GXO917543:GXO917544 HHK917543:HHK917544 HRG917543:HRG917544 IBC917543:IBC917544 IKY917543:IKY917544 IUU917543:IUU917544 JEQ917543:JEQ917544 JOM917543:JOM917544 JYI917543:JYI917544 KIE917543:KIE917544 KSA917543:KSA917544 LBW917543:LBW917544 LLS917543:LLS917544 LVO917543:LVO917544 MFK917543:MFK917544 MPG917543:MPG917544 MZC917543:MZC917544 NIY917543:NIY917544 NSU917543:NSU917544 OCQ917543:OCQ917544 OMM917543:OMM917544 OWI917543:OWI917544 PGE917543:PGE917544 PQA917543:PQA917544 PZW917543:PZW917544 QJS917543:QJS917544 QTO917543:QTO917544 RDK917543:RDK917544 RNG917543:RNG917544 RXC917543:RXC917544 SGY917543:SGY917544 SQU917543:SQU917544 TAQ917543:TAQ917544 TKM917543:TKM917544 TUI917543:TUI917544 UEE917543:UEE917544 UOA917543:UOA917544 UXW917543:UXW917544 VHS917543:VHS917544 VRO917543:VRO917544 WBK917543:WBK917544 WLG917543:WLG917544 WVC917543:WVC917544 IQ983079:IQ983080 SM983079:SM983080 ACI983079:ACI983080 AME983079:AME983080 AWA983079:AWA983080 BFW983079:BFW983080 BPS983079:BPS983080 BZO983079:BZO983080 CJK983079:CJK983080 CTG983079:CTG983080 DDC983079:DDC983080 DMY983079:DMY983080 DWU983079:DWU983080 EGQ983079:EGQ983080 EQM983079:EQM983080 FAI983079:FAI983080 FKE983079:FKE983080 FUA983079:FUA983080 GDW983079:GDW983080 GNS983079:GNS983080 GXO983079:GXO983080 HHK983079:HHK983080 HRG983079:HRG983080 IBC983079:IBC983080 IKY983079:IKY983080 IUU983079:IUU983080 JEQ983079:JEQ983080 JOM983079:JOM983080 JYI983079:JYI983080 KIE983079:KIE983080 KSA983079:KSA983080 LBW983079:LBW983080 LLS983079:LLS983080 LVO983079:LVO983080 MFK983079:MFK983080 MPG983079:MPG983080 MZC983079:MZC983080 NIY983079:NIY983080 NSU983079:NSU983080 OCQ983079:OCQ983080 OMM983079:OMM983080 OWI983079:OWI983080 PGE983079:PGE983080 PQA983079:PQA983080 PZW983079:PZW983080 QJS983079:QJS983080 QTO983079:QTO983080 RDK983079:RDK983080 RNG983079:RNG983080 RXC983079:RXC983080 SGY983079:SGY983080 SQU983079:SQU983080 TAQ983079:TAQ983080 TKM983079:TKM983080 TUI983079:TUI983080 UEE983079:UEE983080 UOA983079:UOA983080 UXW983079:UXW983080 VHS983079:VHS983080 VRO983079:VRO983080 WBK983079:WBK983080 WLG983079:WLG983080 WVC983079:WVC983080 IL65557 SH65557 ACD65557 ALZ65557 AVV65557 BFR65557 BPN65557 BZJ65557 CJF65557 CTB65557 DCX65557 DMT65557 DWP65557 EGL65557 EQH65557 FAD65557 FJZ65557 FTV65557 GDR65557 GNN65557 GXJ65557 HHF65557 HRB65557 IAX65557 IKT65557 IUP65557 JEL65557 JOH65557 JYD65557 KHZ65557 KRV65557 LBR65557 LLN65557 LVJ65557 MFF65557 MPB65557 MYX65557 NIT65557 NSP65557 OCL65557 OMH65557 OWD65557 PFZ65557 PPV65557 PZR65557 QJN65557 QTJ65557 RDF65557 RNB65557 RWX65557 SGT65557 SQP65557 TAL65557 TKH65557 TUD65557 UDZ65557 UNV65557 UXR65557 VHN65557 VRJ65557 WBF65557 WLB65557 WUX65557 IL131093 SH131093 ACD131093 ALZ131093 AVV131093 BFR131093 BPN131093 BZJ131093 CJF131093 CTB131093 DCX131093 DMT131093 DWP131093 EGL131093 EQH131093 FAD131093 FJZ131093 FTV131093 GDR131093 GNN131093 GXJ131093 HHF131093 HRB131093 IAX131093 IKT131093 IUP131093 JEL131093 JOH131093 JYD131093 KHZ131093 KRV131093 LBR131093 LLN131093 LVJ131093 MFF131093 MPB131093 MYX131093 NIT131093 NSP131093 OCL131093 OMH131093 OWD131093 PFZ131093 PPV131093 PZR131093 QJN131093 QTJ131093 RDF131093 RNB131093 RWX131093 SGT131093 SQP131093 TAL131093 TKH131093 TUD131093 UDZ131093 UNV131093 UXR131093 VHN131093 VRJ131093 WBF131093 WLB131093 WUX131093 IL196629 SH196629 ACD196629 ALZ196629 AVV196629 BFR196629 BPN196629 BZJ196629 CJF196629 CTB196629 DCX196629 DMT196629 DWP196629 EGL196629 EQH196629 FAD196629 FJZ196629 FTV196629 GDR196629 GNN196629 GXJ196629 HHF196629 HRB196629 IAX196629 IKT196629 IUP196629 JEL196629 JOH196629 JYD196629 KHZ196629 KRV196629 LBR196629 LLN196629 LVJ196629 MFF196629 MPB196629 MYX196629 NIT196629 NSP196629 OCL196629 OMH196629 OWD196629 PFZ196629 PPV196629 PZR196629 QJN196629 QTJ196629 RDF196629 RNB196629 RWX196629 SGT196629 SQP196629 TAL196629 TKH196629 TUD196629 UDZ196629 UNV196629 UXR196629 VHN196629 VRJ196629 WBF196629 WLB196629 WUX196629 IL262165 SH262165 ACD262165 ALZ262165 AVV262165 BFR262165 BPN262165 BZJ262165 CJF262165 CTB262165 DCX262165 DMT262165 DWP262165 EGL262165 EQH262165 FAD262165 FJZ262165 FTV262165 GDR262165 GNN262165 GXJ262165 HHF262165 HRB262165 IAX262165 IKT262165 IUP262165 JEL262165 JOH262165 JYD262165 KHZ262165 KRV262165 LBR262165 LLN262165 LVJ262165 MFF262165 MPB262165 MYX262165 NIT262165 NSP262165 OCL262165 OMH262165 OWD262165 PFZ262165 PPV262165 PZR262165 QJN262165 QTJ262165 RDF262165 RNB262165 RWX262165 SGT262165 SQP262165 TAL262165 TKH262165 TUD262165 UDZ262165 UNV262165 UXR262165 VHN262165 VRJ262165 WBF262165 WLB262165 WUX262165 IL327701 SH327701 ACD327701 ALZ327701 AVV327701 BFR327701 BPN327701 BZJ327701 CJF327701 CTB327701 DCX327701 DMT327701 DWP327701 EGL327701 EQH327701 FAD327701 FJZ327701 FTV327701 GDR327701 GNN327701 GXJ327701 HHF327701 HRB327701 IAX327701 IKT327701 IUP327701 JEL327701 JOH327701 JYD327701 KHZ327701 KRV327701 LBR327701 LLN327701 LVJ327701 MFF327701 MPB327701 MYX327701 NIT327701 NSP327701 OCL327701 OMH327701 OWD327701 PFZ327701 PPV327701 PZR327701 QJN327701 QTJ327701 RDF327701 RNB327701 RWX327701 SGT327701 SQP327701 TAL327701 TKH327701 TUD327701 UDZ327701 UNV327701 UXR327701 VHN327701 VRJ327701 WBF327701 WLB327701 WUX327701 IL393237 SH393237 ACD393237 ALZ393237 AVV393237 BFR393237 BPN393237 BZJ393237 CJF393237 CTB393237 DCX393237 DMT393237 DWP393237 EGL393237 EQH393237 FAD393237 FJZ393237 FTV393237 GDR393237 GNN393237 GXJ393237 HHF393237 HRB393237 IAX393237 IKT393237 IUP393237 JEL393237 JOH393237 JYD393237 KHZ393237 KRV393237 LBR393237 LLN393237 LVJ393237 MFF393237 MPB393237 MYX393237 NIT393237 NSP393237 OCL393237 OMH393237 OWD393237 PFZ393237 PPV393237 PZR393237 QJN393237 QTJ393237 RDF393237 RNB393237 RWX393237 SGT393237 SQP393237 TAL393237 TKH393237 TUD393237 UDZ393237 UNV393237 UXR393237 VHN393237 VRJ393237 WBF393237 WLB393237 WUX393237 IL458773 SH458773 ACD458773 ALZ458773 AVV458773 BFR458773 BPN458773 BZJ458773 CJF458773 CTB458773 DCX458773 DMT458773 DWP458773 EGL458773 EQH458773 FAD458773 FJZ458773 FTV458773 GDR458773 GNN458773 GXJ458773 HHF458773 HRB458773 IAX458773 IKT458773 IUP458773 JEL458773 JOH458773 JYD458773 KHZ458773 KRV458773 LBR458773 LLN458773 LVJ458773 MFF458773 MPB458773 MYX458773 NIT458773 NSP458773 OCL458773 OMH458773 OWD458773 PFZ458773 PPV458773 PZR458773 QJN458773 QTJ458773 RDF458773 RNB458773 RWX458773 SGT458773 SQP458773 TAL458773 TKH458773 TUD458773 UDZ458773 UNV458773 UXR458773 VHN458773 VRJ458773 WBF458773 WLB458773 WUX458773 IL524309 SH524309 ACD524309 ALZ524309 AVV524309 BFR524309 BPN524309 BZJ524309 CJF524309 CTB524309 DCX524309 DMT524309 DWP524309 EGL524309 EQH524309 FAD524309 FJZ524309 FTV524309 GDR524309 GNN524309 GXJ524309 HHF524309 HRB524309 IAX524309 IKT524309 IUP524309 JEL524309 JOH524309 JYD524309 KHZ524309 KRV524309 LBR524309 LLN524309 LVJ524309 MFF524309 MPB524309 MYX524309 NIT524309 NSP524309 OCL524309 OMH524309 OWD524309 PFZ524309 PPV524309 PZR524309 QJN524309 QTJ524309 RDF524309 RNB524309 RWX524309 SGT524309 SQP524309 TAL524309 TKH524309 TUD524309 UDZ524309 UNV524309 UXR524309 VHN524309 VRJ524309 WBF524309 WLB524309 WUX524309 IL589845 SH589845 ACD589845 ALZ589845 AVV589845 BFR589845 BPN589845 BZJ589845 CJF589845 CTB589845 DCX589845 DMT589845 DWP589845 EGL589845 EQH589845 FAD589845 FJZ589845 FTV589845 GDR589845 GNN589845 GXJ589845 HHF589845 HRB589845 IAX589845 IKT589845 IUP589845 JEL589845 JOH589845 JYD589845 KHZ589845 KRV589845 LBR589845 LLN589845 LVJ589845 MFF589845 MPB589845 MYX589845 NIT589845 NSP589845 OCL589845 OMH589845 OWD589845 PFZ589845 PPV589845 PZR589845 QJN589845 QTJ589845 RDF589845 RNB589845 RWX589845 SGT589845 SQP589845 TAL589845 TKH589845 TUD589845 UDZ589845 UNV589845 UXR589845 VHN589845 VRJ589845 WBF589845 WLB589845 WUX589845 IL655381 SH655381 ACD655381 ALZ655381 AVV655381 BFR655381 BPN655381 BZJ655381 CJF655381 CTB655381 DCX655381 DMT655381 DWP655381 EGL655381 EQH655381 FAD655381 FJZ655381 FTV655381 GDR655381 GNN655381 GXJ655381 HHF655381 HRB655381 IAX655381 IKT655381 IUP655381 JEL655381 JOH655381 JYD655381 KHZ655381 KRV655381 LBR655381 LLN655381 LVJ655381 MFF655381 MPB655381 MYX655381 NIT655381 NSP655381 OCL655381 OMH655381 OWD655381 PFZ655381 PPV655381 PZR655381 QJN655381 QTJ655381 RDF655381 RNB655381 RWX655381 SGT655381 SQP655381 TAL655381 TKH655381 TUD655381 UDZ655381 UNV655381 UXR655381 VHN655381 VRJ655381 WBF655381 WLB655381 WUX655381 IL720917 SH720917 ACD720917 ALZ720917 AVV720917 BFR720917 BPN720917 BZJ720917 CJF720917 CTB720917 DCX720917 DMT720917 DWP720917 EGL720917 EQH720917 FAD720917 FJZ720917 FTV720917 GDR720917 GNN720917 GXJ720917 HHF720917 HRB720917 IAX720917 IKT720917 IUP720917 JEL720917 JOH720917 JYD720917 KHZ720917 KRV720917 LBR720917 LLN720917 LVJ720917 MFF720917 MPB720917 MYX720917 NIT720917 NSP720917 OCL720917 OMH720917 OWD720917 PFZ720917 PPV720917 PZR720917 QJN720917 QTJ720917 RDF720917 RNB720917 RWX720917 SGT720917 SQP720917 TAL720917 TKH720917 TUD720917 UDZ720917 UNV720917 UXR720917 VHN720917 VRJ720917 WBF720917 WLB720917 WUX720917 IL786453 SH786453 ACD786453 ALZ786453 AVV786453 BFR786453 BPN786453 BZJ786453 CJF786453 CTB786453 DCX786453 DMT786453 DWP786453 EGL786453 EQH786453 FAD786453 FJZ786453 FTV786453 GDR786453 GNN786453 GXJ786453 HHF786453 HRB786453 IAX786453 IKT786453 IUP786453 JEL786453 JOH786453 JYD786453 KHZ786453 KRV786453 LBR786453 LLN786453 LVJ786453 MFF786453 MPB786453 MYX786453 NIT786453 NSP786453 OCL786453 OMH786453 OWD786453 PFZ786453 PPV786453 PZR786453 QJN786453 QTJ786453 RDF786453 RNB786453 RWX786453 SGT786453 SQP786453 TAL786453 TKH786453 TUD786453 UDZ786453 UNV786453 UXR786453 VHN786453 VRJ786453 WBF786453 WLB786453 WUX786453 IL851989 SH851989 ACD851989 ALZ851989 AVV851989 BFR851989 BPN851989 BZJ851989 CJF851989 CTB851989 DCX851989 DMT851989 DWP851989 EGL851989 EQH851989 FAD851989 FJZ851989 FTV851989 GDR851989 GNN851989 GXJ851989 HHF851989 HRB851989 IAX851989 IKT851989 IUP851989 JEL851989 JOH851989 JYD851989 KHZ851989 KRV851989 LBR851989 LLN851989 LVJ851989 MFF851989 MPB851989 MYX851989 NIT851989 NSP851989 OCL851989 OMH851989 OWD851989 PFZ851989 PPV851989 PZR851989 QJN851989 QTJ851989 RDF851989 RNB851989 RWX851989 SGT851989 SQP851989 TAL851989 TKH851989 TUD851989 UDZ851989 UNV851989 UXR851989 VHN851989 VRJ851989 WBF851989 WLB851989 WUX851989 IL917525 SH917525 ACD917525 ALZ917525 AVV917525 BFR917525 BPN917525 BZJ917525 CJF917525 CTB917525 DCX917525 DMT917525 DWP917525 EGL917525 EQH917525 FAD917525 FJZ917525 FTV917525 GDR917525 GNN917525 GXJ917525 HHF917525 HRB917525 IAX917525 IKT917525 IUP917525 JEL917525 JOH917525 JYD917525 KHZ917525 KRV917525 LBR917525 LLN917525 LVJ917525 MFF917525 MPB917525 MYX917525 NIT917525 NSP917525 OCL917525 OMH917525 OWD917525 PFZ917525 PPV917525 PZR917525 QJN917525 QTJ917525 RDF917525 RNB917525 RWX917525 SGT917525 SQP917525 TAL917525 TKH917525 TUD917525 UDZ917525 UNV917525 UXR917525 VHN917525 VRJ917525 WBF917525 WLB917525 WUX917525 IL983061 SH983061 ACD983061 ALZ983061 AVV983061 BFR983061 BPN983061 BZJ983061 CJF983061 CTB983061 DCX983061 DMT983061 DWP983061 EGL983061 EQH983061 FAD983061 FJZ983061 FTV983061 GDR983061 GNN983061 GXJ983061 HHF983061 HRB983061 IAX983061 IKT983061 IUP983061 JEL983061 JOH983061 JYD983061 KHZ983061 KRV983061 LBR983061 LLN983061 LVJ983061 MFF983061 MPB983061 MYX983061 NIT983061 NSP983061 OCL983061 OMH983061 OWD983061 PFZ983061 PPV983061 PZR983061 QJN983061 QTJ983061 RDF983061 RNB983061 RWX983061 SGT983061 SQP983061 TAL983061 TKH983061 TUD983061 UDZ983061 UNV983061 UXR983061 VHN983061 VRJ983061 WBF983061 WLB983061 WUX983061 II65562 SE65562 ACA65562 ALW65562 AVS65562 BFO65562 BPK65562 BZG65562 CJC65562 CSY65562 DCU65562 DMQ65562 DWM65562 EGI65562 EQE65562 FAA65562 FJW65562 FTS65562 GDO65562 GNK65562 GXG65562 HHC65562 HQY65562 IAU65562 IKQ65562 IUM65562 JEI65562 JOE65562 JYA65562 KHW65562 KRS65562 LBO65562 LLK65562 LVG65562 MFC65562 MOY65562 MYU65562 NIQ65562 NSM65562 OCI65562 OME65562 OWA65562 PFW65562 PPS65562 PZO65562 QJK65562 QTG65562 RDC65562 RMY65562 RWU65562 SGQ65562 SQM65562 TAI65562 TKE65562 TUA65562 UDW65562 UNS65562 UXO65562 VHK65562 VRG65562 WBC65562 WKY65562 WUU65562 II131098 SE131098 ACA131098 ALW131098 AVS131098 BFO131098 BPK131098 BZG131098 CJC131098 CSY131098 DCU131098 DMQ131098 DWM131098 EGI131098 EQE131098 FAA131098 FJW131098 FTS131098 GDO131098 GNK131098 GXG131098 HHC131098 HQY131098 IAU131098 IKQ131098 IUM131098 JEI131098 JOE131098 JYA131098 KHW131098 KRS131098 LBO131098 LLK131098 LVG131098 MFC131098 MOY131098 MYU131098 NIQ131098 NSM131098 OCI131098 OME131098 OWA131098 PFW131098 PPS131098 PZO131098 QJK131098 QTG131098 RDC131098 RMY131098 RWU131098 SGQ131098 SQM131098 TAI131098 TKE131098 TUA131098 UDW131098 UNS131098 UXO131098 VHK131098 VRG131098 WBC131098 WKY131098 WUU131098 II196634 SE196634 ACA196634 ALW196634 AVS196634 BFO196634 BPK196634 BZG196634 CJC196634 CSY196634 DCU196634 DMQ196634 DWM196634 EGI196634 EQE196634 FAA196634 FJW196634 FTS196634 GDO196634 GNK196634 GXG196634 HHC196634 HQY196634 IAU196634 IKQ196634 IUM196634 JEI196634 JOE196634 JYA196634 KHW196634 KRS196634 LBO196634 LLK196634 LVG196634 MFC196634 MOY196634 MYU196634 NIQ196634 NSM196634 OCI196634 OME196634 OWA196634 PFW196634 PPS196634 PZO196634 QJK196634 QTG196634 RDC196634 RMY196634 RWU196634 SGQ196634 SQM196634 TAI196634 TKE196634 TUA196634 UDW196634 UNS196634 UXO196634 VHK196634 VRG196634 WBC196634 WKY196634 WUU196634 II262170 SE262170 ACA262170 ALW262170 AVS262170 BFO262170 BPK262170 BZG262170 CJC262170 CSY262170 DCU262170 DMQ262170 DWM262170 EGI262170 EQE262170 FAA262170 FJW262170 FTS262170 GDO262170 GNK262170 GXG262170 HHC262170 HQY262170 IAU262170 IKQ262170 IUM262170 JEI262170 JOE262170 JYA262170 KHW262170 KRS262170 LBO262170 LLK262170 LVG262170 MFC262170 MOY262170 MYU262170 NIQ262170 NSM262170 OCI262170 OME262170 OWA262170 PFW262170 PPS262170 PZO262170 QJK262170 QTG262170 RDC262170 RMY262170 RWU262170 SGQ262170 SQM262170 TAI262170 TKE262170 TUA262170 UDW262170 UNS262170 UXO262170 VHK262170 VRG262170 WBC262170 WKY262170 WUU262170 II327706 SE327706 ACA327706 ALW327706 AVS327706 BFO327706 BPK327706 BZG327706 CJC327706 CSY327706 DCU327706 DMQ327706 DWM327706 EGI327706 EQE327706 FAA327706 FJW327706 FTS327706 GDO327706 GNK327706 GXG327706 HHC327706 HQY327706 IAU327706 IKQ327706 IUM327706 JEI327706 JOE327706 JYA327706 KHW327706 KRS327706 LBO327706 LLK327706 LVG327706 MFC327706 MOY327706 MYU327706 NIQ327706 NSM327706 OCI327706 OME327706 OWA327706 PFW327706 PPS327706 PZO327706 QJK327706 QTG327706 RDC327706 RMY327706 RWU327706 SGQ327706 SQM327706 TAI327706 TKE327706 TUA327706 UDW327706 UNS327706 UXO327706 VHK327706 VRG327706 WBC327706 WKY327706 WUU327706 II393242 SE393242 ACA393242 ALW393242 AVS393242 BFO393242 BPK393242 BZG393242 CJC393242 CSY393242 DCU393242 DMQ393242 DWM393242 EGI393242 EQE393242 FAA393242 FJW393242 FTS393242 GDO393242 GNK393242 GXG393242 HHC393242 HQY393242 IAU393242 IKQ393242 IUM393242 JEI393242 JOE393242 JYA393242 KHW393242 KRS393242 LBO393242 LLK393242 LVG393242 MFC393242 MOY393242 MYU393242 NIQ393242 NSM393242 OCI393242 OME393242 OWA393242 PFW393242 PPS393242 PZO393242 QJK393242 QTG393242 RDC393242 RMY393242 RWU393242 SGQ393242 SQM393242 TAI393242 TKE393242 TUA393242 UDW393242 UNS393242 UXO393242 VHK393242 VRG393242 WBC393242 WKY393242 WUU393242 II458778 SE458778 ACA458778 ALW458778 AVS458778 BFO458778 BPK458778 BZG458778 CJC458778 CSY458778 DCU458778 DMQ458778 DWM458778 EGI458778 EQE458778 FAA458778 FJW458778 FTS458778 GDO458778 GNK458778 GXG458778 HHC458778 HQY458778 IAU458778 IKQ458778 IUM458778 JEI458778 JOE458778 JYA458778 KHW458778 KRS458778 LBO458778 LLK458778 LVG458778 MFC458778 MOY458778 MYU458778 NIQ458778 NSM458778 OCI458778 OME458778 OWA458778 PFW458778 PPS458778 PZO458778 QJK458778 QTG458778 RDC458778 RMY458778 RWU458778 SGQ458778 SQM458778 TAI458778 TKE458778 TUA458778 UDW458778 UNS458778 UXO458778 VHK458778 VRG458778 WBC458778 WKY458778 WUU458778 II524314 SE524314 ACA524314 ALW524314 AVS524314 BFO524314 BPK524314 BZG524314 CJC524314 CSY524314 DCU524314 DMQ524314 DWM524314 EGI524314 EQE524314 FAA524314 FJW524314 FTS524314 GDO524314 GNK524314 GXG524314 HHC524314 HQY524314 IAU524314 IKQ524314 IUM524314 JEI524314 JOE524314 JYA524314 KHW524314 KRS524314 LBO524314 LLK524314 LVG524314 MFC524314 MOY524314 MYU524314 NIQ524314 NSM524314 OCI524314 OME524314 OWA524314 PFW524314 PPS524314 PZO524314 QJK524314 QTG524314 RDC524314 RMY524314 RWU524314 SGQ524314 SQM524314 TAI524314 TKE524314 TUA524314 UDW524314 UNS524314 UXO524314 VHK524314 VRG524314 WBC524314 WKY524314 WUU524314 II589850 SE589850 ACA589850 ALW589850 AVS589850 BFO589850 BPK589850 BZG589850 CJC589850 CSY589850 DCU589850 DMQ589850 DWM589850 EGI589850 EQE589850 FAA589850 FJW589850 FTS589850 GDO589850 GNK589850 GXG589850 HHC589850 HQY589850 IAU589850 IKQ589850 IUM589850 JEI589850 JOE589850 JYA589850 KHW589850 KRS589850 LBO589850 LLK589850 LVG589850 MFC589850 MOY589850 MYU589850 NIQ589850 NSM589850 OCI589850 OME589850 OWA589850 PFW589850 PPS589850 PZO589850 QJK589850 QTG589850 RDC589850 RMY589850 RWU589850 SGQ589850 SQM589850 TAI589850 TKE589850 TUA589850 UDW589850 UNS589850 UXO589850 VHK589850 VRG589850 WBC589850 WKY589850 WUU589850 II655386 SE655386 ACA655386 ALW655386 AVS655386 BFO655386 BPK655386 BZG655386 CJC655386 CSY655386 DCU655386 DMQ655386 DWM655386 EGI655386 EQE655386 FAA655386 FJW655386 FTS655386 GDO655386 GNK655386 GXG655386 HHC655386 HQY655386 IAU655386 IKQ655386 IUM655386 JEI655386 JOE655386 JYA655386 KHW655386 KRS655386 LBO655386 LLK655386 LVG655386 MFC655386 MOY655386 MYU655386 NIQ655386 NSM655386 OCI655386 OME655386 OWA655386 PFW655386 PPS655386 PZO655386 QJK655386 QTG655386 RDC655386 RMY655386 RWU655386 SGQ655386 SQM655386 TAI655386 TKE655386 TUA655386 UDW655386 UNS655386 UXO655386 VHK655386 VRG655386 WBC655386 WKY655386 WUU655386 II720922 SE720922 ACA720922 ALW720922 AVS720922 BFO720922 BPK720922 BZG720922 CJC720922 CSY720922 DCU720922 DMQ720922 DWM720922 EGI720922 EQE720922 FAA720922 FJW720922 FTS720922 GDO720922 GNK720922 GXG720922 HHC720922 HQY720922 IAU720922 IKQ720922 IUM720922 JEI720922 JOE720922 JYA720922 KHW720922 KRS720922 LBO720922 LLK720922 LVG720922 MFC720922 MOY720922 MYU720922 NIQ720922 NSM720922 OCI720922 OME720922 OWA720922 PFW720922 PPS720922 PZO720922 QJK720922 QTG720922 RDC720922 RMY720922 RWU720922 SGQ720922 SQM720922 TAI720922 TKE720922 TUA720922 UDW720922 UNS720922 UXO720922 VHK720922 VRG720922 WBC720922 WKY720922 WUU720922 II786458 SE786458 ACA786458 ALW786458 AVS786458 BFO786458 BPK786458 BZG786458 CJC786458 CSY786458 DCU786458 DMQ786458 DWM786458 EGI786458 EQE786458 FAA786458 FJW786458 FTS786458 GDO786458 GNK786458 GXG786458 HHC786458 HQY786458 IAU786458 IKQ786458 IUM786458 JEI786458 JOE786458 JYA786458 KHW786458 KRS786458 LBO786458 LLK786458 LVG786458 MFC786458 MOY786458 MYU786458 NIQ786458 NSM786458 OCI786458 OME786458 OWA786458 PFW786458 PPS786458 PZO786458 QJK786458 QTG786458 RDC786458 RMY786458 RWU786458 SGQ786458 SQM786458 TAI786458 TKE786458 TUA786458 UDW786458 UNS786458 UXO786458 VHK786458 VRG786458 WBC786458 WKY786458 WUU786458 II851994 SE851994 ACA851994 ALW851994 AVS851994 BFO851994 BPK851994 BZG851994 CJC851994 CSY851994 DCU851994 DMQ851994 DWM851994 EGI851994 EQE851994 FAA851994 FJW851994 FTS851994 GDO851994 GNK851994 GXG851994 HHC851994 HQY851994 IAU851994 IKQ851994 IUM851994 JEI851994 JOE851994 JYA851994 KHW851994 KRS851994 LBO851994 LLK851994 LVG851994 MFC851994 MOY851994 MYU851994 NIQ851994 NSM851994 OCI851994 OME851994 OWA851994 PFW851994 PPS851994 PZO851994 QJK851994 QTG851994 RDC851994 RMY851994 RWU851994 SGQ851994 SQM851994 TAI851994 TKE851994 TUA851994 UDW851994 UNS851994 UXO851994 VHK851994 VRG851994 WBC851994 WKY851994 WUU851994 II917530 SE917530 ACA917530 ALW917530 AVS917530 BFO917530 BPK917530 BZG917530 CJC917530 CSY917530 DCU917530 DMQ917530 DWM917530 EGI917530 EQE917530 FAA917530 FJW917530 FTS917530 GDO917530 GNK917530 GXG917530 HHC917530 HQY917530 IAU917530 IKQ917530 IUM917530 JEI917530 JOE917530 JYA917530 KHW917530 KRS917530 LBO917530 LLK917530 LVG917530 MFC917530 MOY917530 MYU917530 NIQ917530 NSM917530 OCI917530 OME917530 OWA917530 PFW917530 PPS917530 PZO917530 QJK917530 QTG917530 RDC917530 RMY917530 RWU917530 SGQ917530 SQM917530 TAI917530 TKE917530 TUA917530 UDW917530 UNS917530 UXO917530 VHK917530 VRG917530 WBC917530 WKY917530 WUU917530 II983066 SE983066 ACA983066 ALW983066 AVS983066 BFO983066 BPK983066 BZG983066 CJC983066 CSY983066 DCU983066 DMQ983066 DWM983066 EGI983066 EQE983066 FAA983066 FJW983066 FTS983066 GDO983066 GNK983066 GXG983066 HHC983066 HQY983066 IAU983066 IKQ983066 IUM983066 JEI983066 JOE983066 JYA983066 KHW983066 KRS983066 LBO983066 LLK983066 LVG983066 MFC983066 MOY983066 MYU983066 NIQ983066 NSM983066 OCI983066 OME983066 OWA983066 PFW983066 PPS983066 PZO983066 QJK983066 QTG983066 RDC983066 RMY983066 RWU983066 SGQ983066 SQM983066 TAI983066 TKE983066 TUA983066 UDW983066 UNS983066 UXO983066 VHK983066 VRG983066 WBC983066 WKY983066 WUU983066 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IL65579:IN65579 SH65579:SJ65579 ACD65579:ACF65579 ALZ65579:AMB65579 AVV65579:AVX65579 BFR65579:BFT65579 BPN65579:BPP65579 BZJ65579:BZL65579 CJF65579:CJH65579 CTB65579:CTD65579 DCX65579:DCZ65579 DMT65579:DMV65579 DWP65579:DWR65579 EGL65579:EGN65579 EQH65579:EQJ65579 FAD65579:FAF65579 FJZ65579:FKB65579 FTV65579:FTX65579 GDR65579:GDT65579 GNN65579:GNP65579 GXJ65579:GXL65579 HHF65579:HHH65579 HRB65579:HRD65579 IAX65579:IAZ65579 IKT65579:IKV65579 IUP65579:IUR65579 JEL65579:JEN65579 JOH65579:JOJ65579 JYD65579:JYF65579 KHZ65579:KIB65579 KRV65579:KRX65579 LBR65579:LBT65579 LLN65579:LLP65579 LVJ65579:LVL65579 MFF65579:MFH65579 MPB65579:MPD65579 MYX65579:MYZ65579 NIT65579:NIV65579 NSP65579:NSR65579 OCL65579:OCN65579 OMH65579:OMJ65579 OWD65579:OWF65579 PFZ65579:PGB65579 PPV65579:PPX65579 PZR65579:PZT65579 QJN65579:QJP65579 QTJ65579:QTL65579 RDF65579:RDH65579 RNB65579:RND65579 RWX65579:RWZ65579 SGT65579:SGV65579 SQP65579:SQR65579 TAL65579:TAN65579 TKH65579:TKJ65579 TUD65579:TUF65579 UDZ65579:UEB65579 UNV65579:UNX65579 UXR65579:UXT65579 VHN65579:VHP65579 VRJ65579:VRL65579 WBF65579:WBH65579 WLB65579:WLD65579 WUX65579:WUZ65579 IL131115:IN131115 SH131115:SJ131115 ACD131115:ACF131115 ALZ131115:AMB131115 AVV131115:AVX131115 BFR131115:BFT131115 BPN131115:BPP131115 BZJ131115:BZL131115 CJF131115:CJH131115 CTB131115:CTD131115 DCX131115:DCZ131115 DMT131115:DMV131115 DWP131115:DWR131115 EGL131115:EGN131115 EQH131115:EQJ131115 FAD131115:FAF131115 FJZ131115:FKB131115 FTV131115:FTX131115 GDR131115:GDT131115 GNN131115:GNP131115 GXJ131115:GXL131115 HHF131115:HHH131115 HRB131115:HRD131115 IAX131115:IAZ131115 IKT131115:IKV131115 IUP131115:IUR131115 JEL131115:JEN131115 JOH131115:JOJ131115 JYD131115:JYF131115 KHZ131115:KIB131115 KRV131115:KRX131115 LBR131115:LBT131115 LLN131115:LLP131115 LVJ131115:LVL131115 MFF131115:MFH131115 MPB131115:MPD131115 MYX131115:MYZ131115 NIT131115:NIV131115 NSP131115:NSR131115 OCL131115:OCN131115 OMH131115:OMJ131115 OWD131115:OWF131115 PFZ131115:PGB131115 PPV131115:PPX131115 PZR131115:PZT131115 QJN131115:QJP131115 QTJ131115:QTL131115 RDF131115:RDH131115 RNB131115:RND131115 RWX131115:RWZ131115 SGT131115:SGV131115 SQP131115:SQR131115 TAL131115:TAN131115 TKH131115:TKJ131115 TUD131115:TUF131115 UDZ131115:UEB131115 UNV131115:UNX131115 UXR131115:UXT131115 VHN131115:VHP131115 VRJ131115:VRL131115 WBF131115:WBH131115 WLB131115:WLD131115 WUX131115:WUZ131115 IL196651:IN196651 SH196651:SJ196651 ACD196651:ACF196651 ALZ196651:AMB196651 AVV196651:AVX196651 BFR196651:BFT196651 BPN196651:BPP196651 BZJ196651:BZL196651 CJF196651:CJH196651 CTB196651:CTD196651 DCX196651:DCZ196651 DMT196651:DMV196651 DWP196651:DWR196651 EGL196651:EGN196651 EQH196651:EQJ196651 FAD196651:FAF196651 FJZ196651:FKB196651 FTV196651:FTX196651 GDR196651:GDT196651 GNN196651:GNP196651 GXJ196651:GXL196651 HHF196651:HHH196651 HRB196651:HRD196651 IAX196651:IAZ196651 IKT196651:IKV196651 IUP196651:IUR196651 JEL196651:JEN196651 JOH196651:JOJ196651 JYD196651:JYF196651 KHZ196651:KIB196651 KRV196651:KRX196651 LBR196651:LBT196651 LLN196651:LLP196651 LVJ196651:LVL196651 MFF196651:MFH196651 MPB196651:MPD196651 MYX196651:MYZ196651 NIT196651:NIV196651 NSP196651:NSR196651 OCL196651:OCN196651 OMH196651:OMJ196651 OWD196651:OWF196651 PFZ196651:PGB196651 PPV196651:PPX196651 PZR196651:PZT196651 QJN196651:QJP196651 QTJ196651:QTL196651 RDF196651:RDH196651 RNB196651:RND196651 RWX196651:RWZ196651 SGT196651:SGV196651 SQP196651:SQR196651 TAL196651:TAN196651 TKH196651:TKJ196651 TUD196651:TUF196651 UDZ196651:UEB196651 UNV196651:UNX196651 UXR196651:UXT196651 VHN196651:VHP196651 VRJ196651:VRL196651 WBF196651:WBH196651 WLB196651:WLD196651 WUX196651:WUZ196651 IL262187:IN262187 SH262187:SJ262187 ACD262187:ACF262187 ALZ262187:AMB262187 AVV262187:AVX262187 BFR262187:BFT262187 BPN262187:BPP262187 BZJ262187:BZL262187 CJF262187:CJH262187 CTB262187:CTD262187 DCX262187:DCZ262187 DMT262187:DMV262187 DWP262187:DWR262187 EGL262187:EGN262187 EQH262187:EQJ262187 FAD262187:FAF262187 FJZ262187:FKB262187 FTV262187:FTX262187 GDR262187:GDT262187 GNN262187:GNP262187 GXJ262187:GXL262187 HHF262187:HHH262187 HRB262187:HRD262187 IAX262187:IAZ262187 IKT262187:IKV262187 IUP262187:IUR262187 JEL262187:JEN262187 JOH262187:JOJ262187 JYD262187:JYF262187 KHZ262187:KIB262187 KRV262187:KRX262187 LBR262187:LBT262187 LLN262187:LLP262187 LVJ262187:LVL262187 MFF262187:MFH262187 MPB262187:MPD262187 MYX262187:MYZ262187 NIT262187:NIV262187 NSP262187:NSR262187 OCL262187:OCN262187 OMH262187:OMJ262187 OWD262187:OWF262187 PFZ262187:PGB262187 PPV262187:PPX262187 PZR262187:PZT262187 QJN262187:QJP262187 QTJ262187:QTL262187 RDF262187:RDH262187 RNB262187:RND262187 RWX262187:RWZ262187 SGT262187:SGV262187 SQP262187:SQR262187 TAL262187:TAN262187 TKH262187:TKJ262187 TUD262187:TUF262187 UDZ262187:UEB262187 UNV262187:UNX262187 UXR262187:UXT262187 VHN262187:VHP262187 VRJ262187:VRL262187 WBF262187:WBH262187 WLB262187:WLD262187 WUX262187:WUZ262187 IL327723:IN327723 SH327723:SJ327723 ACD327723:ACF327723 ALZ327723:AMB327723 AVV327723:AVX327723 BFR327723:BFT327723 BPN327723:BPP327723 BZJ327723:BZL327723 CJF327723:CJH327723 CTB327723:CTD327723 DCX327723:DCZ327723 DMT327723:DMV327723 DWP327723:DWR327723 EGL327723:EGN327723 EQH327723:EQJ327723 FAD327723:FAF327723 FJZ327723:FKB327723 FTV327723:FTX327723 GDR327723:GDT327723 GNN327723:GNP327723 GXJ327723:GXL327723 HHF327723:HHH327723 HRB327723:HRD327723 IAX327723:IAZ327723 IKT327723:IKV327723 IUP327723:IUR327723 JEL327723:JEN327723 JOH327723:JOJ327723 JYD327723:JYF327723 KHZ327723:KIB327723 KRV327723:KRX327723 LBR327723:LBT327723 LLN327723:LLP327723 LVJ327723:LVL327723 MFF327723:MFH327723 MPB327723:MPD327723 MYX327723:MYZ327723 NIT327723:NIV327723 NSP327723:NSR327723 OCL327723:OCN327723 OMH327723:OMJ327723 OWD327723:OWF327723 PFZ327723:PGB327723 PPV327723:PPX327723 PZR327723:PZT327723 QJN327723:QJP327723 QTJ327723:QTL327723 RDF327723:RDH327723 RNB327723:RND327723 RWX327723:RWZ327723 SGT327723:SGV327723 SQP327723:SQR327723 TAL327723:TAN327723 TKH327723:TKJ327723 TUD327723:TUF327723 UDZ327723:UEB327723 UNV327723:UNX327723 UXR327723:UXT327723 VHN327723:VHP327723 VRJ327723:VRL327723 WBF327723:WBH327723 WLB327723:WLD327723 WUX327723:WUZ327723 IL393259:IN393259 SH393259:SJ393259 ACD393259:ACF393259 ALZ393259:AMB393259 AVV393259:AVX393259 BFR393259:BFT393259 BPN393259:BPP393259 BZJ393259:BZL393259 CJF393259:CJH393259 CTB393259:CTD393259 DCX393259:DCZ393259 DMT393259:DMV393259 DWP393259:DWR393259 EGL393259:EGN393259 EQH393259:EQJ393259 FAD393259:FAF393259 FJZ393259:FKB393259 FTV393259:FTX393259 GDR393259:GDT393259 GNN393259:GNP393259 GXJ393259:GXL393259 HHF393259:HHH393259 HRB393259:HRD393259 IAX393259:IAZ393259 IKT393259:IKV393259 IUP393259:IUR393259 JEL393259:JEN393259 JOH393259:JOJ393259 JYD393259:JYF393259 KHZ393259:KIB393259 KRV393259:KRX393259 LBR393259:LBT393259 LLN393259:LLP393259 LVJ393259:LVL393259 MFF393259:MFH393259 MPB393259:MPD393259 MYX393259:MYZ393259 NIT393259:NIV393259 NSP393259:NSR393259 OCL393259:OCN393259 OMH393259:OMJ393259 OWD393259:OWF393259 PFZ393259:PGB393259 PPV393259:PPX393259 PZR393259:PZT393259 QJN393259:QJP393259 QTJ393259:QTL393259 RDF393259:RDH393259 RNB393259:RND393259 RWX393259:RWZ393259 SGT393259:SGV393259 SQP393259:SQR393259 TAL393259:TAN393259 TKH393259:TKJ393259 TUD393259:TUF393259 UDZ393259:UEB393259 UNV393259:UNX393259 UXR393259:UXT393259 VHN393259:VHP393259 VRJ393259:VRL393259 WBF393259:WBH393259 WLB393259:WLD393259 WUX393259:WUZ393259 IL458795:IN458795 SH458795:SJ458795 ACD458795:ACF458795 ALZ458795:AMB458795 AVV458795:AVX458795 BFR458795:BFT458795 BPN458795:BPP458795 BZJ458795:BZL458795 CJF458795:CJH458795 CTB458795:CTD458795 DCX458795:DCZ458795 DMT458795:DMV458795 DWP458795:DWR458795 EGL458795:EGN458795 EQH458795:EQJ458795 FAD458795:FAF458795 FJZ458795:FKB458795 FTV458795:FTX458795 GDR458795:GDT458795 GNN458795:GNP458795 GXJ458795:GXL458795 HHF458795:HHH458795 HRB458795:HRD458795 IAX458795:IAZ458795 IKT458795:IKV458795 IUP458795:IUR458795 JEL458795:JEN458795 JOH458795:JOJ458795 JYD458795:JYF458795 KHZ458795:KIB458795 KRV458795:KRX458795 LBR458795:LBT458795 LLN458795:LLP458795 LVJ458795:LVL458795 MFF458795:MFH458795 MPB458795:MPD458795 MYX458795:MYZ458795 NIT458795:NIV458795 NSP458795:NSR458795 OCL458795:OCN458795 OMH458795:OMJ458795 OWD458795:OWF458795 PFZ458795:PGB458795 PPV458795:PPX458795 PZR458795:PZT458795 QJN458795:QJP458795 QTJ458795:QTL458795 RDF458795:RDH458795 RNB458795:RND458795 RWX458795:RWZ458795 SGT458795:SGV458795 SQP458795:SQR458795 TAL458795:TAN458795 TKH458795:TKJ458795 TUD458795:TUF458795 UDZ458795:UEB458795 UNV458795:UNX458795 UXR458795:UXT458795 VHN458795:VHP458795 VRJ458795:VRL458795 WBF458795:WBH458795 WLB458795:WLD458795 WUX458795:WUZ458795 IL524331:IN524331 SH524331:SJ524331 ACD524331:ACF524331 ALZ524331:AMB524331 AVV524331:AVX524331 BFR524331:BFT524331 BPN524331:BPP524331 BZJ524331:BZL524331 CJF524331:CJH524331 CTB524331:CTD524331 DCX524331:DCZ524331 DMT524331:DMV524331 DWP524331:DWR524331 EGL524331:EGN524331 EQH524331:EQJ524331 FAD524331:FAF524331 FJZ524331:FKB524331 FTV524331:FTX524331 GDR524331:GDT524331 GNN524331:GNP524331 GXJ524331:GXL524331 HHF524331:HHH524331 HRB524331:HRD524331 IAX524331:IAZ524331 IKT524331:IKV524331 IUP524331:IUR524331 JEL524331:JEN524331 JOH524331:JOJ524331 JYD524331:JYF524331 KHZ524331:KIB524331 KRV524331:KRX524331 LBR524331:LBT524331 LLN524331:LLP524331 LVJ524331:LVL524331 MFF524331:MFH524331 MPB524331:MPD524331 MYX524331:MYZ524331 NIT524331:NIV524331 NSP524331:NSR524331 OCL524331:OCN524331 OMH524331:OMJ524331 OWD524331:OWF524331 PFZ524331:PGB524331 PPV524331:PPX524331 PZR524331:PZT524331 QJN524331:QJP524331 QTJ524331:QTL524331 RDF524331:RDH524331 RNB524331:RND524331 RWX524331:RWZ524331 SGT524331:SGV524331 SQP524331:SQR524331 TAL524331:TAN524331 TKH524331:TKJ524331 TUD524331:TUF524331 UDZ524331:UEB524331 UNV524331:UNX524331 UXR524331:UXT524331 VHN524331:VHP524331 VRJ524331:VRL524331 WBF524331:WBH524331 WLB524331:WLD524331 WUX524331:WUZ524331 IL589867:IN589867 SH589867:SJ589867 ACD589867:ACF589867 ALZ589867:AMB589867 AVV589867:AVX589867 BFR589867:BFT589867 BPN589867:BPP589867 BZJ589867:BZL589867 CJF589867:CJH589867 CTB589867:CTD589867 DCX589867:DCZ589867 DMT589867:DMV589867 DWP589867:DWR589867 EGL589867:EGN589867 EQH589867:EQJ589867 FAD589867:FAF589867 FJZ589867:FKB589867 FTV589867:FTX589867 GDR589867:GDT589867 GNN589867:GNP589867 GXJ589867:GXL589867 HHF589867:HHH589867 HRB589867:HRD589867 IAX589867:IAZ589867 IKT589867:IKV589867 IUP589867:IUR589867 JEL589867:JEN589867 JOH589867:JOJ589867 JYD589867:JYF589867 KHZ589867:KIB589867 KRV589867:KRX589867 LBR589867:LBT589867 LLN589867:LLP589867 LVJ589867:LVL589867 MFF589867:MFH589867 MPB589867:MPD589867 MYX589867:MYZ589867 NIT589867:NIV589867 NSP589867:NSR589867 OCL589867:OCN589867 OMH589867:OMJ589867 OWD589867:OWF589867 PFZ589867:PGB589867 PPV589867:PPX589867 PZR589867:PZT589867 QJN589867:QJP589867 QTJ589867:QTL589867 RDF589867:RDH589867 RNB589867:RND589867 RWX589867:RWZ589867 SGT589867:SGV589867 SQP589867:SQR589867 TAL589867:TAN589867 TKH589867:TKJ589867 TUD589867:TUF589867 UDZ589867:UEB589867 UNV589867:UNX589867 UXR589867:UXT589867 VHN589867:VHP589867 VRJ589867:VRL589867 WBF589867:WBH589867 WLB589867:WLD589867 WUX589867:WUZ589867 IL655403:IN655403 SH655403:SJ655403 ACD655403:ACF655403 ALZ655403:AMB655403 AVV655403:AVX655403 BFR655403:BFT655403 BPN655403:BPP655403 BZJ655403:BZL655403 CJF655403:CJH655403 CTB655403:CTD655403 DCX655403:DCZ655403 DMT655403:DMV655403 DWP655403:DWR655403 EGL655403:EGN655403 EQH655403:EQJ655403 FAD655403:FAF655403 FJZ655403:FKB655403 FTV655403:FTX655403 GDR655403:GDT655403 GNN655403:GNP655403 GXJ655403:GXL655403 HHF655403:HHH655403 HRB655403:HRD655403 IAX655403:IAZ655403 IKT655403:IKV655403 IUP655403:IUR655403 JEL655403:JEN655403 JOH655403:JOJ655403 JYD655403:JYF655403 KHZ655403:KIB655403 KRV655403:KRX655403 LBR655403:LBT655403 LLN655403:LLP655403 LVJ655403:LVL655403 MFF655403:MFH655403 MPB655403:MPD655403 MYX655403:MYZ655403 NIT655403:NIV655403 NSP655403:NSR655403 OCL655403:OCN655403 OMH655403:OMJ655403 OWD655403:OWF655403 PFZ655403:PGB655403 PPV655403:PPX655403 PZR655403:PZT655403 QJN655403:QJP655403 QTJ655403:QTL655403 RDF655403:RDH655403 RNB655403:RND655403 RWX655403:RWZ655403 SGT655403:SGV655403 SQP655403:SQR655403 TAL655403:TAN655403 TKH655403:TKJ655403 TUD655403:TUF655403 UDZ655403:UEB655403 UNV655403:UNX655403 UXR655403:UXT655403 VHN655403:VHP655403 VRJ655403:VRL655403 WBF655403:WBH655403 WLB655403:WLD655403 WUX655403:WUZ655403 IL720939:IN720939 SH720939:SJ720939 ACD720939:ACF720939 ALZ720939:AMB720939 AVV720939:AVX720939 BFR720939:BFT720939 BPN720939:BPP720939 BZJ720939:BZL720939 CJF720939:CJH720939 CTB720939:CTD720939 DCX720939:DCZ720939 DMT720939:DMV720939 DWP720939:DWR720939 EGL720939:EGN720939 EQH720939:EQJ720939 FAD720939:FAF720939 FJZ720939:FKB720939 FTV720939:FTX720939 GDR720939:GDT720939 GNN720939:GNP720939 GXJ720939:GXL720939 HHF720939:HHH720939 HRB720939:HRD720939 IAX720939:IAZ720939 IKT720939:IKV720939 IUP720939:IUR720939 JEL720939:JEN720939 JOH720939:JOJ720939 JYD720939:JYF720939 KHZ720939:KIB720939 KRV720939:KRX720939 LBR720939:LBT720939 LLN720939:LLP720939 LVJ720939:LVL720939 MFF720939:MFH720939 MPB720939:MPD720939 MYX720939:MYZ720939 NIT720939:NIV720939 NSP720939:NSR720939 OCL720939:OCN720939 OMH720939:OMJ720939 OWD720939:OWF720939 PFZ720939:PGB720939 PPV720939:PPX720939 PZR720939:PZT720939 QJN720939:QJP720939 QTJ720939:QTL720939 RDF720939:RDH720939 RNB720939:RND720939 RWX720939:RWZ720939 SGT720939:SGV720939 SQP720939:SQR720939 TAL720939:TAN720939 TKH720939:TKJ720939 TUD720939:TUF720939 UDZ720939:UEB720939 UNV720939:UNX720939 UXR720939:UXT720939 VHN720939:VHP720939 VRJ720939:VRL720939 WBF720939:WBH720939 WLB720939:WLD720939 WUX720939:WUZ720939 IL786475:IN786475 SH786475:SJ786475 ACD786475:ACF786475 ALZ786475:AMB786475 AVV786475:AVX786475 BFR786475:BFT786475 BPN786475:BPP786475 BZJ786475:BZL786475 CJF786475:CJH786475 CTB786475:CTD786475 DCX786475:DCZ786475 DMT786475:DMV786475 DWP786475:DWR786475 EGL786475:EGN786475 EQH786475:EQJ786475 FAD786475:FAF786475 FJZ786475:FKB786475 FTV786475:FTX786475 GDR786475:GDT786475 GNN786475:GNP786475 GXJ786475:GXL786475 HHF786475:HHH786475 HRB786475:HRD786475 IAX786475:IAZ786475 IKT786475:IKV786475 IUP786475:IUR786475 JEL786475:JEN786475 JOH786475:JOJ786475 JYD786475:JYF786475 KHZ786475:KIB786475 KRV786475:KRX786475 LBR786475:LBT786475 LLN786475:LLP786475 LVJ786475:LVL786475 MFF786475:MFH786475 MPB786475:MPD786475 MYX786475:MYZ786475 NIT786475:NIV786475 NSP786475:NSR786475 OCL786475:OCN786475 OMH786475:OMJ786475 OWD786475:OWF786475 PFZ786475:PGB786475 PPV786475:PPX786475 PZR786475:PZT786475 QJN786475:QJP786475 QTJ786475:QTL786475 RDF786475:RDH786475 RNB786475:RND786475 RWX786475:RWZ786475 SGT786475:SGV786475 SQP786475:SQR786475 TAL786475:TAN786475 TKH786475:TKJ786475 TUD786475:TUF786475 UDZ786475:UEB786475 UNV786475:UNX786475 UXR786475:UXT786475 VHN786475:VHP786475 VRJ786475:VRL786475 WBF786475:WBH786475 WLB786475:WLD786475 WUX786475:WUZ786475 IL852011:IN852011 SH852011:SJ852011 ACD852011:ACF852011 ALZ852011:AMB852011 AVV852011:AVX852011 BFR852011:BFT852011 BPN852011:BPP852011 BZJ852011:BZL852011 CJF852011:CJH852011 CTB852011:CTD852011 DCX852011:DCZ852011 DMT852011:DMV852011 DWP852011:DWR852011 EGL852011:EGN852011 EQH852011:EQJ852011 FAD852011:FAF852011 FJZ852011:FKB852011 FTV852011:FTX852011 GDR852011:GDT852011 GNN852011:GNP852011 GXJ852011:GXL852011 HHF852011:HHH852011 HRB852011:HRD852011 IAX852011:IAZ852011 IKT852011:IKV852011 IUP852011:IUR852011 JEL852011:JEN852011 JOH852011:JOJ852011 JYD852011:JYF852011 KHZ852011:KIB852011 KRV852011:KRX852011 LBR852011:LBT852011 LLN852011:LLP852011 LVJ852011:LVL852011 MFF852011:MFH852011 MPB852011:MPD852011 MYX852011:MYZ852011 NIT852011:NIV852011 NSP852011:NSR852011 OCL852011:OCN852011 OMH852011:OMJ852011 OWD852011:OWF852011 PFZ852011:PGB852011 PPV852011:PPX852011 PZR852011:PZT852011 QJN852011:QJP852011 QTJ852011:QTL852011 RDF852011:RDH852011 RNB852011:RND852011 RWX852011:RWZ852011 SGT852011:SGV852011 SQP852011:SQR852011 TAL852011:TAN852011 TKH852011:TKJ852011 TUD852011:TUF852011 UDZ852011:UEB852011 UNV852011:UNX852011 UXR852011:UXT852011 VHN852011:VHP852011 VRJ852011:VRL852011 WBF852011:WBH852011 WLB852011:WLD852011 WUX852011:WUZ852011 IL917547:IN917547 SH917547:SJ917547 ACD917547:ACF917547 ALZ917547:AMB917547 AVV917547:AVX917547 BFR917547:BFT917547 BPN917547:BPP917547 BZJ917547:BZL917547 CJF917547:CJH917547 CTB917547:CTD917547 DCX917547:DCZ917547 DMT917547:DMV917547 DWP917547:DWR917547 EGL917547:EGN917547 EQH917547:EQJ917547 FAD917547:FAF917547 FJZ917547:FKB917547 FTV917547:FTX917547 GDR917547:GDT917547 GNN917547:GNP917547 GXJ917547:GXL917547 HHF917547:HHH917547 HRB917547:HRD917547 IAX917547:IAZ917547 IKT917547:IKV917547 IUP917547:IUR917547 JEL917547:JEN917547 JOH917547:JOJ917547 JYD917547:JYF917547 KHZ917547:KIB917547 KRV917547:KRX917547 LBR917547:LBT917547 LLN917547:LLP917547 LVJ917547:LVL917547 MFF917547:MFH917547 MPB917547:MPD917547 MYX917547:MYZ917547 NIT917547:NIV917547 NSP917547:NSR917547 OCL917547:OCN917547 OMH917547:OMJ917547 OWD917547:OWF917547 PFZ917547:PGB917547 PPV917547:PPX917547 PZR917547:PZT917547 QJN917547:QJP917547 QTJ917547:QTL917547 RDF917547:RDH917547 RNB917547:RND917547 RWX917547:RWZ917547 SGT917547:SGV917547 SQP917547:SQR917547 TAL917547:TAN917547 TKH917547:TKJ917547 TUD917547:TUF917547 UDZ917547:UEB917547 UNV917547:UNX917547 UXR917547:UXT917547 VHN917547:VHP917547 VRJ917547:VRL917547 WBF917547:WBH917547 WLB917547:WLD917547 WUX917547:WUZ917547 IL983083:IN983083 SH983083:SJ983083 ACD983083:ACF983083 ALZ983083:AMB983083 AVV983083:AVX983083 BFR983083:BFT983083 BPN983083:BPP983083 BZJ983083:BZL983083 CJF983083:CJH983083 CTB983083:CTD983083 DCX983083:DCZ983083 DMT983083:DMV983083 DWP983083:DWR983083 EGL983083:EGN983083 EQH983083:EQJ983083 FAD983083:FAF983083 FJZ983083:FKB983083 FTV983083:FTX983083 GDR983083:GDT983083 GNN983083:GNP983083 GXJ983083:GXL983083 HHF983083:HHH983083 HRB983083:HRD983083 IAX983083:IAZ983083 IKT983083:IKV983083 IUP983083:IUR983083 JEL983083:JEN983083 JOH983083:JOJ983083 JYD983083:JYF983083 KHZ983083:KIB983083 KRV983083:KRX983083 LBR983083:LBT983083 LLN983083:LLP983083 LVJ983083:LVL983083 MFF983083:MFH983083 MPB983083:MPD983083 MYX983083:MYZ983083 NIT983083:NIV983083 NSP983083:NSR983083 OCL983083:OCN983083 OMH983083:OMJ983083 OWD983083:OWF983083 PFZ983083:PGB983083 PPV983083:PPX983083 PZR983083:PZT983083 QJN983083:QJP983083 QTJ983083:QTL983083 RDF983083:RDH983083 RNB983083:RND983083 RWX983083:RWZ983083 SGT983083:SGV983083 SQP983083:SQR983083 TAL983083:TAN983083 TKH983083:TKJ983083 TUD983083:TUF983083 UDZ983083:UEB983083 UNV983083:UNX983083 UXR983083:UXT983083 VHN983083:VHP983083 VRJ983083:VRL983083 WBF983083:WBH983083 WLB983083:WLD983083 WUX983083:WUZ983083 IQ65577:IS65578 SM65577:SO65578 ACI65577:ACK65578 AME65577:AMG65578 AWA65577:AWC65578 BFW65577:BFY65578 BPS65577:BPU65578 BZO65577:BZQ65578 CJK65577:CJM65578 CTG65577:CTI65578 DDC65577:DDE65578 DMY65577:DNA65578 DWU65577:DWW65578 EGQ65577:EGS65578 EQM65577:EQO65578 FAI65577:FAK65578 FKE65577:FKG65578 FUA65577:FUC65578 GDW65577:GDY65578 GNS65577:GNU65578 GXO65577:GXQ65578 HHK65577:HHM65578 HRG65577:HRI65578 IBC65577:IBE65578 IKY65577:ILA65578 IUU65577:IUW65578 JEQ65577:JES65578 JOM65577:JOO65578 JYI65577:JYK65578 KIE65577:KIG65578 KSA65577:KSC65578 LBW65577:LBY65578 LLS65577:LLU65578 LVO65577:LVQ65578 MFK65577:MFM65578 MPG65577:MPI65578 MZC65577:MZE65578 NIY65577:NJA65578 NSU65577:NSW65578 OCQ65577:OCS65578 OMM65577:OMO65578 OWI65577:OWK65578 PGE65577:PGG65578 PQA65577:PQC65578 PZW65577:PZY65578 QJS65577:QJU65578 QTO65577:QTQ65578 RDK65577:RDM65578 RNG65577:RNI65578 RXC65577:RXE65578 SGY65577:SHA65578 SQU65577:SQW65578 TAQ65577:TAS65578 TKM65577:TKO65578 TUI65577:TUK65578 UEE65577:UEG65578 UOA65577:UOC65578 UXW65577:UXY65578 VHS65577:VHU65578 VRO65577:VRQ65578 WBK65577:WBM65578 WLG65577:WLI65578 WVC65577:WVE65578 IQ131113:IS131114 SM131113:SO131114 ACI131113:ACK131114 AME131113:AMG131114 AWA131113:AWC131114 BFW131113:BFY131114 BPS131113:BPU131114 BZO131113:BZQ131114 CJK131113:CJM131114 CTG131113:CTI131114 DDC131113:DDE131114 DMY131113:DNA131114 DWU131113:DWW131114 EGQ131113:EGS131114 EQM131113:EQO131114 FAI131113:FAK131114 FKE131113:FKG131114 FUA131113:FUC131114 GDW131113:GDY131114 GNS131113:GNU131114 GXO131113:GXQ131114 HHK131113:HHM131114 HRG131113:HRI131114 IBC131113:IBE131114 IKY131113:ILA131114 IUU131113:IUW131114 JEQ131113:JES131114 JOM131113:JOO131114 JYI131113:JYK131114 KIE131113:KIG131114 KSA131113:KSC131114 LBW131113:LBY131114 LLS131113:LLU131114 LVO131113:LVQ131114 MFK131113:MFM131114 MPG131113:MPI131114 MZC131113:MZE131114 NIY131113:NJA131114 NSU131113:NSW131114 OCQ131113:OCS131114 OMM131113:OMO131114 OWI131113:OWK131114 PGE131113:PGG131114 PQA131113:PQC131114 PZW131113:PZY131114 QJS131113:QJU131114 QTO131113:QTQ131114 RDK131113:RDM131114 RNG131113:RNI131114 RXC131113:RXE131114 SGY131113:SHA131114 SQU131113:SQW131114 TAQ131113:TAS131114 TKM131113:TKO131114 TUI131113:TUK131114 UEE131113:UEG131114 UOA131113:UOC131114 UXW131113:UXY131114 VHS131113:VHU131114 VRO131113:VRQ131114 WBK131113:WBM131114 WLG131113:WLI131114 WVC131113:WVE131114 IQ196649:IS196650 SM196649:SO196650 ACI196649:ACK196650 AME196649:AMG196650 AWA196649:AWC196650 BFW196649:BFY196650 BPS196649:BPU196650 BZO196649:BZQ196650 CJK196649:CJM196650 CTG196649:CTI196650 DDC196649:DDE196650 DMY196649:DNA196650 DWU196649:DWW196650 EGQ196649:EGS196650 EQM196649:EQO196650 FAI196649:FAK196650 FKE196649:FKG196650 FUA196649:FUC196650 GDW196649:GDY196650 GNS196649:GNU196650 GXO196649:GXQ196650 HHK196649:HHM196650 HRG196649:HRI196650 IBC196649:IBE196650 IKY196649:ILA196650 IUU196649:IUW196650 JEQ196649:JES196650 JOM196649:JOO196650 JYI196649:JYK196650 KIE196649:KIG196650 KSA196649:KSC196650 LBW196649:LBY196650 LLS196649:LLU196650 LVO196649:LVQ196650 MFK196649:MFM196650 MPG196649:MPI196650 MZC196649:MZE196650 NIY196649:NJA196650 NSU196649:NSW196650 OCQ196649:OCS196650 OMM196649:OMO196650 OWI196649:OWK196650 PGE196649:PGG196650 PQA196649:PQC196650 PZW196649:PZY196650 QJS196649:QJU196650 QTO196649:QTQ196650 RDK196649:RDM196650 RNG196649:RNI196650 RXC196649:RXE196650 SGY196649:SHA196650 SQU196649:SQW196650 TAQ196649:TAS196650 TKM196649:TKO196650 TUI196649:TUK196650 UEE196649:UEG196650 UOA196649:UOC196650 UXW196649:UXY196650 VHS196649:VHU196650 VRO196649:VRQ196650 WBK196649:WBM196650 WLG196649:WLI196650 WVC196649:WVE196650 IQ262185:IS262186 SM262185:SO262186 ACI262185:ACK262186 AME262185:AMG262186 AWA262185:AWC262186 BFW262185:BFY262186 BPS262185:BPU262186 BZO262185:BZQ262186 CJK262185:CJM262186 CTG262185:CTI262186 DDC262185:DDE262186 DMY262185:DNA262186 DWU262185:DWW262186 EGQ262185:EGS262186 EQM262185:EQO262186 FAI262185:FAK262186 FKE262185:FKG262186 FUA262185:FUC262186 GDW262185:GDY262186 GNS262185:GNU262186 GXO262185:GXQ262186 HHK262185:HHM262186 HRG262185:HRI262186 IBC262185:IBE262186 IKY262185:ILA262186 IUU262185:IUW262186 JEQ262185:JES262186 JOM262185:JOO262186 JYI262185:JYK262186 KIE262185:KIG262186 KSA262185:KSC262186 LBW262185:LBY262186 LLS262185:LLU262186 LVO262185:LVQ262186 MFK262185:MFM262186 MPG262185:MPI262186 MZC262185:MZE262186 NIY262185:NJA262186 NSU262185:NSW262186 OCQ262185:OCS262186 OMM262185:OMO262186 OWI262185:OWK262186 PGE262185:PGG262186 PQA262185:PQC262186 PZW262185:PZY262186 QJS262185:QJU262186 QTO262185:QTQ262186 RDK262185:RDM262186 RNG262185:RNI262186 RXC262185:RXE262186 SGY262185:SHA262186 SQU262185:SQW262186 TAQ262185:TAS262186 TKM262185:TKO262186 TUI262185:TUK262186 UEE262185:UEG262186 UOA262185:UOC262186 UXW262185:UXY262186 VHS262185:VHU262186 VRO262185:VRQ262186 WBK262185:WBM262186 WLG262185:WLI262186 WVC262185:WVE262186 IQ327721:IS327722 SM327721:SO327722 ACI327721:ACK327722 AME327721:AMG327722 AWA327721:AWC327722 BFW327721:BFY327722 BPS327721:BPU327722 BZO327721:BZQ327722 CJK327721:CJM327722 CTG327721:CTI327722 DDC327721:DDE327722 DMY327721:DNA327722 DWU327721:DWW327722 EGQ327721:EGS327722 EQM327721:EQO327722 FAI327721:FAK327722 FKE327721:FKG327722 FUA327721:FUC327722 GDW327721:GDY327722 GNS327721:GNU327722 GXO327721:GXQ327722 HHK327721:HHM327722 HRG327721:HRI327722 IBC327721:IBE327722 IKY327721:ILA327722 IUU327721:IUW327722 JEQ327721:JES327722 JOM327721:JOO327722 JYI327721:JYK327722 KIE327721:KIG327722 KSA327721:KSC327722 LBW327721:LBY327722 LLS327721:LLU327722 LVO327721:LVQ327722 MFK327721:MFM327722 MPG327721:MPI327722 MZC327721:MZE327722 NIY327721:NJA327722 NSU327721:NSW327722 OCQ327721:OCS327722 OMM327721:OMO327722 OWI327721:OWK327722 PGE327721:PGG327722 PQA327721:PQC327722 PZW327721:PZY327722 QJS327721:QJU327722 QTO327721:QTQ327722 RDK327721:RDM327722 RNG327721:RNI327722 RXC327721:RXE327722 SGY327721:SHA327722 SQU327721:SQW327722 TAQ327721:TAS327722 TKM327721:TKO327722 TUI327721:TUK327722 UEE327721:UEG327722 UOA327721:UOC327722 UXW327721:UXY327722 VHS327721:VHU327722 VRO327721:VRQ327722 WBK327721:WBM327722 WLG327721:WLI327722 WVC327721:WVE327722 IQ393257:IS393258 SM393257:SO393258 ACI393257:ACK393258 AME393257:AMG393258 AWA393257:AWC393258 BFW393257:BFY393258 BPS393257:BPU393258 BZO393257:BZQ393258 CJK393257:CJM393258 CTG393257:CTI393258 DDC393257:DDE393258 DMY393257:DNA393258 DWU393257:DWW393258 EGQ393257:EGS393258 EQM393257:EQO393258 FAI393257:FAK393258 FKE393257:FKG393258 FUA393257:FUC393258 GDW393257:GDY393258 GNS393257:GNU393258 GXO393257:GXQ393258 HHK393257:HHM393258 HRG393257:HRI393258 IBC393257:IBE393258 IKY393257:ILA393258 IUU393257:IUW393258 JEQ393257:JES393258 JOM393257:JOO393258 JYI393257:JYK393258 KIE393257:KIG393258 KSA393257:KSC393258 LBW393257:LBY393258 LLS393257:LLU393258 LVO393257:LVQ393258 MFK393257:MFM393258 MPG393257:MPI393258 MZC393257:MZE393258 NIY393257:NJA393258 NSU393257:NSW393258 OCQ393257:OCS393258 OMM393257:OMO393258 OWI393257:OWK393258 PGE393257:PGG393258 PQA393257:PQC393258 PZW393257:PZY393258 QJS393257:QJU393258 QTO393257:QTQ393258 RDK393257:RDM393258 RNG393257:RNI393258 RXC393257:RXE393258 SGY393257:SHA393258 SQU393257:SQW393258 TAQ393257:TAS393258 TKM393257:TKO393258 TUI393257:TUK393258 UEE393257:UEG393258 UOA393257:UOC393258 UXW393257:UXY393258 VHS393257:VHU393258 VRO393257:VRQ393258 WBK393257:WBM393258 WLG393257:WLI393258 WVC393257:WVE393258 IQ458793:IS458794 SM458793:SO458794 ACI458793:ACK458794 AME458793:AMG458794 AWA458793:AWC458794 BFW458793:BFY458794 BPS458793:BPU458794 BZO458793:BZQ458794 CJK458793:CJM458794 CTG458793:CTI458794 DDC458793:DDE458794 DMY458793:DNA458794 DWU458793:DWW458794 EGQ458793:EGS458794 EQM458793:EQO458794 FAI458793:FAK458794 FKE458793:FKG458794 FUA458793:FUC458794 GDW458793:GDY458794 GNS458793:GNU458794 GXO458793:GXQ458794 HHK458793:HHM458794 HRG458793:HRI458794 IBC458793:IBE458794 IKY458793:ILA458794 IUU458793:IUW458794 JEQ458793:JES458794 JOM458793:JOO458794 JYI458793:JYK458794 KIE458793:KIG458794 KSA458793:KSC458794 LBW458793:LBY458794 LLS458793:LLU458794 LVO458793:LVQ458794 MFK458793:MFM458794 MPG458793:MPI458794 MZC458793:MZE458794 NIY458793:NJA458794 NSU458793:NSW458794 OCQ458793:OCS458794 OMM458793:OMO458794 OWI458793:OWK458794 PGE458793:PGG458794 PQA458793:PQC458794 PZW458793:PZY458794 QJS458793:QJU458794 QTO458793:QTQ458794 RDK458793:RDM458794 RNG458793:RNI458794 RXC458793:RXE458794 SGY458793:SHA458794 SQU458793:SQW458794 TAQ458793:TAS458794 TKM458793:TKO458794 TUI458793:TUK458794 UEE458793:UEG458794 UOA458793:UOC458794 UXW458793:UXY458794 VHS458793:VHU458794 VRO458793:VRQ458794 WBK458793:WBM458794 WLG458793:WLI458794 WVC458793:WVE458794 IQ524329:IS524330 SM524329:SO524330 ACI524329:ACK524330 AME524329:AMG524330 AWA524329:AWC524330 BFW524329:BFY524330 BPS524329:BPU524330 BZO524329:BZQ524330 CJK524329:CJM524330 CTG524329:CTI524330 DDC524329:DDE524330 DMY524329:DNA524330 DWU524329:DWW524330 EGQ524329:EGS524330 EQM524329:EQO524330 FAI524329:FAK524330 FKE524329:FKG524330 FUA524329:FUC524330 GDW524329:GDY524330 GNS524329:GNU524330 GXO524329:GXQ524330 HHK524329:HHM524330 HRG524329:HRI524330 IBC524329:IBE524330 IKY524329:ILA524330 IUU524329:IUW524330 JEQ524329:JES524330 JOM524329:JOO524330 JYI524329:JYK524330 KIE524329:KIG524330 KSA524329:KSC524330 LBW524329:LBY524330 LLS524329:LLU524330 LVO524329:LVQ524330 MFK524329:MFM524330 MPG524329:MPI524330 MZC524329:MZE524330 NIY524329:NJA524330 NSU524329:NSW524330 OCQ524329:OCS524330 OMM524329:OMO524330 OWI524329:OWK524330 PGE524329:PGG524330 PQA524329:PQC524330 PZW524329:PZY524330 QJS524329:QJU524330 QTO524329:QTQ524330 RDK524329:RDM524330 RNG524329:RNI524330 RXC524329:RXE524330 SGY524329:SHA524330 SQU524329:SQW524330 TAQ524329:TAS524330 TKM524329:TKO524330 TUI524329:TUK524330 UEE524329:UEG524330 UOA524329:UOC524330 UXW524329:UXY524330 VHS524329:VHU524330 VRO524329:VRQ524330 WBK524329:WBM524330 WLG524329:WLI524330 WVC524329:WVE524330 IQ589865:IS589866 SM589865:SO589866 ACI589865:ACK589866 AME589865:AMG589866 AWA589865:AWC589866 BFW589865:BFY589866 BPS589865:BPU589866 BZO589865:BZQ589866 CJK589865:CJM589866 CTG589865:CTI589866 DDC589865:DDE589866 DMY589865:DNA589866 DWU589865:DWW589866 EGQ589865:EGS589866 EQM589865:EQO589866 FAI589865:FAK589866 FKE589865:FKG589866 FUA589865:FUC589866 GDW589865:GDY589866 GNS589865:GNU589866 GXO589865:GXQ589866 HHK589865:HHM589866 HRG589865:HRI589866 IBC589865:IBE589866 IKY589865:ILA589866 IUU589865:IUW589866 JEQ589865:JES589866 JOM589865:JOO589866 JYI589865:JYK589866 KIE589865:KIG589866 KSA589865:KSC589866 LBW589865:LBY589866 LLS589865:LLU589866 LVO589865:LVQ589866 MFK589865:MFM589866 MPG589865:MPI589866 MZC589865:MZE589866 NIY589865:NJA589866 NSU589865:NSW589866 OCQ589865:OCS589866 OMM589865:OMO589866 OWI589865:OWK589866 PGE589865:PGG589866 PQA589865:PQC589866 PZW589865:PZY589866 QJS589865:QJU589866 QTO589865:QTQ589866 RDK589865:RDM589866 RNG589865:RNI589866 RXC589865:RXE589866 SGY589865:SHA589866 SQU589865:SQW589866 TAQ589865:TAS589866 TKM589865:TKO589866 TUI589865:TUK589866 UEE589865:UEG589866 UOA589865:UOC589866 UXW589865:UXY589866 VHS589865:VHU589866 VRO589865:VRQ589866 WBK589865:WBM589866 WLG589865:WLI589866 WVC589865:WVE589866 IQ655401:IS655402 SM655401:SO655402 ACI655401:ACK655402 AME655401:AMG655402 AWA655401:AWC655402 BFW655401:BFY655402 BPS655401:BPU655402 BZO655401:BZQ655402 CJK655401:CJM655402 CTG655401:CTI655402 DDC655401:DDE655402 DMY655401:DNA655402 DWU655401:DWW655402 EGQ655401:EGS655402 EQM655401:EQO655402 FAI655401:FAK655402 FKE655401:FKG655402 FUA655401:FUC655402 GDW655401:GDY655402 GNS655401:GNU655402 GXO655401:GXQ655402 HHK655401:HHM655402 HRG655401:HRI655402 IBC655401:IBE655402 IKY655401:ILA655402 IUU655401:IUW655402 JEQ655401:JES655402 JOM655401:JOO655402 JYI655401:JYK655402 KIE655401:KIG655402 KSA655401:KSC655402 LBW655401:LBY655402 LLS655401:LLU655402 LVO655401:LVQ655402 MFK655401:MFM655402 MPG655401:MPI655402 MZC655401:MZE655402 NIY655401:NJA655402 NSU655401:NSW655402 OCQ655401:OCS655402 OMM655401:OMO655402 OWI655401:OWK655402 PGE655401:PGG655402 PQA655401:PQC655402 PZW655401:PZY655402 QJS655401:QJU655402 QTO655401:QTQ655402 RDK655401:RDM655402 RNG655401:RNI655402 RXC655401:RXE655402 SGY655401:SHA655402 SQU655401:SQW655402 TAQ655401:TAS655402 TKM655401:TKO655402 TUI655401:TUK655402 UEE655401:UEG655402 UOA655401:UOC655402 UXW655401:UXY655402 VHS655401:VHU655402 VRO655401:VRQ655402 WBK655401:WBM655402 WLG655401:WLI655402 WVC655401:WVE655402 IQ720937:IS720938 SM720937:SO720938 ACI720937:ACK720938 AME720937:AMG720938 AWA720937:AWC720938 BFW720937:BFY720938 BPS720937:BPU720938 BZO720937:BZQ720938 CJK720937:CJM720938 CTG720937:CTI720938 DDC720937:DDE720938 DMY720937:DNA720938 DWU720937:DWW720938 EGQ720937:EGS720938 EQM720937:EQO720938 FAI720937:FAK720938 FKE720937:FKG720938 FUA720937:FUC720938 GDW720937:GDY720938 GNS720937:GNU720938 GXO720937:GXQ720938 HHK720937:HHM720938 HRG720937:HRI720938 IBC720937:IBE720938 IKY720937:ILA720938 IUU720937:IUW720938 JEQ720937:JES720938 JOM720937:JOO720938 JYI720937:JYK720938 KIE720937:KIG720938 KSA720937:KSC720938 LBW720937:LBY720938 LLS720937:LLU720938 LVO720937:LVQ720938 MFK720937:MFM720938 MPG720937:MPI720938 MZC720937:MZE720938 NIY720937:NJA720938 NSU720937:NSW720938 OCQ720937:OCS720938 OMM720937:OMO720938 OWI720937:OWK720938 PGE720937:PGG720938 PQA720937:PQC720938 PZW720937:PZY720938 QJS720937:QJU720938 QTO720937:QTQ720938 RDK720937:RDM720938 RNG720937:RNI720938 RXC720937:RXE720938 SGY720937:SHA720938 SQU720937:SQW720938 TAQ720937:TAS720938 TKM720937:TKO720938 TUI720937:TUK720938 UEE720937:UEG720938 UOA720937:UOC720938 UXW720937:UXY720938 VHS720937:VHU720938 VRO720937:VRQ720938 WBK720937:WBM720938 WLG720937:WLI720938 WVC720937:WVE720938 IQ786473:IS786474 SM786473:SO786474 ACI786473:ACK786474 AME786473:AMG786474 AWA786473:AWC786474 BFW786473:BFY786474 BPS786473:BPU786474 BZO786473:BZQ786474 CJK786473:CJM786474 CTG786473:CTI786474 DDC786473:DDE786474 DMY786473:DNA786474 DWU786473:DWW786474 EGQ786473:EGS786474 EQM786473:EQO786474 FAI786473:FAK786474 FKE786473:FKG786474 FUA786473:FUC786474 GDW786473:GDY786474 GNS786473:GNU786474 GXO786473:GXQ786474 HHK786473:HHM786474 HRG786473:HRI786474 IBC786473:IBE786474 IKY786473:ILA786474 IUU786473:IUW786474 JEQ786473:JES786474 JOM786473:JOO786474 JYI786473:JYK786474 KIE786473:KIG786474 KSA786473:KSC786474 LBW786473:LBY786474 LLS786473:LLU786474 LVO786473:LVQ786474 MFK786473:MFM786474 MPG786473:MPI786474 MZC786473:MZE786474 NIY786473:NJA786474 NSU786473:NSW786474 OCQ786473:OCS786474 OMM786473:OMO786474 OWI786473:OWK786474 PGE786473:PGG786474 PQA786473:PQC786474 PZW786473:PZY786474 QJS786473:QJU786474 QTO786473:QTQ786474 RDK786473:RDM786474 RNG786473:RNI786474 RXC786473:RXE786474 SGY786473:SHA786474 SQU786473:SQW786474 TAQ786473:TAS786474 TKM786473:TKO786474 TUI786473:TUK786474 UEE786473:UEG786474 UOA786473:UOC786474 UXW786473:UXY786474 VHS786473:VHU786474 VRO786473:VRQ786474 WBK786473:WBM786474 WLG786473:WLI786474 WVC786473:WVE786474 IQ852009:IS852010 SM852009:SO852010 ACI852009:ACK852010 AME852009:AMG852010 AWA852009:AWC852010 BFW852009:BFY852010 BPS852009:BPU852010 BZO852009:BZQ852010 CJK852009:CJM852010 CTG852009:CTI852010 DDC852009:DDE852010 DMY852009:DNA852010 DWU852009:DWW852010 EGQ852009:EGS852010 EQM852009:EQO852010 FAI852009:FAK852010 FKE852009:FKG852010 FUA852009:FUC852010 GDW852009:GDY852010 GNS852009:GNU852010 GXO852009:GXQ852010 HHK852009:HHM852010 HRG852009:HRI852010 IBC852009:IBE852010 IKY852009:ILA852010 IUU852009:IUW852010 JEQ852009:JES852010 JOM852009:JOO852010 JYI852009:JYK852010 KIE852009:KIG852010 KSA852009:KSC852010 LBW852009:LBY852010 LLS852009:LLU852010 LVO852009:LVQ852010 MFK852009:MFM852010 MPG852009:MPI852010 MZC852009:MZE852010 NIY852009:NJA852010 NSU852009:NSW852010 OCQ852009:OCS852010 OMM852009:OMO852010 OWI852009:OWK852010 PGE852009:PGG852010 PQA852009:PQC852010 PZW852009:PZY852010 QJS852009:QJU852010 QTO852009:QTQ852010 RDK852009:RDM852010 RNG852009:RNI852010 RXC852009:RXE852010 SGY852009:SHA852010 SQU852009:SQW852010 TAQ852009:TAS852010 TKM852009:TKO852010 TUI852009:TUK852010 UEE852009:UEG852010 UOA852009:UOC852010 UXW852009:UXY852010 VHS852009:VHU852010 VRO852009:VRQ852010 WBK852009:WBM852010 WLG852009:WLI852010 WVC852009:WVE852010 IQ917545:IS917546 SM917545:SO917546 ACI917545:ACK917546 AME917545:AMG917546 AWA917545:AWC917546 BFW917545:BFY917546 BPS917545:BPU917546 BZO917545:BZQ917546 CJK917545:CJM917546 CTG917545:CTI917546 DDC917545:DDE917546 DMY917545:DNA917546 DWU917545:DWW917546 EGQ917545:EGS917546 EQM917545:EQO917546 FAI917545:FAK917546 FKE917545:FKG917546 FUA917545:FUC917546 GDW917545:GDY917546 GNS917545:GNU917546 GXO917545:GXQ917546 HHK917545:HHM917546 HRG917545:HRI917546 IBC917545:IBE917546 IKY917545:ILA917546 IUU917545:IUW917546 JEQ917545:JES917546 JOM917545:JOO917546 JYI917545:JYK917546 KIE917545:KIG917546 KSA917545:KSC917546 LBW917545:LBY917546 LLS917545:LLU917546 LVO917545:LVQ917546 MFK917545:MFM917546 MPG917545:MPI917546 MZC917545:MZE917546 NIY917545:NJA917546 NSU917545:NSW917546 OCQ917545:OCS917546 OMM917545:OMO917546 OWI917545:OWK917546 PGE917545:PGG917546 PQA917545:PQC917546 PZW917545:PZY917546 QJS917545:QJU917546 QTO917545:QTQ917546 RDK917545:RDM917546 RNG917545:RNI917546 RXC917545:RXE917546 SGY917545:SHA917546 SQU917545:SQW917546 TAQ917545:TAS917546 TKM917545:TKO917546 TUI917545:TUK917546 UEE917545:UEG917546 UOA917545:UOC917546 UXW917545:UXY917546 VHS917545:VHU917546 VRO917545:VRQ917546 WBK917545:WBM917546 WLG917545:WLI917546 WVC917545:WVE917546 IQ983081:IS983082 SM983081:SO983082 ACI983081:ACK983082 AME983081:AMG983082 AWA983081:AWC983082 BFW983081:BFY983082 BPS983081:BPU983082 BZO983081:BZQ983082 CJK983081:CJM983082 CTG983081:CTI983082 DDC983081:DDE983082 DMY983081:DNA983082 DWU983081:DWW983082 EGQ983081:EGS983082 EQM983081:EQO983082 FAI983081:FAK983082 FKE983081:FKG983082 FUA983081:FUC983082 GDW983081:GDY983082 GNS983081:GNU983082 GXO983081:GXQ983082 HHK983081:HHM983082 HRG983081:HRI983082 IBC983081:IBE983082 IKY983081:ILA983082 IUU983081:IUW983082 JEQ983081:JES983082 JOM983081:JOO983082 JYI983081:JYK983082 KIE983081:KIG983082 KSA983081:KSC983082 LBW983081:LBY983082 LLS983081:LLU983082 LVO983081:LVQ983082 MFK983081:MFM983082 MPG983081:MPI983082 MZC983081:MZE983082 NIY983081:NJA983082 NSU983081:NSW983082 OCQ983081:OCS983082 OMM983081:OMO983082 OWI983081:OWK983082 PGE983081:PGG983082 PQA983081:PQC983082 PZW983081:PZY983082 QJS983081:QJU983082 QTO983081:QTQ983082 RDK983081:RDM983082 RNG983081:RNI983082 RXC983081:RXE983082 SGY983081:SHA983082 SQU983081:SQW983082 TAQ983081:TAS983082 TKM983081:TKO983082 TUI983081:TUK983082 UEE983081:UEG983082 UOA983081:UOC983082 UXW983081:UXY983082 VHS983081:VHU983082 VRO983081:VRQ983082 WBK983081:WBM983082 WLG983081:WLI983082 WVC983081:WVE983082 P65542 HW65540 RS65540 ABO65540 ALK65540 AVG65540 BFC65540 BOY65540 BYU65540 CIQ65540 CSM65540 DCI65540 DME65540 DWA65540 EFW65540 EPS65540 EZO65540 FJK65540 FTG65540 GDC65540 GMY65540 GWU65540 HGQ65540 HQM65540 IAI65540 IKE65540 IUA65540 JDW65540 JNS65540 JXO65540 KHK65540 KRG65540 LBC65540 LKY65540 LUU65540 MEQ65540 MOM65540 MYI65540 NIE65540 NSA65540 OBW65540 OLS65540 OVO65540 PFK65540 PPG65540 PZC65540 QIY65540 QSU65540 RCQ65540 RMM65540 RWI65540 SGE65540 SQA65540 SZW65540 TJS65540 TTO65540 UDK65540 UNG65540 UXC65540 VGY65540 VQU65540 WAQ65540 WKM65540 WUI65540 P131078 HW131076 RS131076 ABO131076 ALK131076 AVG131076 BFC131076 BOY131076 BYU131076 CIQ131076 CSM131076 DCI131076 DME131076 DWA131076 EFW131076 EPS131076 EZO131076 FJK131076 FTG131076 GDC131076 GMY131076 GWU131076 HGQ131076 HQM131076 IAI131076 IKE131076 IUA131076 JDW131076 JNS131076 JXO131076 KHK131076 KRG131076 LBC131076 LKY131076 LUU131076 MEQ131076 MOM131076 MYI131076 NIE131076 NSA131076 OBW131076 OLS131076 OVO131076 PFK131076 PPG131076 PZC131076 QIY131076 QSU131076 RCQ131076 RMM131076 RWI131076 SGE131076 SQA131076 SZW131076 TJS131076 TTO131076 UDK131076 UNG131076 UXC131076 VGY131076 VQU131076 WAQ131076 WKM131076 WUI131076 P196614 HW196612 RS196612 ABO196612 ALK196612 AVG196612 BFC196612 BOY196612 BYU196612 CIQ196612 CSM196612 DCI196612 DME196612 DWA196612 EFW196612 EPS196612 EZO196612 FJK196612 FTG196612 GDC196612 GMY196612 GWU196612 HGQ196612 HQM196612 IAI196612 IKE196612 IUA196612 JDW196612 JNS196612 JXO196612 KHK196612 KRG196612 LBC196612 LKY196612 LUU196612 MEQ196612 MOM196612 MYI196612 NIE196612 NSA196612 OBW196612 OLS196612 OVO196612 PFK196612 PPG196612 PZC196612 QIY196612 QSU196612 RCQ196612 RMM196612 RWI196612 SGE196612 SQA196612 SZW196612 TJS196612 TTO196612 UDK196612 UNG196612 UXC196612 VGY196612 VQU196612 WAQ196612 WKM196612 WUI196612 P262150 HW262148 RS262148 ABO262148 ALK262148 AVG262148 BFC262148 BOY262148 BYU262148 CIQ262148 CSM262148 DCI262148 DME262148 DWA262148 EFW262148 EPS262148 EZO262148 FJK262148 FTG262148 GDC262148 GMY262148 GWU262148 HGQ262148 HQM262148 IAI262148 IKE262148 IUA262148 JDW262148 JNS262148 JXO262148 KHK262148 KRG262148 LBC262148 LKY262148 LUU262148 MEQ262148 MOM262148 MYI262148 NIE262148 NSA262148 OBW262148 OLS262148 OVO262148 PFK262148 PPG262148 PZC262148 QIY262148 QSU262148 RCQ262148 RMM262148 RWI262148 SGE262148 SQA262148 SZW262148 TJS262148 TTO262148 UDK262148 UNG262148 UXC262148 VGY262148 VQU262148 WAQ262148 WKM262148 WUI262148 P327686 HW327684 RS327684 ABO327684 ALK327684 AVG327684 BFC327684 BOY327684 BYU327684 CIQ327684 CSM327684 DCI327684 DME327684 DWA327684 EFW327684 EPS327684 EZO327684 FJK327684 FTG327684 GDC327684 GMY327684 GWU327684 HGQ327684 HQM327684 IAI327684 IKE327684 IUA327684 JDW327684 JNS327684 JXO327684 KHK327684 KRG327684 LBC327684 LKY327684 LUU327684 MEQ327684 MOM327684 MYI327684 NIE327684 NSA327684 OBW327684 OLS327684 OVO327684 PFK327684 PPG327684 PZC327684 QIY327684 QSU327684 RCQ327684 RMM327684 RWI327684 SGE327684 SQA327684 SZW327684 TJS327684 TTO327684 UDK327684 UNG327684 UXC327684 VGY327684 VQU327684 WAQ327684 WKM327684 WUI327684 P393222 HW393220 RS393220 ABO393220 ALK393220 AVG393220 BFC393220 BOY393220 BYU393220 CIQ393220 CSM393220 DCI393220 DME393220 DWA393220 EFW393220 EPS393220 EZO393220 FJK393220 FTG393220 GDC393220 GMY393220 GWU393220 HGQ393220 HQM393220 IAI393220 IKE393220 IUA393220 JDW393220 JNS393220 JXO393220 KHK393220 KRG393220 LBC393220 LKY393220 LUU393220 MEQ393220 MOM393220 MYI393220 NIE393220 NSA393220 OBW393220 OLS393220 OVO393220 PFK393220 PPG393220 PZC393220 QIY393220 QSU393220 RCQ393220 RMM393220 RWI393220 SGE393220 SQA393220 SZW393220 TJS393220 TTO393220 UDK393220 UNG393220 UXC393220 VGY393220 VQU393220 WAQ393220 WKM393220 WUI393220 P458758 HW458756 RS458756 ABO458756 ALK458756 AVG458756 BFC458756 BOY458756 BYU458756 CIQ458756 CSM458756 DCI458756 DME458756 DWA458756 EFW458756 EPS458756 EZO458756 FJK458756 FTG458756 GDC458756 GMY458756 GWU458756 HGQ458756 HQM458756 IAI458756 IKE458756 IUA458756 JDW458756 JNS458756 JXO458756 KHK458756 KRG458756 LBC458756 LKY458756 LUU458756 MEQ458756 MOM458756 MYI458756 NIE458756 NSA458756 OBW458756 OLS458756 OVO458756 PFK458756 PPG458756 PZC458756 QIY458756 QSU458756 RCQ458756 RMM458756 RWI458756 SGE458756 SQA458756 SZW458756 TJS458756 TTO458756 UDK458756 UNG458756 UXC458756 VGY458756 VQU458756 WAQ458756 WKM458756 WUI458756 P524294 HW524292 RS524292 ABO524292 ALK524292 AVG524292 BFC524292 BOY524292 BYU524292 CIQ524292 CSM524292 DCI524292 DME524292 DWA524292 EFW524292 EPS524292 EZO524292 FJK524292 FTG524292 GDC524292 GMY524292 GWU524292 HGQ524292 HQM524292 IAI524292 IKE524292 IUA524292 JDW524292 JNS524292 JXO524292 KHK524292 KRG524292 LBC524292 LKY524292 LUU524292 MEQ524292 MOM524292 MYI524292 NIE524292 NSA524292 OBW524292 OLS524292 OVO524292 PFK524292 PPG524292 PZC524292 QIY524292 QSU524292 RCQ524292 RMM524292 RWI524292 SGE524292 SQA524292 SZW524292 TJS524292 TTO524292 UDK524292 UNG524292 UXC524292 VGY524292 VQU524292 WAQ524292 WKM524292 WUI524292 P589830 HW589828 RS589828 ABO589828 ALK589828 AVG589828 BFC589828 BOY589828 BYU589828 CIQ589828 CSM589828 DCI589828 DME589828 DWA589828 EFW589828 EPS589828 EZO589828 FJK589828 FTG589828 GDC589828 GMY589828 GWU589828 HGQ589828 HQM589828 IAI589828 IKE589828 IUA589828 JDW589828 JNS589828 JXO589828 KHK589828 KRG589828 LBC589828 LKY589828 LUU589828 MEQ589828 MOM589828 MYI589828 NIE589828 NSA589828 OBW589828 OLS589828 OVO589828 PFK589828 PPG589828 PZC589828 QIY589828 QSU589828 RCQ589828 RMM589828 RWI589828 SGE589828 SQA589828 SZW589828 TJS589828 TTO589828 UDK589828 UNG589828 UXC589828 VGY589828 VQU589828 WAQ589828 WKM589828 WUI589828 P655366 HW655364 RS655364 ABO655364 ALK655364 AVG655364 BFC655364 BOY655364 BYU655364 CIQ655364 CSM655364 DCI655364 DME655364 DWA655364 EFW655364 EPS655364 EZO655364 FJK655364 FTG655364 GDC655364 GMY655364 GWU655364 HGQ655364 HQM655364 IAI655364 IKE655364 IUA655364 JDW655364 JNS655364 JXO655364 KHK655364 KRG655364 LBC655364 LKY655364 LUU655364 MEQ655364 MOM655364 MYI655364 NIE655364 NSA655364 OBW655364 OLS655364 OVO655364 PFK655364 PPG655364 PZC655364 QIY655364 QSU655364 RCQ655364 RMM655364 RWI655364 SGE655364 SQA655364 SZW655364 TJS655364 TTO655364 UDK655364 UNG655364 UXC655364 VGY655364 VQU655364 WAQ655364 WKM655364 WUI655364 P720902 HW720900 RS720900 ABO720900 ALK720900 AVG720900 BFC720900 BOY720900 BYU720900 CIQ720900 CSM720900 DCI720900 DME720900 DWA720900 EFW720900 EPS720900 EZO720900 FJK720900 FTG720900 GDC720900 GMY720900 GWU720900 HGQ720900 HQM720900 IAI720900 IKE720900 IUA720900 JDW720900 JNS720900 JXO720900 KHK720900 KRG720900 LBC720900 LKY720900 LUU720900 MEQ720900 MOM720900 MYI720900 NIE720900 NSA720900 OBW720900 OLS720900 OVO720900 PFK720900 PPG720900 PZC720900 QIY720900 QSU720900 RCQ720900 RMM720900 RWI720900 SGE720900 SQA720900 SZW720900 TJS720900 TTO720900 UDK720900 UNG720900 UXC720900 VGY720900 VQU720900 WAQ720900 WKM720900 WUI720900 P786438 HW786436 RS786436 ABO786436 ALK786436 AVG786436 BFC786436 BOY786436 BYU786436 CIQ786436 CSM786436 DCI786436 DME786436 DWA786436 EFW786436 EPS786436 EZO786436 FJK786436 FTG786436 GDC786436 GMY786436 GWU786436 HGQ786436 HQM786436 IAI786436 IKE786436 IUA786436 JDW786436 JNS786436 JXO786436 KHK786436 KRG786436 LBC786436 LKY786436 LUU786436 MEQ786436 MOM786436 MYI786436 NIE786436 NSA786436 OBW786436 OLS786436 OVO786436 PFK786436 PPG786436 PZC786436 QIY786436 QSU786436 RCQ786436 RMM786436 RWI786436 SGE786436 SQA786436 SZW786436 TJS786436 TTO786436 UDK786436 UNG786436 UXC786436 VGY786436 VQU786436 WAQ786436 WKM786436 WUI786436 P851974 HW851972 RS851972 ABO851972 ALK851972 AVG851972 BFC851972 BOY851972 BYU851972 CIQ851972 CSM851972 DCI851972 DME851972 DWA851972 EFW851972 EPS851972 EZO851972 FJK851972 FTG851972 GDC851972 GMY851972 GWU851972 HGQ851972 HQM851972 IAI851972 IKE851972 IUA851972 JDW851972 JNS851972 JXO851972 KHK851972 KRG851972 LBC851972 LKY851972 LUU851972 MEQ851972 MOM851972 MYI851972 NIE851972 NSA851972 OBW851972 OLS851972 OVO851972 PFK851972 PPG851972 PZC851972 QIY851972 QSU851972 RCQ851972 RMM851972 RWI851972 SGE851972 SQA851972 SZW851972 TJS851972 TTO851972 UDK851972 UNG851972 UXC851972 VGY851972 VQU851972 WAQ851972 WKM851972 WUI851972 P917510 HW917508 RS917508 ABO917508 ALK917508 AVG917508 BFC917508 BOY917508 BYU917508 CIQ917508 CSM917508 DCI917508 DME917508 DWA917508 EFW917508 EPS917508 EZO917508 FJK917508 FTG917508 GDC917508 GMY917508 GWU917508 HGQ917508 HQM917508 IAI917508 IKE917508 IUA917508 JDW917508 JNS917508 JXO917508 KHK917508 KRG917508 LBC917508 LKY917508 LUU917508 MEQ917508 MOM917508 MYI917508 NIE917508 NSA917508 OBW917508 OLS917508 OVO917508 PFK917508 PPG917508 PZC917508 QIY917508 QSU917508 RCQ917508 RMM917508 RWI917508 SGE917508 SQA917508 SZW917508 TJS917508 TTO917508 UDK917508 UNG917508 UXC917508 VGY917508 VQU917508 WAQ917508 WKM917508 WUI917508 P983046 HW983044 RS983044 ABO983044 ALK983044 AVG983044 BFC983044 BOY983044 BYU983044 CIQ983044 CSM983044 DCI983044 DME983044 DWA983044 EFW983044 EPS983044 EZO983044 FJK983044 FTG983044 GDC983044 GMY983044 GWU983044 HGQ983044 HQM983044 IAI983044 IKE983044 IUA983044 JDW983044 JNS983044 JXO983044 KHK983044 KRG983044 LBC983044 LKY983044 LUU983044 MEQ983044 MOM983044 MYI983044 NIE983044 NSA983044 OBW983044 OLS983044 OVO983044 PFK983044 PPG983044 PZC983044 QIY983044 QSU983044 RCQ983044 RMM983044 RWI983044 SGE983044 SQA983044 SZW983044 TJS983044 TTO983044 UDK983044 UNG983044 UXC983044 VGY983044 VQU983044 WAQ983044 WKM983044 WUI983044 IQ65568:IS65569 SM65568:SO65569 ACI65568:ACK65569 AME65568:AMG65569 AWA65568:AWC65569 BFW65568:BFY65569 BPS65568:BPU65569 BZO65568:BZQ65569 CJK65568:CJM65569 CTG65568:CTI65569 DDC65568:DDE65569 DMY65568:DNA65569 DWU65568:DWW65569 EGQ65568:EGS65569 EQM65568:EQO65569 FAI65568:FAK65569 FKE65568:FKG65569 FUA65568:FUC65569 GDW65568:GDY65569 GNS65568:GNU65569 GXO65568:GXQ65569 HHK65568:HHM65569 HRG65568:HRI65569 IBC65568:IBE65569 IKY65568:ILA65569 IUU65568:IUW65569 JEQ65568:JES65569 JOM65568:JOO65569 JYI65568:JYK65569 KIE65568:KIG65569 KSA65568:KSC65569 LBW65568:LBY65569 LLS65568:LLU65569 LVO65568:LVQ65569 MFK65568:MFM65569 MPG65568:MPI65569 MZC65568:MZE65569 NIY65568:NJA65569 NSU65568:NSW65569 OCQ65568:OCS65569 OMM65568:OMO65569 OWI65568:OWK65569 PGE65568:PGG65569 PQA65568:PQC65569 PZW65568:PZY65569 QJS65568:QJU65569 QTO65568:QTQ65569 RDK65568:RDM65569 RNG65568:RNI65569 RXC65568:RXE65569 SGY65568:SHA65569 SQU65568:SQW65569 TAQ65568:TAS65569 TKM65568:TKO65569 TUI65568:TUK65569 UEE65568:UEG65569 UOA65568:UOC65569 UXW65568:UXY65569 VHS65568:VHU65569 VRO65568:VRQ65569 WBK65568:WBM65569 WLG65568:WLI65569 WVC65568:WVE65569 IQ131104:IS131105 SM131104:SO131105 ACI131104:ACK131105 AME131104:AMG131105 AWA131104:AWC131105 BFW131104:BFY131105 BPS131104:BPU131105 BZO131104:BZQ131105 CJK131104:CJM131105 CTG131104:CTI131105 DDC131104:DDE131105 DMY131104:DNA131105 DWU131104:DWW131105 EGQ131104:EGS131105 EQM131104:EQO131105 FAI131104:FAK131105 FKE131104:FKG131105 FUA131104:FUC131105 GDW131104:GDY131105 GNS131104:GNU131105 GXO131104:GXQ131105 HHK131104:HHM131105 HRG131104:HRI131105 IBC131104:IBE131105 IKY131104:ILA131105 IUU131104:IUW131105 JEQ131104:JES131105 JOM131104:JOO131105 JYI131104:JYK131105 KIE131104:KIG131105 KSA131104:KSC131105 LBW131104:LBY131105 LLS131104:LLU131105 LVO131104:LVQ131105 MFK131104:MFM131105 MPG131104:MPI131105 MZC131104:MZE131105 NIY131104:NJA131105 NSU131104:NSW131105 OCQ131104:OCS131105 OMM131104:OMO131105 OWI131104:OWK131105 PGE131104:PGG131105 PQA131104:PQC131105 PZW131104:PZY131105 QJS131104:QJU131105 QTO131104:QTQ131105 RDK131104:RDM131105 RNG131104:RNI131105 RXC131104:RXE131105 SGY131104:SHA131105 SQU131104:SQW131105 TAQ131104:TAS131105 TKM131104:TKO131105 TUI131104:TUK131105 UEE131104:UEG131105 UOA131104:UOC131105 UXW131104:UXY131105 VHS131104:VHU131105 VRO131104:VRQ131105 WBK131104:WBM131105 WLG131104:WLI131105 WVC131104:WVE131105 IQ196640:IS196641 SM196640:SO196641 ACI196640:ACK196641 AME196640:AMG196641 AWA196640:AWC196641 BFW196640:BFY196641 BPS196640:BPU196641 BZO196640:BZQ196641 CJK196640:CJM196641 CTG196640:CTI196641 DDC196640:DDE196641 DMY196640:DNA196641 DWU196640:DWW196641 EGQ196640:EGS196641 EQM196640:EQO196641 FAI196640:FAK196641 FKE196640:FKG196641 FUA196640:FUC196641 GDW196640:GDY196641 GNS196640:GNU196641 GXO196640:GXQ196641 HHK196640:HHM196641 HRG196640:HRI196641 IBC196640:IBE196641 IKY196640:ILA196641 IUU196640:IUW196641 JEQ196640:JES196641 JOM196640:JOO196641 JYI196640:JYK196641 KIE196640:KIG196641 KSA196640:KSC196641 LBW196640:LBY196641 LLS196640:LLU196641 LVO196640:LVQ196641 MFK196640:MFM196641 MPG196640:MPI196641 MZC196640:MZE196641 NIY196640:NJA196641 NSU196640:NSW196641 OCQ196640:OCS196641 OMM196640:OMO196641 OWI196640:OWK196641 PGE196640:PGG196641 PQA196640:PQC196641 PZW196640:PZY196641 QJS196640:QJU196641 QTO196640:QTQ196641 RDK196640:RDM196641 RNG196640:RNI196641 RXC196640:RXE196641 SGY196640:SHA196641 SQU196640:SQW196641 TAQ196640:TAS196641 TKM196640:TKO196641 TUI196640:TUK196641 UEE196640:UEG196641 UOA196640:UOC196641 UXW196640:UXY196641 VHS196640:VHU196641 VRO196640:VRQ196641 WBK196640:WBM196641 WLG196640:WLI196641 WVC196640:WVE196641 IQ262176:IS262177 SM262176:SO262177 ACI262176:ACK262177 AME262176:AMG262177 AWA262176:AWC262177 BFW262176:BFY262177 BPS262176:BPU262177 BZO262176:BZQ262177 CJK262176:CJM262177 CTG262176:CTI262177 DDC262176:DDE262177 DMY262176:DNA262177 DWU262176:DWW262177 EGQ262176:EGS262177 EQM262176:EQO262177 FAI262176:FAK262177 FKE262176:FKG262177 FUA262176:FUC262177 GDW262176:GDY262177 GNS262176:GNU262177 GXO262176:GXQ262177 HHK262176:HHM262177 HRG262176:HRI262177 IBC262176:IBE262177 IKY262176:ILA262177 IUU262176:IUW262177 JEQ262176:JES262177 JOM262176:JOO262177 JYI262176:JYK262177 KIE262176:KIG262177 KSA262176:KSC262177 LBW262176:LBY262177 LLS262176:LLU262177 LVO262176:LVQ262177 MFK262176:MFM262177 MPG262176:MPI262177 MZC262176:MZE262177 NIY262176:NJA262177 NSU262176:NSW262177 OCQ262176:OCS262177 OMM262176:OMO262177 OWI262176:OWK262177 PGE262176:PGG262177 PQA262176:PQC262177 PZW262176:PZY262177 QJS262176:QJU262177 QTO262176:QTQ262177 RDK262176:RDM262177 RNG262176:RNI262177 RXC262176:RXE262177 SGY262176:SHA262177 SQU262176:SQW262177 TAQ262176:TAS262177 TKM262176:TKO262177 TUI262176:TUK262177 UEE262176:UEG262177 UOA262176:UOC262177 UXW262176:UXY262177 VHS262176:VHU262177 VRO262176:VRQ262177 WBK262176:WBM262177 WLG262176:WLI262177 WVC262176:WVE262177 IQ327712:IS327713 SM327712:SO327713 ACI327712:ACK327713 AME327712:AMG327713 AWA327712:AWC327713 BFW327712:BFY327713 BPS327712:BPU327713 BZO327712:BZQ327713 CJK327712:CJM327713 CTG327712:CTI327713 DDC327712:DDE327713 DMY327712:DNA327713 DWU327712:DWW327713 EGQ327712:EGS327713 EQM327712:EQO327713 FAI327712:FAK327713 FKE327712:FKG327713 FUA327712:FUC327713 GDW327712:GDY327713 GNS327712:GNU327713 GXO327712:GXQ327713 HHK327712:HHM327713 HRG327712:HRI327713 IBC327712:IBE327713 IKY327712:ILA327713 IUU327712:IUW327713 JEQ327712:JES327713 JOM327712:JOO327713 JYI327712:JYK327713 KIE327712:KIG327713 KSA327712:KSC327713 LBW327712:LBY327713 LLS327712:LLU327713 LVO327712:LVQ327713 MFK327712:MFM327713 MPG327712:MPI327713 MZC327712:MZE327713 NIY327712:NJA327713 NSU327712:NSW327713 OCQ327712:OCS327713 OMM327712:OMO327713 OWI327712:OWK327713 PGE327712:PGG327713 PQA327712:PQC327713 PZW327712:PZY327713 QJS327712:QJU327713 QTO327712:QTQ327713 RDK327712:RDM327713 RNG327712:RNI327713 RXC327712:RXE327713 SGY327712:SHA327713 SQU327712:SQW327713 TAQ327712:TAS327713 TKM327712:TKO327713 TUI327712:TUK327713 UEE327712:UEG327713 UOA327712:UOC327713 UXW327712:UXY327713 VHS327712:VHU327713 VRO327712:VRQ327713 WBK327712:WBM327713 WLG327712:WLI327713 WVC327712:WVE327713 IQ393248:IS393249 SM393248:SO393249 ACI393248:ACK393249 AME393248:AMG393249 AWA393248:AWC393249 BFW393248:BFY393249 BPS393248:BPU393249 BZO393248:BZQ393249 CJK393248:CJM393249 CTG393248:CTI393249 DDC393248:DDE393249 DMY393248:DNA393249 DWU393248:DWW393249 EGQ393248:EGS393249 EQM393248:EQO393249 FAI393248:FAK393249 FKE393248:FKG393249 FUA393248:FUC393249 GDW393248:GDY393249 GNS393248:GNU393249 GXO393248:GXQ393249 HHK393248:HHM393249 HRG393248:HRI393249 IBC393248:IBE393249 IKY393248:ILA393249 IUU393248:IUW393249 JEQ393248:JES393249 JOM393248:JOO393249 JYI393248:JYK393249 KIE393248:KIG393249 KSA393248:KSC393249 LBW393248:LBY393249 LLS393248:LLU393249 LVO393248:LVQ393249 MFK393248:MFM393249 MPG393248:MPI393249 MZC393248:MZE393249 NIY393248:NJA393249 NSU393248:NSW393249 OCQ393248:OCS393249 OMM393248:OMO393249 OWI393248:OWK393249 PGE393248:PGG393249 PQA393248:PQC393249 PZW393248:PZY393249 QJS393248:QJU393249 QTO393248:QTQ393249 RDK393248:RDM393249 RNG393248:RNI393249 RXC393248:RXE393249 SGY393248:SHA393249 SQU393248:SQW393249 TAQ393248:TAS393249 TKM393248:TKO393249 TUI393248:TUK393249 UEE393248:UEG393249 UOA393248:UOC393249 UXW393248:UXY393249 VHS393248:VHU393249 VRO393248:VRQ393249 WBK393248:WBM393249 WLG393248:WLI393249 WVC393248:WVE393249 IQ458784:IS458785 SM458784:SO458785 ACI458784:ACK458785 AME458784:AMG458785 AWA458784:AWC458785 BFW458784:BFY458785 BPS458784:BPU458785 BZO458784:BZQ458785 CJK458784:CJM458785 CTG458784:CTI458785 DDC458784:DDE458785 DMY458784:DNA458785 DWU458784:DWW458785 EGQ458784:EGS458785 EQM458784:EQO458785 FAI458784:FAK458785 FKE458784:FKG458785 FUA458784:FUC458785 GDW458784:GDY458785 GNS458784:GNU458785 GXO458784:GXQ458785 HHK458784:HHM458785 HRG458784:HRI458785 IBC458784:IBE458785 IKY458784:ILA458785 IUU458784:IUW458785 JEQ458784:JES458785 JOM458784:JOO458785 JYI458784:JYK458785 KIE458784:KIG458785 KSA458784:KSC458785 LBW458784:LBY458785 LLS458784:LLU458785 LVO458784:LVQ458785 MFK458784:MFM458785 MPG458784:MPI458785 MZC458784:MZE458785 NIY458784:NJA458785 NSU458784:NSW458785 OCQ458784:OCS458785 OMM458784:OMO458785 OWI458784:OWK458785 PGE458784:PGG458785 PQA458784:PQC458785 PZW458784:PZY458785 QJS458784:QJU458785 QTO458784:QTQ458785 RDK458784:RDM458785 RNG458784:RNI458785 RXC458784:RXE458785 SGY458784:SHA458785 SQU458784:SQW458785 TAQ458784:TAS458785 TKM458784:TKO458785 TUI458784:TUK458785 UEE458784:UEG458785 UOA458784:UOC458785 UXW458784:UXY458785 VHS458784:VHU458785 VRO458784:VRQ458785 WBK458784:WBM458785 WLG458784:WLI458785 WVC458784:WVE458785 IQ524320:IS524321 SM524320:SO524321 ACI524320:ACK524321 AME524320:AMG524321 AWA524320:AWC524321 BFW524320:BFY524321 BPS524320:BPU524321 BZO524320:BZQ524321 CJK524320:CJM524321 CTG524320:CTI524321 DDC524320:DDE524321 DMY524320:DNA524321 DWU524320:DWW524321 EGQ524320:EGS524321 EQM524320:EQO524321 FAI524320:FAK524321 FKE524320:FKG524321 FUA524320:FUC524321 GDW524320:GDY524321 GNS524320:GNU524321 GXO524320:GXQ524321 HHK524320:HHM524321 HRG524320:HRI524321 IBC524320:IBE524321 IKY524320:ILA524321 IUU524320:IUW524321 JEQ524320:JES524321 JOM524320:JOO524321 JYI524320:JYK524321 KIE524320:KIG524321 KSA524320:KSC524321 LBW524320:LBY524321 LLS524320:LLU524321 LVO524320:LVQ524321 MFK524320:MFM524321 MPG524320:MPI524321 MZC524320:MZE524321 NIY524320:NJA524321 NSU524320:NSW524321 OCQ524320:OCS524321 OMM524320:OMO524321 OWI524320:OWK524321 PGE524320:PGG524321 PQA524320:PQC524321 PZW524320:PZY524321 QJS524320:QJU524321 QTO524320:QTQ524321 RDK524320:RDM524321 RNG524320:RNI524321 RXC524320:RXE524321 SGY524320:SHA524321 SQU524320:SQW524321 TAQ524320:TAS524321 TKM524320:TKO524321 TUI524320:TUK524321 UEE524320:UEG524321 UOA524320:UOC524321 UXW524320:UXY524321 VHS524320:VHU524321 VRO524320:VRQ524321 WBK524320:WBM524321 WLG524320:WLI524321 WVC524320:WVE524321 IQ589856:IS589857 SM589856:SO589857 ACI589856:ACK589857 AME589856:AMG589857 AWA589856:AWC589857 BFW589856:BFY589857 BPS589856:BPU589857 BZO589856:BZQ589857 CJK589856:CJM589857 CTG589856:CTI589857 DDC589856:DDE589857 DMY589856:DNA589857 DWU589856:DWW589857 EGQ589856:EGS589857 EQM589856:EQO589857 FAI589856:FAK589857 FKE589856:FKG589857 FUA589856:FUC589857 GDW589856:GDY589857 GNS589856:GNU589857 GXO589856:GXQ589857 HHK589856:HHM589857 HRG589856:HRI589857 IBC589856:IBE589857 IKY589856:ILA589857 IUU589856:IUW589857 JEQ589856:JES589857 JOM589856:JOO589857 JYI589856:JYK589857 KIE589856:KIG589857 KSA589856:KSC589857 LBW589856:LBY589857 LLS589856:LLU589857 LVO589856:LVQ589857 MFK589856:MFM589857 MPG589856:MPI589857 MZC589856:MZE589857 NIY589856:NJA589857 NSU589856:NSW589857 OCQ589856:OCS589857 OMM589856:OMO589857 OWI589856:OWK589857 PGE589856:PGG589857 PQA589856:PQC589857 PZW589856:PZY589857 QJS589856:QJU589857 QTO589856:QTQ589857 RDK589856:RDM589857 RNG589856:RNI589857 RXC589856:RXE589857 SGY589856:SHA589857 SQU589856:SQW589857 TAQ589856:TAS589857 TKM589856:TKO589857 TUI589856:TUK589857 UEE589856:UEG589857 UOA589856:UOC589857 UXW589856:UXY589857 VHS589856:VHU589857 VRO589856:VRQ589857 WBK589856:WBM589857 WLG589856:WLI589857 WVC589856:WVE589857 IQ655392:IS655393 SM655392:SO655393 ACI655392:ACK655393 AME655392:AMG655393 AWA655392:AWC655393 BFW655392:BFY655393 BPS655392:BPU655393 BZO655392:BZQ655393 CJK655392:CJM655393 CTG655392:CTI655393 DDC655392:DDE655393 DMY655392:DNA655393 DWU655392:DWW655393 EGQ655392:EGS655393 EQM655392:EQO655393 FAI655392:FAK655393 FKE655392:FKG655393 FUA655392:FUC655393 GDW655392:GDY655393 GNS655392:GNU655393 GXO655392:GXQ655393 HHK655392:HHM655393 HRG655392:HRI655393 IBC655392:IBE655393 IKY655392:ILA655393 IUU655392:IUW655393 JEQ655392:JES655393 JOM655392:JOO655393 JYI655392:JYK655393 KIE655392:KIG655393 KSA655392:KSC655393 LBW655392:LBY655393 LLS655392:LLU655393 LVO655392:LVQ655393 MFK655392:MFM655393 MPG655392:MPI655393 MZC655392:MZE655393 NIY655392:NJA655393 NSU655392:NSW655393 OCQ655392:OCS655393 OMM655392:OMO655393 OWI655392:OWK655393 PGE655392:PGG655393 PQA655392:PQC655393 PZW655392:PZY655393 QJS655392:QJU655393 QTO655392:QTQ655393 RDK655392:RDM655393 RNG655392:RNI655393 RXC655392:RXE655393 SGY655392:SHA655393 SQU655392:SQW655393 TAQ655392:TAS655393 TKM655392:TKO655393 TUI655392:TUK655393 UEE655392:UEG655393 UOA655392:UOC655393 UXW655392:UXY655393 VHS655392:VHU655393 VRO655392:VRQ655393 WBK655392:WBM655393 WLG655392:WLI655393 WVC655392:WVE655393 IQ720928:IS720929 SM720928:SO720929 ACI720928:ACK720929 AME720928:AMG720929 AWA720928:AWC720929 BFW720928:BFY720929 BPS720928:BPU720929 BZO720928:BZQ720929 CJK720928:CJM720929 CTG720928:CTI720929 DDC720928:DDE720929 DMY720928:DNA720929 DWU720928:DWW720929 EGQ720928:EGS720929 EQM720928:EQO720929 FAI720928:FAK720929 FKE720928:FKG720929 FUA720928:FUC720929 GDW720928:GDY720929 GNS720928:GNU720929 GXO720928:GXQ720929 HHK720928:HHM720929 HRG720928:HRI720929 IBC720928:IBE720929 IKY720928:ILA720929 IUU720928:IUW720929 JEQ720928:JES720929 JOM720928:JOO720929 JYI720928:JYK720929 KIE720928:KIG720929 KSA720928:KSC720929 LBW720928:LBY720929 LLS720928:LLU720929 LVO720928:LVQ720929 MFK720928:MFM720929 MPG720928:MPI720929 MZC720928:MZE720929 NIY720928:NJA720929 NSU720928:NSW720929 OCQ720928:OCS720929 OMM720928:OMO720929 OWI720928:OWK720929 PGE720928:PGG720929 PQA720928:PQC720929 PZW720928:PZY720929 QJS720928:QJU720929 QTO720928:QTQ720929 RDK720928:RDM720929 RNG720928:RNI720929 RXC720928:RXE720929 SGY720928:SHA720929 SQU720928:SQW720929 TAQ720928:TAS720929 TKM720928:TKO720929 TUI720928:TUK720929 UEE720928:UEG720929 UOA720928:UOC720929 UXW720928:UXY720929 VHS720928:VHU720929 VRO720928:VRQ720929 WBK720928:WBM720929 WLG720928:WLI720929 WVC720928:WVE720929 IQ786464:IS786465 SM786464:SO786465 ACI786464:ACK786465 AME786464:AMG786465 AWA786464:AWC786465 BFW786464:BFY786465 BPS786464:BPU786465 BZO786464:BZQ786465 CJK786464:CJM786465 CTG786464:CTI786465 DDC786464:DDE786465 DMY786464:DNA786465 DWU786464:DWW786465 EGQ786464:EGS786465 EQM786464:EQO786465 FAI786464:FAK786465 FKE786464:FKG786465 FUA786464:FUC786465 GDW786464:GDY786465 GNS786464:GNU786465 GXO786464:GXQ786465 HHK786464:HHM786465 HRG786464:HRI786465 IBC786464:IBE786465 IKY786464:ILA786465 IUU786464:IUW786465 JEQ786464:JES786465 JOM786464:JOO786465 JYI786464:JYK786465 KIE786464:KIG786465 KSA786464:KSC786465 LBW786464:LBY786465 LLS786464:LLU786465 LVO786464:LVQ786465 MFK786464:MFM786465 MPG786464:MPI786465 MZC786464:MZE786465 NIY786464:NJA786465 NSU786464:NSW786465 OCQ786464:OCS786465 OMM786464:OMO786465 OWI786464:OWK786465 PGE786464:PGG786465 PQA786464:PQC786465 PZW786464:PZY786465 QJS786464:QJU786465 QTO786464:QTQ786465 RDK786464:RDM786465 RNG786464:RNI786465 RXC786464:RXE786465 SGY786464:SHA786465 SQU786464:SQW786465 TAQ786464:TAS786465 TKM786464:TKO786465 TUI786464:TUK786465 UEE786464:UEG786465 UOA786464:UOC786465 UXW786464:UXY786465 VHS786464:VHU786465 VRO786464:VRQ786465 WBK786464:WBM786465 WLG786464:WLI786465 WVC786464:WVE786465 IQ852000:IS852001 SM852000:SO852001 ACI852000:ACK852001 AME852000:AMG852001 AWA852000:AWC852001 BFW852000:BFY852001 BPS852000:BPU852001 BZO852000:BZQ852001 CJK852000:CJM852001 CTG852000:CTI852001 DDC852000:DDE852001 DMY852000:DNA852001 DWU852000:DWW852001 EGQ852000:EGS852001 EQM852000:EQO852001 FAI852000:FAK852001 FKE852000:FKG852001 FUA852000:FUC852001 GDW852000:GDY852001 GNS852000:GNU852001 GXO852000:GXQ852001 HHK852000:HHM852001 HRG852000:HRI852001 IBC852000:IBE852001 IKY852000:ILA852001 IUU852000:IUW852001 JEQ852000:JES852001 JOM852000:JOO852001 JYI852000:JYK852001 KIE852000:KIG852001 KSA852000:KSC852001 LBW852000:LBY852001 LLS852000:LLU852001 LVO852000:LVQ852001 MFK852000:MFM852001 MPG852000:MPI852001 MZC852000:MZE852001 NIY852000:NJA852001 NSU852000:NSW852001 OCQ852000:OCS852001 OMM852000:OMO852001 OWI852000:OWK852001 PGE852000:PGG852001 PQA852000:PQC852001 PZW852000:PZY852001 QJS852000:QJU852001 QTO852000:QTQ852001 RDK852000:RDM852001 RNG852000:RNI852001 RXC852000:RXE852001 SGY852000:SHA852001 SQU852000:SQW852001 TAQ852000:TAS852001 TKM852000:TKO852001 TUI852000:TUK852001 UEE852000:UEG852001 UOA852000:UOC852001 UXW852000:UXY852001 VHS852000:VHU852001 VRO852000:VRQ852001 WBK852000:WBM852001 WLG852000:WLI852001 WVC852000:WVE852001 IQ917536:IS917537 SM917536:SO917537 ACI917536:ACK917537 AME917536:AMG917537 AWA917536:AWC917537 BFW917536:BFY917537 BPS917536:BPU917537 BZO917536:BZQ917537 CJK917536:CJM917537 CTG917536:CTI917537 DDC917536:DDE917537 DMY917536:DNA917537 DWU917536:DWW917537 EGQ917536:EGS917537 EQM917536:EQO917537 FAI917536:FAK917537 FKE917536:FKG917537 FUA917536:FUC917537 GDW917536:GDY917537 GNS917536:GNU917537 GXO917536:GXQ917537 HHK917536:HHM917537 HRG917536:HRI917537 IBC917536:IBE917537 IKY917536:ILA917537 IUU917536:IUW917537 JEQ917536:JES917537 JOM917536:JOO917537 JYI917536:JYK917537 KIE917536:KIG917537 KSA917536:KSC917537 LBW917536:LBY917537 LLS917536:LLU917537 LVO917536:LVQ917537 MFK917536:MFM917537 MPG917536:MPI917537 MZC917536:MZE917537 NIY917536:NJA917537 NSU917536:NSW917537 OCQ917536:OCS917537 OMM917536:OMO917537 OWI917536:OWK917537 PGE917536:PGG917537 PQA917536:PQC917537 PZW917536:PZY917537 QJS917536:QJU917537 QTO917536:QTQ917537 RDK917536:RDM917537 RNG917536:RNI917537 RXC917536:RXE917537 SGY917536:SHA917537 SQU917536:SQW917537 TAQ917536:TAS917537 TKM917536:TKO917537 TUI917536:TUK917537 UEE917536:UEG917537 UOA917536:UOC917537 UXW917536:UXY917537 VHS917536:VHU917537 VRO917536:VRQ917537 WBK917536:WBM917537 WLG917536:WLI917537 WVC917536:WVE917537 IQ983072:IS983073 SM983072:SO983073 ACI983072:ACK983073 AME983072:AMG983073 AWA983072:AWC983073 BFW983072:BFY983073 BPS983072:BPU983073 BZO983072:BZQ983073 CJK983072:CJM983073 CTG983072:CTI983073 DDC983072:DDE983073 DMY983072:DNA983073 DWU983072:DWW983073 EGQ983072:EGS983073 EQM983072:EQO983073 FAI983072:FAK983073 FKE983072:FKG983073 FUA983072:FUC983073 GDW983072:GDY983073 GNS983072:GNU983073 GXO983072:GXQ983073 HHK983072:HHM983073 HRG983072:HRI983073 IBC983072:IBE983073 IKY983072:ILA983073 IUU983072:IUW983073 JEQ983072:JES983073 JOM983072:JOO983073 JYI983072:JYK983073 KIE983072:KIG983073 KSA983072:KSC983073 LBW983072:LBY983073 LLS983072:LLU983073 LVO983072:LVQ983073 MFK983072:MFM983073 MPG983072:MPI983073 MZC983072:MZE983073 NIY983072:NJA983073 NSU983072:NSW983073 OCQ983072:OCS983073 OMM983072:OMO983073 OWI983072:OWK983073 PGE983072:PGG983073 PQA983072:PQC983073 PZW983072:PZY983073 QJS983072:QJU983073 QTO983072:QTQ983073 RDK983072:RDM983073 RNG983072:RNI983073 RXC983072:RXE983073 SGY983072:SHA983073 SQU983072:SQW983073 TAQ983072:TAS983073 TKM983072:TKO983073 TUI983072:TUK983073 UEE983072:UEG983073 UOA983072:UOC983073 UXW983072:UXY983073 VHS983072:VHU983073 VRO983072:VRQ983073 WBK983072:WBM983073 WLG983072:WLI983073 WVC983072:WVE983073 IQ65573:IS65573 SM65573:SO65573 ACI65573:ACK65573 AME65573:AMG65573 AWA65573:AWC65573 BFW65573:BFY65573 BPS65573:BPU65573 BZO65573:BZQ65573 CJK65573:CJM65573 CTG65573:CTI65573 DDC65573:DDE65573 DMY65573:DNA65573 DWU65573:DWW65573 EGQ65573:EGS65573 EQM65573:EQO65573 FAI65573:FAK65573 FKE65573:FKG65573 FUA65573:FUC65573 GDW65573:GDY65573 GNS65573:GNU65573 GXO65573:GXQ65573 HHK65573:HHM65573 HRG65573:HRI65573 IBC65573:IBE65573 IKY65573:ILA65573 IUU65573:IUW65573 JEQ65573:JES65573 JOM65573:JOO65573 JYI65573:JYK65573 KIE65573:KIG65573 KSA65573:KSC65573 LBW65573:LBY65573 LLS65573:LLU65573 LVO65573:LVQ65573 MFK65573:MFM65573 MPG65573:MPI65573 MZC65573:MZE65573 NIY65573:NJA65573 NSU65573:NSW65573 OCQ65573:OCS65573 OMM65573:OMO65573 OWI65573:OWK65573 PGE65573:PGG65573 PQA65573:PQC65573 PZW65573:PZY65573 QJS65573:QJU65573 QTO65573:QTQ65573 RDK65573:RDM65573 RNG65573:RNI65573 RXC65573:RXE65573 SGY65573:SHA65573 SQU65573:SQW65573 TAQ65573:TAS65573 TKM65573:TKO65573 TUI65573:TUK65573 UEE65573:UEG65573 UOA65573:UOC65573 UXW65573:UXY65573 VHS65573:VHU65573 VRO65573:VRQ65573 WBK65573:WBM65573 WLG65573:WLI65573 WVC65573:WVE65573 IQ131109:IS131109 SM131109:SO131109 ACI131109:ACK131109 AME131109:AMG131109 AWA131109:AWC131109 BFW131109:BFY131109 BPS131109:BPU131109 BZO131109:BZQ131109 CJK131109:CJM131109 CTG131109:CTI131109 DDC131109:DDE131109 DMY131109:DNA131109 DWU131109:DWW131109 EGQ131109:EGS131109 EQM131109:EQO131109 FAI131109:FAK131109 FKE131109:FKG131109 FUA131109:FUC131109 GDW131109:GDY131109 GNS131109:GNU131109 GXO131109:GXQ131109 HHK131109:HHM131109 HRG131109:HRI131109 IBC131109:IBE131109 IKY131109:ILA131109 IUU131109:IUW131109 JEQ131109:JES131109 JOM131109:JOO131109 JYI131109:JYK131109 KIE131109:KIG131109 KSA131109:KSC131109 LBW131109:LBY131109 LLS131109:LLU131109 LVO131109:LVQ131109 MFK131109:MFM131109 MPG131109:MPI131109 MZC131109:MZE131109 NIY131109:NJA131109 NSU131109:NSW131109 OCQ131109:OCS131109 OMM131109:OMO131109 OWI131109:OWK131109 PGE131109:PGG131109 PQA131109:PQC131109 PZW131109:PZY131109 QJS131109:QJU131109 QTO131109:QTQ131109 RDK131109:RDM131109 RNG131109:RNI131109 RXC131109:RXE131109 SGY131109:SHA131109 SQU131109:SQW131109 TAQ131109:TAS131109 TKM131109:TKO131109 TUI131109:TUK131109 UEE131109:UEG131109 UOA131109:UOC131109 UXW131109:UXY131109 VHS131109:VHU131109 VRO131109:VRQ131109 WBK131109:WBM131109 WLG131109:WLI131109 WVC131109:WVE131109 IQ196645:IS196645 SM196645:SO196645 ACI196645:ACK196645 AME196645:AMG196645 AWA196645:AWC196645 BFW196645:BFY196645 BPS196645:BPU196645 BZO196645:BZQ196645 CJK196645:CJM196645 CTG196645:CTI196645 DDC196645:DDE196645 DMY196645:DNA196645 DWU196645:DWW196645 EGQ196645:EGS196645 EQM196645:EQO196645 FAI196645:FAK196645 FKE196645:FKG196645 FUA196645:FUC196645 GDW196645:GDY196645 GNS196645:GNU196645 GXO196645:GXQ196645 HHK196645:HHM196645 HRG196645:HRI196645 IBC196645:IBE196645 IKY196645:ILA196645 IUU196645:IUW196645 JEQ196645:JES196645 JOM196645:JOO196645 JYI196645:JYK196645 KIE196645:KIG196645 KSA196645:KSC196645 LBW196645:LBY196645 LLS196645:LLU196645 LVO196645:LVQ196645 MFK196645:MFM196645 MPG196645:MPI196645 MZC196645:MZE196645 NIY196645:NJA196645 NSU196645:NSW196645 OCQ196645:OCS196645 OMM196645:OMO196645 OWI196645:OWK196645 PGE196645:PGG196645 PQA196645:PQC196645 PZW196645:PZY196645 QJS196645:QJU196645 QTO196645:QTQ196645 RDK196645:RDM196645 RNG196645:RNI196645 RXC196645:RXE196645 SGY196645:SHA196645 SQU196645:SQW196645 TAQ196645:TAS196645 TKM196645:TKO196645 TUI196645:TUK196645 UEE196645:UEG196645 UOA196645:UOC196645 UXW196645:UXY196645 VHS196645:VHU196645 VRO196645:VRQ196645 WBK196645:WBM196645 WLG196645:WLI196645 WVC196645:WVE196645 IQ262181:IS262181 SM262181:SO262181 ACI262181:ACK262181 AME262181:AMG262181 AWA262181:AWC262181 BFW262181:BFY262181 BPS262181:BPU262181 BZO262181:BZQ262181 CJK262181:CJM262181 CTG262181:CTI262181 DDC262181:DDE262181 DMY262181:DNA262181 DWU262181:DWW262181 EGQ262181:EGS262181 EQM262181:EQO262181 FAI262181:FAK262181 FKE262181:FKG262181 FUA262181:FUC262181 GDW262181:GDY262181 GNS262181:GNU262181 GXO262181:GXQ262181 HHK262181:HHM262181 HRG262181:HRI262181 IBC262181:IBE262181 IKY262181:ILA262181 IUU262181:IUW262181 JEQ262181:JES262181 JOM262181:JOO262181 JYI262181:JYK262181 KIE262181:KIG262181 KSA262181:KSC262181 LBW262181:LBY262181 LLS262181:LLU262181 LVO262181:LVQ262181 MFK262181:MFM262181 MPG262181:MPI262181 MZC262181:MZE262181 NIY262181:NJA262181 NSU262181:NSW262181 OCQ262181:OCS262181 OMM262181:OMO262181 OWI262181:OWK262181 PGE262181:PGG262181 PQA262181:PQC262181 PZW262181:PZY262181 QJS262181:QJU262181 QTO262181:QTQ262181 RDK262181:RDM262181 RNG262181:RNI262181 RXC262181:RXE262181 SGY262181:SHA262181 SQU262181:SQW262181 TAQ262181:TAS262181 TKM262181:TKO262181 TUI262181:TUK262181 UEE262181:UEG262181 UOA262181:UOC262181 UXW262181:UXY262181 VHS262181:VHU262181 VRO262181:VRQ262181 WBK262181:WBM262181 WLG262181:WLI262181 WVC262181:WVE262181 IQ327717:IS327717 SM327717:SO327717 ACI327717:ACK327717 AME327717:AMG327717 AWA327717:AWC327717 BFW327717:BFY327717 BPS327717:BPU327717 BZO327717:BZQ327717 CJK327717:CJM327717 CTG327717:CTI327717 DDC327717:DDE327717 DMY327717:DNA327717 DWU327717:DWW327717 EGQ327717:EGS327717 EQM327717:EQO327717 FAI327717:FAK327717 FKE327717:FKG327717 FUA327717:FUC327717 GDW327717:GDY327717 GNS327717:GNU327717 GXO327717:GXQ327717 HHK327717:HHM327717 HRG327717:HRI327717 IBC327717:IBE327717 IKY327717:ILA327717 IUU327717:IUW327717 JEQ327717:JES327717 JOM327717:JOO327717 JYI327717:JYK327717 KIE327717:KIG327717 KSA327717:KSC327717 LBW327717:LBY327717 LLS327717:LLU327717 LVO327717:LVQ327717 MFK327717:MFM327717 MPG327717:MPI327717 MZC327717:MZE327717 NIY327717:NJA327717 NSU327717:NSW327717 OCQ327717:OCS327717 OMM327717:OMO327717 OWI327717:OWK327717 PGE327717:PGG327717 PQA327717:PQC327717 PZW327717:PZY327717 QJS327717:QJU327717 QTO327717:QTQ327717 RDK327717:RDM327717 RNG327717:RNI327717 RXC327717:RXE327717 SGY327717:SHA327717 SQU327717:SQW327717 TAQ327717:TAS327717 TKM327717:TKO327717 TUI327717:TUK327717 UEE327717:UEG327717 UOA327717:UOC327717 UXW327717:UXY327717 VHS327717:VHU327717 VRO327717:VRQ327717 WBK327717:WBM327717 WLG327717:WLI327717 WVC327717:WVE327717 IQ393253:IS393253 SM393253:SO393253 ACI393253:ACK393253 AME393253:AMG393253 AWA393253:AWC393253 BFW393253:BFY393253 BPS393253:BPU393253 BZO393253:BZQ393253 CJK393253:CJM393253 CTG393253:CTI393253 DDC393253:DDE393253 DMY393253:DNA393253 DWU393253:DWW393253 EGQ393253:EGS393253 EQM393253:EQO393253 FAI393253:FAK393253 FKE393253:FKG393253 FUA393253:FUC393253 GDW393253:GDY393253 GNS393253:GNU393253 GXO393253:GXQ393253 HHK393253:HHM393253 HRG393253:HRI393253 IBC393253:IBE393253 IKY393253:ILA393253 IUU393253:IUW393253 JEQ393253:JES393253 JOM393253:JOO393253 JYI393253:JYK393253 KIE393253:KIG393253 KSA393253:KSC393253 LBW393253:LBY393253 LLS393253:LLU393253 LVO393253:LVQ393253 MFK393253:MFM393253 MPG393253:MPI393253 MZC393253:MZE393253 NIY393253:NJA393253 NSU393253:NSW393253 OCQ393253:OCS393253 OMM393253:OMO393253 OWI393253:OWK393253 PGE393253:PGG393253 PQA393253:PQC393253 PZW393253:PZY393253 QJS393253:QJU393253 QTO393253:QTQ393253 RDK393253:RDM393253 RNG393253:RNI393253 RXC393253:RXE393253 SGY393253:SHA393253 SQU393253:SQW393253 TAQ393253:TAS393253 TKM393253:TKO393253 TUI393253:TUK393253 UEE393253:UEG393253 UOA393253:UOC393253 UXW393253:UXY393253 VHS393253:VHU393253 VRO393253:VRQ393253 WBK393253:WBM393253 WLG393253:WLI393253 WVC393253:WVE393253 IQ458789:IS458789 SM458789:SO458789 ACI458789:ACK458789 AME458789:AMG458789 AWA458789:AWC458789 BFW458789:BFY458789 BPS458789:BPU458789 BZO458789:BZQ458789 CJK458789:CJM458789 CTG458789:CTI458789 DDC458789:DDE458789 DMY458789:DNA458789 DWU458789:DWW458789 EGQ458789:EGS458789 EQM458789:EQO458789 FAI458789:FAK458789 FKE458789:FKG458789 FUA458789:FUC458789 GDW458789:GDY458789 GNS458789:GNU458789 GXO458789:GXQ458789 HHK458789:HHM458789 HRG458789:HRI458789 IBC458789:IBE458789 IKY458789:ILA458789 IUU458789:IUW458789 JEQ458789:JES458789 JOM458789:JOO458789 JYI458789:JYK458789 KIE458789:KIG458789 KSA458789:KSC458789 LBW458789:LBY458789 LLS458789:LLU458789 LVO458789:LVQ458789 MFK458789:MFM458789 MPG458789:MPI458789 MZC458789:MZE458789 NIY458789:NJA458789 NSU458789:NSW458789 OCQ458789:OCS458789 OMM458789:OMO458789 OWI458789:OWK458789 PGE458789:PGG458789 PQA458789:PQC458789 PZW458789:PZY458789 QJS458789:QJU458789 QTO458789:QTQ458789 RDK458789:RDM458789 RNG458789:RNI458789 RXC458789:RXE458789 SGY458789:SHA458789 SQU458789:SQW458789 TAQ458789:TAS458789 TKM458789:TKO458789 TUI458789:TUK458789 UEE458789:UEG458789 UOA458789:UOC458789 UXW458789:UXY458789 VHS458789:VHU458789 VRO458789:VRQ458789 WBK458789:WBM458789 WLG458789:WLI458789 WVC458789:WVE458789 IQ524325:IS524325 SM524325:SO524325 ACI524325:ACK524325 AME524325:AMG524325 AWA524325:AWC524325 BFW524325:BFY524325 BPS524325:BPU524325 BZO524325:BZQ524325 CJK524325:CJM524325 CTG524325:CTI524325 DDC524325:DDE524325 DMY524325:DNA524325 DWU524325:DWW524325 EGQ524325:EGS524325 EQM524325:EQO524325 FAI524325:FAK524325 FKE524325:FKG524325 FUA524325:FUC524325 GDW524325:GDY524325 GNS524325:GNU524325 GXO524325:GXQ524325 HHK524325:HHM524325 HRG524325:HRI524325 IBC524325:IBE524325 IKY524325:ILA524325 IUU524325:IUW524325 JEQ524325:JES524325 JOM524325:JOO524325 JYI524325:JYK524325 KIE524325:KIG524325 KSA524325:KSC524325 LBW524325:LBY524325 LLS524325:LLU524325 LVO524325:LVQ524325 MFK524325:MFM524325 MPG524325:MPI524325 MZC524325:MZE524325 NIY524325:NJA524325 NSU524325:NSW524325 OCQ524325:OCS524325 OMM524325:OMO524325 OWI524325:OWK524325 PGE524325:PGG524325 PQA524325:PQC524325 PZW524325:PZY524325 QJS524325:QJU524325 QTO524325:QTQ524325 RDK524325:RDM524325 RNG524325:RNI524325 RXC524325:RXE524325 SGY524325:SHA524325 SQU524325:SQW524325 TAQ524325:TAS524325 TKM524325:TKO524325 TUI524325:TUK524325 UEE524325:UEG524325 UOA524325:UOC524325 UXW524325:UXY524325 VHS524325:VHU524325 VRO524325:VRQ524325 WBK524325:WBM524325 WLG524325:WLI524325 WVC524325:WVE524325 IQ589861:IS589861 SM589861:SO589861 ACI589861:ACK589861 AME589861:AMG589861 AWA589861:AWC589861 BFW589861:BFY589861 BPS589861:BPU589861 BZO589861:BZQ589861 CJK589861:CJM589861 CTG589861:CTI589861 DDC589861:DDE589861 DMY589861:DNA589861 DWU589861:DWW589861 EGQ589861:EGS589861 EQM589861:EQO589861 FAI589861:FAK589861 FKE589861:FKG589861 FUA589861:FUC589861 GDW589861:GDY589861 GNS589861:GNU589861 GXO589861:GXQ589861 HHK589861:HHM589861 HRG589861:HRI589861 IBC589861:IBE589861 IKY589861:ILA589861 IUU589861:IUW589861 JEQ589861:JES589861 JOM589861:JOO589861 JYI589861:JYK589861 KIE589861:KIG589861 KSA589861:KSC589861 LBW589861:LBY589861 LLS589861:LLU589861 LVO589861:LVQ589861 MFK589861:MFM589861 MPG589861:MPI589861 MZC589861:MZE589861 NIY589861:NJA589861 NSU589861:NSW589861 OCQ589861:OCS589861 OMM589861:OMO589861 OWI589861:OWK589861 PGE589861:PGG589861 PQA589861:PQC589861 PZW589861:PZY589861 QJS589861:QJU589861 QTO589861:QTQ589861 RDK589861:RDM589861 RNG589861:RNI589861 RXC589861:RXE589861 SGY589861:SHA589861 SQU589861:SQW589861 TAQ589861:TAS589861 TKM589861:TKO589861 TUI589861:TUK589861 UEE589861:UEG589861 UOA589861:UOC589861 UXW589861:UXY589861 VHS589861:VHU589861 VRO589861:VRQ589861 WBK589861:WBM589861 WLG589861:WLI589861 WVC589861:WVE589861 IQ655397:IS655397 SM655397:SO655397 ACI655397:ACK655397 AME655397:AMG655397 AWA655397:AWC655397 BFW655397:BFY655397 BPS655397:BPU655397 BZO655397:BZQ655397 CJK655397:CJM655397 CTG655397:CTI655397 DDC655397:DDE655397 DMY655397:DNA655397 DWU655397:DWW655397 EGQ655397:EGS655397 EQM655397:EQO655397 FAI655397:FAK655397 FKE655397:FKG655397 FUA655397:FUC655397 GDW655397:GDY655397 GNS655397:GNU655397 GXO655397:GXQ655397 HHK655397:HHM655397 HRG655397:HRI655397 IBC655397:IBE655397 IKY655397:ILA655397 IUU655397:IUW655397 JEQ655397:JES655397 JOM655397:JOO655397 JYI655397:JYK655397 KIE655397:KIG655397 KSA655397:KSC655397 LBW655397:LBY655397 LLS655397:LLU655397 LVO655397:LVQ655397 MFK655397:MFM655397 MPG655397:MPI655397 MZC655397:MZE655397 NIY655397:NJA655397 NSU655397:NSW655397 OCQ655397:OCS655397 OMM655397:OMO655397 OWI655397:OWK655397 PGE655397:PGG655397 PQA655397:PQC655397 PZW655397:PZY655397 QJS655397:QJU655397 QTO655397:QTQ655397 RDK655397:RDM655397 RNG655397:RNI655397 RXC655397:RXE655397 SGY655397:SHA655397 SQU655397:SQW655397 TAQ655397:TAS655397 TKM655397:TKO655397 TUI655397:TUK655397 UEE655397:UEG655397 UOA655397:UOC655397 UXW655397:UXY655397 VHS655397:VHU655397 VRO655397:VRQ655397 WBK655397:WBM655397 WLG655397:WLI655397 WVC655397:WVE655397 IQ720933:IS720933 SM720933:SO720933 ACI720933:ACK720933 AME720933:AMG720933 AWA720933:AWC720933 BFW720933:BFY720933 BPS720933:BPU720933 BZO720933:BZQ720933 CJK720933:CJM720933 CTG720933:CTI720933 DDC720933:DDE720933 DMY720933:DNA720933 DWU720933:DWW720933 EGQ720933:EGS720933 EQM720933:EQO720933 FAI720933:FAK720933 FKE720933:FKG720933 FUA720933:FUC720933 GDW720933:GDY720933 GNS720933:GNU720933 GXO720933:GXQ720933 HHK720933:HHM720933 HRG720933:HRI720933 IBC720933:IBE720933 IKY720933:ILA720933 IUU720933:IUW720933 JEQ720933:JES720933 JOM720933:JOO720933 JYI720933:JYK720933 KIE720933:KIG720933 KSA720933:KSC720933 LBW720933:LBY720933 LLS720933:LLU720933 LVO720933:LVQ720933 MFK720933:MFM720933 MPG720933:MPI720933 MZC720933:MZE720933 NIY720933:NJA720933 NSU720933:NSW720933 OCQ720933:OCS720933 OMM720933:OMO720933 OWI720933:OWK720933 PGE720933:PGG720933 PQA720933:PQC720933 PZW720933:PZY720933 QJS720933:QJU720933 QTO720933:QTQ720933 RDK720933:RDM720933 RNG720933:RNI720933 RXC720933:RXE720933 SGY720933:SHA720933 SQU720933:SQW720933 TAQ720933:TAS720933 TKM720933:TKO720933 TUI720933:TUK720933 UEE720933:UEG720933 UOA720933:UOC720933 UXW720933:UXY720933 VHS720933:VHU720933 VRO720933:VRQ720933 WBK720933:WBM720933 WLG720933:WLI720933 WVC720933:WVE720933 IQ786469:IS786469 SM786469:SO786469 ACI786469:ACK786469 AME786469:AMG786469 AWA786469:AWC786469 BFW786469:BFY786469 BPS786469:BPU786469 BZO786469:BZQ786469 CJK786469:CJM786469 CTG786469:CTI786469 DDC786469:DDE786469 DMY786469:DNA786469 DWU786469:DWW786469 EGQ786469:EGS786469 EQM786469:EQO786469 FAI786469:FAK786469 FKE786469:FKG786469 FUA786469:FUC786469 GDW786469:GDY786469 GNS786469:GNU786469 GXO786469:GXQ786469 HHK786469:HHM786469 HRG786469:HRI786469 IBC786469:IBE786469 IKY786469:ILA786469 IUU786469:IUW786469 JEQ786469:JES786469 JOM786469:JOO786469 JYI786469:JYK786469 KIE786469:KIG786469 KSA786469:KSC786469 LBW786469:LBY786469 LLS786469:LLU786469 LVO786469:LVQ786469 MFK786469:MFM786469 MPG786469:MPI786469 MZC786469:MZE786469 NIY786469:NJA786469 NSU786469:NSW786469 OCQ786469:OCS786469 OMM786469:OMO786469 OWI786469:OWK786469 PGE786469:PGG786469 PQA786469:PQC786469 PZW786469:PZY786469 QJS786469:QJU786469 QTO786469:QTQ786469 RDK786469:RDM786469 RNG786469:RNI786469 RXC786469:RXE786469 SGY786469:SHA786469 SQU786469:SQW786469 TAQ786469:TAS786469 TKM786469:TKO786469 TUI786469:TUK786469 UEE786469:UEG786469 UOA786469:UOC786469 UXW786469:UXY786469 VHS786469:VHU786469 VRO786469:VRQ786469 WBK786469:WBM786469 WLG786469:WLI786469 WVC786469:WVE786469 IQ852005:IS852005 SM852005:SO852005 ACI852005:ACK852005 AME852005:AMG852005 AWA852005:AWC852005 BFW852005:BFY852005 BPS852005:BPU852005 BZO852005:BZQ852005 CJK852005:CJM852005 CTG852005:CTI852005 DDC852005:DDE852005 DMY852005:DNA852005 DWU852005:DWW852005 EGQ852005:EGS852005 EQM852005:EQO852005 FAI852005:FAK852005 FKE852005:FKG852005 FUA852005:FUC852005 GDW852005:GDY852005 GNS852005:GNU852005 GXO852005:GXQ852005 HHK852005:HHM852005 HRG852005:HRI852005 IBC852005:IBE852005 IKY852005:ILA852005 IUU852005:IUW852005 JEQ852005:JES852005 JOM852005:JOO852005 JYI852005:JYK852005 KIE852005:KIG852005 KSA852005:KSC852005 LBW852005:LBY852005 LLS852005:LLU852005 LVO852005:LVQ852005 MFK852005:MFM852005 MPG852005:MPI852005 MZC852005:MZE852005 NIY852005:NJA852005 NSU852005:NSW852005 OCQ852005:OCS852005 OMM852005:OMO852005 OWI852005:OWK852005 PGE852005:PGG852005 PQA852005:PQC852005 PZW852005:PZY852005 QJS852005:QJU852005 QTO852005:QTQ852005 RDK852005:RDM852005 RNG852005:RNI852005 RXC852005:RXE852005 SGY852005:SHA852005 SQU852005:SQW852005 TAQ852005:TAS852005 TKM852005:TKO852005 TUI852005:TUK852005 UEE852005:UEG852005 UOA852005:UOC852005 UXW852005:UXY852005 VHS852005:VHU852005 VRO852005:VRQ852005 WBK852005:WBM852005 WLG852005:WLI852005 WVC852005:WVE852005 IQ917541:IS917541 SM917541:SO917541 ACI917541:ACK917541 AME917541:AMG917541 AWA917541:AWC917541 BFW917541:BFY917541 BPS917541:BPU917541 BZO917541:BZQ917541 CJK917541:CJM917541 CTG917541:CTI917541 DDC917541:DDE917541 DMY917541:DNA917541 DWU917541:DWW917541 EGQ917541:EGS917541 EQM917541:EQO917541 FAI917541:FAK917541 FKE917541:FKG917541 FUA917541:FUC917541 GDW917541:GDY917541 GNS917541:GNU917541 GXO917541:GXQ917541 HHK917541:HHM917541 HRG917541:HRI917541 IBC917541:IBE917541 IKY917541:ILA917541 IUU917541:IUW917541 JEQ917541:JES917541 JOM917541:JOO917541 JYI917541:JYK917541 KIE917541:KIG917541 KSA917541:KSC917541 LBW917541:LBY917541 LLS917541:LLU917541 LVO917541:LVQ917541 MFK917541:MFM917541 MPG917541:MPI917541 MZC917541:MZE917541 NIY917541:NJA917541 NSU917541:NSW917541 OCQ917541:OCS917541 OMM917541:OMO917541 OWI917541:OWK917541 PGE917541:PGG917541 PQA917541:PQC917541 PZW917541:PZY917541 QJS917541:QJU917541 QTO917541:QTQ917541 RDK917541:RDM917541 RNG917541:RNI917541 RXC917541:RXE917541 SGY917541:SHA917541 SQU917541:SQW917541 TAQ917541:TAS917541 TKM917541:TKO917541 TUI917541:TUK917541 UEE917541:UEG917541 UOA917541:UOC917541 UXW917541:UXY917541 VHS917541:VHU917541 VRO917541:VRQ917541 WBK917541:WBM917541 WLG917541:WLI917541 WVC917541:WVE917541 IQ983077:IS983077 SM983077:SO983077 ACI983077:ACK983077 AME983077:AMG983077 AWA983077:AWC983077 BFW983077:BFY983077 BPS983077:BPU983077 BZO983077:BZQ983077 CJK983077:CJM983077 CTG983077:CTI983077 DDC983077:DDE983077 DMY983077:DNA983077 DWU983077:DWW983077 EGQ983077:EGS983077 EQM983077:EQO983077 FAI983077:FAK983077 FKE983077:FKG983077 FUA983077:FUC983077 GDW983077:GDY983077 GNS983077:GNU983077 GXO983077:GXQ983077 HHK983077:HHM983077 HRG983077:HRI983077 IBC983077:IBE983077 IKY983077:ILA983077 IUU983077:IUW983077 JEQ983077:JES983077 JOM983077:JOO983077 JYI983077:JYK983077 KIE983077:KIG983077 KSA983077:KSC983077 LBW983077:LBY983077 LLS983077:LLU983077 LVO983077:LVQ983077 MFK983077:MFM983077 MPG983077:MPI983077 MZC983077:MZE983077 NIY983077:NJA983077 NSU983077:NSW983077 OCQ983077:OCS983077 OMM983077:OMO983077 OWI983077:OWK983077 PGE983077:PGG983077 PQA983077:PQC983077 PZW983077:PZY983077 QJS983077:QJU983077 QTO983077:QTQ983077 RDK983077:RDM983077 RNG983077:RNI983077 RXC983077:RXE983077 SGY983077:SHA983077 SQU983077:SQW983077 TAQ983077:TAS983077 TKM983077:TKO983077 TUI983077:TUK983077 UEE983077:UEG983077 UOA983077:UOC983077 UXW983077:UXY983077 VHS983077:VHU983077 VRO983077:VRQ983077 WBK983077:WBM983077 WLG983077:WLI983077 WVC983077:WVE983077 IQ65567 SM65567 ACI65567 AME65567 AWA65567 BFW65567 BPS65567 BZO65567 CJK65567 CTG65567 DDC65567 DMY65567 DWU65567 EGQ65567 EQM65567 FAI65567 FKE65567 FUA65567 GDW65567 GNS65567 GXO65567 HHK65567 HRG65567 IBC65567 IKY65567 IUU65567 JEQ65567 JOM65567 JYI65567 KIE65567 KSA65567 LBW65567 LLS65567 LVO65567 MFK65567 MPG65567 MZC65567 NIY65567 NSU65567 OCQ65567 OMM65567 OWI65567 PGE65567 PQA65567 PZW65567 QJS65567 QTO65567 RDK65567 RNG65567 RXC65567 SGY65567 SQU65567 TAQ65567 TKM65567 TUI65567 UEE65567 UOA65567 UXW65567 VHS65567 VRO65567 WBK65567 WLG65567 WVC65567 IQ131103 SM131103 ACI131103 AME131103 AWA131103 BFW131103 BPS131103 BZO131103 CJK131103 CTG131103 DDC131103 DMY131103 DWU131103 EGQ131103 EQM131103 FAI131103 FKE131103 FUA131103 GDW131103 GNS131103 GXO131103 HHK131103 HRG131103 IBC131103 IKY131103 IUU131103 JEQ131103 JOM131103 JYI131103 KIE131103 KSA131103 LBW131103 LLS131103 LVO131103 MFK131103 MPG131103 MZC131103 NIY131103 NSU131103 OCQ131103 OMM131103 OWI131103 PGE131103 PQA131103 PZW131103 QJS131103 QTO131103 RDK131103 RNG131103 RXC131103 SGY131103 SQU131103 TAQ131103 TKM131103 TUI131103 UEE131103 UOA131103 UXW131103 VHS131103 VRO131103 WBK131103 WLG131103 WVC131103 IQ196639 SM196639 ACI196639 AME196639 AWA196639 BFW196639 BPS196639 BZO196639 CJK196639 CTG196639 DDC196639 DMY196639 DWU196639 EGQ196639 EQM196639 FAI196639 FKE196639 FUA196639 GDW196639 GNS196639 GXO196639 HHK196639 HRG196639 IBC196639 IKY196639 IUU196639 JEQ196639 JOM196639 JYI196639 KIE196639 KSA196639 LBW196639 LLS196639 LVO196639 MFK196639 MPG196639 MZC196639 NIY196639 NSU196639 OCQ196639 OMM196639 OWI196639 PGE196639 PQA196639 PZW196639 QJS196639 QTO196639 RDK196639 RNG196639 RXC196639 SGY196639 SQU196639 TAQ196639 TKM196639 TUI196639 UEE196639 UOA196639 UXW196639 VHS196639 VRO196639 WBK196639 WLG196639 WVC196639 IQ262175 SM262175 ACI262175 AME262175 AWA262175 BFW262175 BPS262175 BZO262175 CJK262175 CTG262175 DDC262175 DMY262175 DWU262175 EGQ262175 EQM262175 FAI262175 FKE262175 FUA262175 GDW262175 GNS262175 GXO262175 HHK262175 HRG262175 IBC262175 IKY262175 IUU262175 JEQ262175 JOM262175 JYI262175 KIE262175 KSA262175 LBW262175 LLS262175 LVO262175 MFK262175 MPG262175 MZC262175 NIY262175 NSU262175 OCQ262175 OMM262175 OWI262175 PGE262175 PQA262175 PZW262175 QJS262175 QTO262175 RDK262175 RNG262175 RXC262175 SGY262175 SQU262175 TAQ262175 TKM262175 TUI262175 UEE262175 UOA262175 UXW262175 VHS262175 VRO262175 WBK262175 WLG262175 WVC262175 IQ327711 SM327711 ACI327711 AME327711 AWA327711 BFW327711 BPS327711 BZO327711 CJK327711 CTG327711 DDC327711 DMY327711 DWU327711 EGQ327711 EQM327711 FAI327711 FKE327711 FUA327711 GDW327711 GNS327711 GXO327711 HHK327711 HRG327711 IBC327711 IKY327711 IUU327711 JEQ327711 JOM327711 JYI327711 KIE327711 KSA327711 LBW327711 LLS327711 LVO327711 MFK327711 MPG327711 MZC327711 NIY327711 NSU327711 OCQ327711 OMM327711 OWI327711 PGE327711 PQA327711 PZW327711 QJS327711 QTO327711 RDK327711 RNG327711 RXC327711 SGY327711 SQU327711 TAQ327711 TKM327711 TUI327711 UEE327711 UOA327711 UXW327711 VHS327711 VRO327711 WBK327711 WLG327711 WVC327711 IQ393247 SM393247 ACI393247 AME393247 AWA393247 BFW393247 BPS393247 BZO393247 CJK393247 CTG393247 DDC393247 DMY393247 DWU393247 EGQ393247 EQM393247 FAI393247 FKE393247 FUA393247 GDW393247 GNS393247 GXO393247 HHK393247 HRG393247 IBC393247 IKY393247 IUU393247 JEQ393247 JOM393247 JYI393247 KIE393247 KSA393247 LBW393247 LLS393247 LVO393247 MFK393247 MPG393247 MZC393247 NIY393247 NSU393247 OCQ393247 OMM393247 OWI393247 PGE393247 PQA393247 PZW393247 QJS393247 QTO393247 RDK393247 RNG393247 RXC393247 SGY393247 SQU393247 TAQ393247 TKM393247 TUI393247 UEE393247 UOA393247 UXW393247 VHS393247 VRO393247 WBK393247 WLG393247 WVC393247 IQ458783 SM458783 ACI458783 AME458783 AWA458783 BFW458783 BPS458783 BZO458783 CJK458783 CTG458783 DDC458783 DMY458783 DWU458783 EGQ458783 EQM458783 FAI458783 FKE458783 FUA458783 GDW458783 GNS458783 GXO458783 HHK458783 HRG458783 IBC458783 IKY458783 IUU458783 JEQ458783 JOM458783 JYI458783 KIE458783 KSA458783 LBW458783 LLS458783 LVO458783 MFK458783 MPG458783 MZC458783 NIY458783 NSU458783 OCQ458783 OMM458783 OWI458783 PGE458783 PQA458783 PZW458783 QJS458783 QTO458783 RDK458783 RNG458783 RXC458783 SGY458783 SQU458783 TAQ458783 TKM458783 TUI458783 UEE458783 UOA458783 UXW458783 VHS458783 VRO458783 WBK458783 WLG458783 WVC458783 IQ524319 SM524319 ACI524319 AME524319 AWA524319 BFW524319 BPS524319 BZO524319 CJK524319 CTG524319 DDC524319 DMY524319 DWU524319 EGQ524319 EQM524319 FAI524319 FKE524319 FUA524319 GDW524319 GNS524319 GXO524319 HHK524319 HRG524319 IBC524319 IKY524319 IUU524319 JEQ524319 JOM524319 JYI524319 KIE524319 KSA524319 LBW524319 LLS524319 LVO524319 MFK524319 MPG524319 MZC524319 NIY524319 NSU524319 OCQ524319 OMM524319 OWI524319 PGE524319 PQA524319 PZW524319 QJS524319 QTO524319 RDK524319 RNG524319 RXC524319 SGY524319 SQU524319 TAQ524319 TKM524319 TUI524319 UEE524319 UOA524319 UXW524319 VHS524319 VRO524319 WBK524319 WLG524319 WVC524319 IQ589855 SM589855 ACI589855 AME589855 AWA589855 BFW589855 BPS589855 BZO589855 CJK589855 CTG589855 DDC589855 DMY589855 DWU589855 EGQ589855 EQM589855 FAI589855 FKE589855 FUA589855 GDW589855 GNS589855 GXO589855 HHK589855 HRG589855 IBC589855 IKY589855 IUU589855 JEQ589855 JOM589855 JYI589855 KIE589855 KSA589855 LBW589855 LLS589855 LVO589855 MFK589855 MPG589855 MZC589855 NIY589855 NSU589855 OCQ589855 OMM589855 OWI589855 PGE589855 PQA589855 PZW589855 QJS589855 QTO589855 RDK589855 RNG589855 RXC589855 SGY589855 SQU589855 TAQ589855 TKM589855 TUI589855 UEE589855 UOA589855 UXW589855 VHS589855 VRO589855 WBK589855 WLG589855 WVC589855 IQ655391 SM655391 ACI655391 AME655391 AWA655391 BFW655391 BPS655391 BZO655391 CJK655391 CTG655391 DDC655391 DMY655391 DWU655391 EGQ655391 EQM655391 FAI655391 FKE655391 FUA655391 GDW655391 GNS655391 GXO655391 HHK655391 HRG655391 IBC655391 IKY655391 IUU655391 JEQ655391 JOM655391 JYI655391 KIE655391 KSA655391 LBW655391 LLS655391 LVO655391 MFK655391 MPG655391 MZC655391 NIY655391 NSU655391 OCQ655391 OMM655391 OWI655391 PGE655391 PQA655391 PZW655391 QJS655391 QTO655391 RDK655391 RNG655391 RXC655391 SGY655391 SQU655391 TAQ655391 TKM655391 TUI655391 UEE655391 UOA655391 UXW655391 VHS655391 VRO655391 WBK655391 WLG655391 WVC655391 IQ720927 SM720927 ACI720927 AME720927 AWA720927 BFW720927 BPS720927 BZO720927 CJK720927 CTG720927 DDC720927 DMY720927 DWU720927 EGQ720927 EQM720927 FAI720927 FKE720927 FUA720927 GDW720927 GNS720927 GXO720927 HHK720927 HRG720927 IBC720927 IKY720927 IUU720927 JEQ720927 JOM720927 JYI720927 KIE720927 KSA720927 LBW720927 LLS720927 LVO720927 MFK720927 MPG720927 MZC720927 NIY720927 NSU720927 OCQ720927 OMM720927 OWI720927 PGE720927 PQA720927 PZW720927 QJS720927 QTO720927 RDK720927 RNG720927 RXC720927 SGY720927 SQU720927 TAQ720927 TKM720927 TUI720927 UEE720927 UOA720927 UXW720927 VHS720927 VRO720927 WBK720927 WLG720927 WVC720927 IQ786463 SM786463 ACI786463 AME786463 AWA786463 BFW786463 BPS786463 BZO786463 CJK786463 CTG786463 DDC786463 DMY786463 DWU786463 EGQ786463 EQM786463 FAI786463 FKE786463 FUA786463 GDW786463 GNS786463 GXO786463 HHK786463 HRG786463 IBC786463 IKY786463 IUU786463 JEQ786463 JOM786463 JYI786463 KIE786463 KSA786463 LBW786463 LLS786463 LVO786463 MFK786463 MPG786463 MZC786463 NIY786463 NSU786463 OCQ786463 OMM786463 OWI786463 PGE786463 PQA786463 PZW786463 QJS786463 QTO786463 RDK786463 RNG786463 RXC786463 SGY786463 SQU786463 TAQ786463 TKM786463 TUI786463 UEE786463 UOA786463 UXW786463 VHS786463 VRO786463 WBK786463 WLG786463 WVC786463 IQ851999 SM851999 ACI851999 AME851999 AWA851999 BFW851999 BPS851999 BZO851999 CJK851999 CTG851999 DDC851999 DMY851999 DWU851999 EGQ851999 EQM851999 FAI851999 FKE851999 FUA851999 GDW851999 GNS851999 GXO851999 HHK851999 HRG851999 IBC851999 IKY851999 IUU851999 JEQ851999 JOM851999 JYI851999 KIE851999 KSA851999 LBW851999 LLS851999 LVO851999 MFK851999 MPG851999 MZC851999 NIY851999 NSU851999 OCQ851999 OMM851999 OWI851999 PGE851999 PQA851999 PZW851999 QJS851999 QTO851999 RDK851999 RNG851999 RXC851999 SGY851999 SQU851999 TAQ851999 TKM851999 TUI851999 UEE851999 UOA851999 UXW851999 VHS851999 VRO851999 WBK851999 WLG851999 WVC851999 IQ917535 SM917535 ACI917535 AME917535 AWA917535 BFW917535 BPS917535 BZO917535 CJK917535 CTG917535 DDC917535 DMY917535 DWU917535 EGQ917535 EQM917535 FAI917535 FKE917535 FUA917535 GDW917535 GNS917535 GXO917535 HHK917535 HRG917535 IBC917535 IKY917535 IUU917535 JEQ917535 JOM917535 JYI917535 KIE917535 KSA917535 LBW917535 LLS917535 LVO917535 MFK917535 MPG917535 MZC917535 NIY917535 NSU917535 OCQ917535 OMM917535 OWI917535 PGE917535 PQA917535 PZW917535 QJS917535 QTO917535 RDK917535 RNG917535 RXC917535 SGY917535 SQU917535 TAQ917535 TKM917535 TUI917535 UEE917535 UOA917535 UXW917535 VHS917535 VRO917535 WBK917535 WLG917535 WVC917535 IQ983071 SM983071 ACI983071 AME983071 AWA983071 BFW983071 BPS983071 BZO983071 CJK983071 CTG983071 DDC983071 DMY983071 DWU983071 EGQ983071 EQM983071 FAI983071 FKE983071 FUA983071 GDW983071 GNS983071 GXO983071 HHK983071 HRG983071 IBC983071 IKY983071 IUU983071 JEQ983071 JOM983071 JYI983071 KIE983071 KSA983071 LBW983071 LLS983071 LVO983071 MFK983071 MPG983071 MZC983071 NIY983071 NSU983071 OCQ983071 OMM983071 OWI983071 PGE983071 PQA983071 PZW983071 QJS983071 QTO983071 RDK983071 RNG983071 RXC983071 SGY983071 SQU983071 TAQ983071 TKM983071 TUI983071 UEE983071 UOA983071 UXW983071 VHS983071 VRO983071 WBK983071 WLG983071 WVC983071 IQ65572 SM65572 ACI65572 AME65572 AWA65572 BFW65572 BPS65572 BZO65572 CJK65572 CTG65572 DDC65572 DMY65572 DWU65572 EGQ65572 EQM65572 FAI65572 FKE65572 FUA65572 GDW65572 GNS65572 GXO65572 HHK65572 HRG65572 IBC65572 IKY65572 IUU65572 JEQ65572 JOM65572 JYI65572 KIE65572 KSA65572 LBW65572 LLS65572 LVO65572 MFK65572 MPG65572 MZC65572 NIY65572 NSU65572 OCQ65572 OMM65572 OWI65572 PGE65572 PQA65572 PZW65572 QJS65572 QTO65572 RDK65572 RNG65572 RXC65572 SGY65572 SQU65572 TAQ65572 TKM65572 TUI65572 UEE65572 UOA65572 UXW65572 VHS65572 VRO65572 WBK65572 WLG65572 WVC65572 IQ131108 SM131108 ACI131108 AME131108 AWA131108 BFW131108 BPS131108 BZO131108 CJK131108 CTG131108 DDC131108 DMY131108 DWU131108 EGQ131108 EQM131108 FAI131108 FKE131108 FUA131108 GDW131108 GNS131108 GXO131108 HHK131108 HRG131108 IBC131108 IKY131108 IUU131108 JEQ131108 JOM131108 JYI131108 KIE131108 KSA131108 LBW131108 LLS131108 LVO131108 MFK131108 MPG131108 MZC131108 NIY131108 NSU131108 OCQ131108 OMM131108 OWI131108 PGE131108 PQA131108 PZW131108 QJS131108 QTO131108 RDK131108 RNG131108 RXC131108 SGY131108 SQU131108 TAQ131108 TKM131108 TUI131108 UEE131108 UOA131108 UXW131108 VHS131108 VRO131108 WBK131108 WLG131108 WVC131108 IQ196644 SM196644 ACI196644 AME196644 AWA196644 BFW196644 BPS196644 BZO196644 CJK196644 CTG196644 DDC196644 DMY196644 DWU196644 EGQ196644 EQM196644 FAI196644 FKE196644 FUA196644 GDW196644 GNS196644 GXO196644 HHK196644 HRG196644 IBC196644 IKY196644 IUU196644 JEQ196644 JOM196644 JYI196644 KIE196644 KSA196644 LBW196644 LLS196644 LVO196644 MFK196644 MPG196644 MZC196644 NIY196644 NSU196644 OCQ196644 OMM196644 OWI196644 PGE196644 PQA196644 PZW196644 QJS196644 QTO196644 RDK196644 RNG196644 RXC196644 SGY196644 SQU196644 TAQ196644 TKM196644 TUI196644 UEE196644 UOA196644 UXW196644 VHS196644 VRO196644 WBK196644 WLG196644 WVC196644 IQ262180 SM262180 ACI262180 AME262180 AWA262180 BFW262180 BPS262180 BZO262180 CJK262180 CTG262180 DDC262180 DMY262180 DWU262180 EGQ262180 EQM262180 FAI262180 FKE262180 FUA262180 GDW262180 GNS262180 GXO262180 HHK262180 HRG262180 IBC262180 IKY262180 IUU262180 JEQ262180 JOM262180 JYI262180 KIE262180 KSA262180 LBW262180 LLS262180 LVO262180 MFK262180 MPG262180 MZC262180 NIY262180 NSU262180 OCQ262180 OMM262180 OWI262180 PGE262180 PQA262180 PZW262180 QJS262180 QTO262180 RDK262180 RNG262180 RXC262180 SGY262180 SQU262180 TAQ262180 TKM262180 TUI262180 UEE262180 UOA262180 UXW262180 VHS262180 VRO262180 WBK262180 WLG262180 WVC262180 IQ327716 SM327716 ACI327716 AME327716 AWA327716 BFW327716 BPS327716 BZO327716 CJK327716 CTG327716 DDC327716 DMY327716 DWU327716 EGQ327716 EQM327716 FAI327716 FKE327716 FUA327716 GDW327716 GNS327716 GXO327716 HHK327716 HRG327716 IBC327716 IKY327716 IUU327716 JEQ327716 JOM327716 JYI327716 KIE327716 KSA327716 LBW327716 LLS327716 LVO327716 MFK327716 MPG327716 MZC327716 NIY327716 NSU327716 OCQ327716 OMM327716 OWI327716 PGE327716 PQA327716 PZW327716 QJS327716 QTO327716 RDK327716 RNG327716 RXC327716 SGY327716 SQU327716 TAQ327716 TKM327716 TUI327716 UEE327716 UOA327716 UXW327716 VHS327716 VRO327716 WBK327716 WLG327716 WVC327716 IQ393252 SM393252 ACI393252 AME393252 AWA393252 BFW393252 BPS393252 BZO393252 CJK393252 CTG393252 DDC393252 DMY393252 DWU393252 EGQ393252 EQM393252 FAI393252 FKE393252 FUA393252 GDW393252 GNS393252 GXO393252 HHK393252 HRG393252 IBC393252 IKY393252 IUU393252 JEQ393252 JOM393252 JYI393252 KIE393252 KSA393252 LBW393252 LLS393252 LVO393252 MFK393252 MPG393252 MZC393252 NIY393252 NSU393252 OCQ393252 OMM393252 OWI393252 PGE393252 PQA393252 PZW393252 QJS393252 QTO393252 RDK393252 RNG393252 RXC393252 SGY393252 SQU393252 TAQ393252 TKM393252 TUI393252 UEE393252 UOA393252 UXW393252 VHS393252 VRO393252 WBK393252 WLG393252 WVC393252 IQ458788 SM458788 ACI458788 AME458788 AWA458788 BFW458788 BPS458788 BZO458788 CJK458788 CTG458788 DDC458788 DMY458788 DWU458788 EGQ458788 EQM458788 FAI458788 FKE458788 FUA458788 GDW458788 GNS458788 GXO458788 HHK458788 HRG458788 IBC458788 IKY458788 IUU458788 JEQ458788 JOM458788 JYI458788 KIE458788 KSA458788 LBW458788 LLS458788 LVO458788 MFK458788 MPG458788 MZC458788 NIY458788 NSU458788 OCQ458788 OMM458788 OWI458788 PGE458788 PQA458788 PZW458788 QJS458788 QTO458788 RDK458788 RNG458788 RXC458788 SGY458788 SQU458788 TAQ458788 TKM458788 TUI458788 UEE458788 UOA458788 UXW458788 VHS458788 VRO458788 WBK458788 WLG458788 WVC458788 IQ524324 SM524324 ACI524324 AME524324 AWA524324 BFW524324 BPS524324 BZO524324 CJK524324 CTG524324 DDC524324 DMY524324 DWU524324 EGQ524324 EQM524324 FAI524324 FKE524324 FUA524324 GDW524324 GNS524324 GXO524324 HHK524324 HRG524324 IBC524324 IKY524324 IUU524324 JEQ524324 JOM524324 JYI524324 KIE524324 KSA524324 LBW524324 LLS524324 LVO524324 MFK524324 MPG524324 MZC524324 NIY524324 NSU524324 OCQ524324 OMM524324 OWI524324 PGE524324 PQA524324 PZW524324 QJS524324 QTO524324 RDK524324 RNG524324 RXC524324 SGY524324 SQU524324 TAQ524324 TKM524324 TUI524324 UEE524324 UOA524324 UXW524324 VHS524324 VRO524324 WBK524324 WLG524324 WVC524324 IQ589860 SM589860 ACI589860 AME589860 AWA589860 BFW589860 BPS589860 BZO589860 CJK589860 CTG589860 DDC589860 DMY589860 DWU589860 EGQ589860 EQM589860 FAI589860 FKE589860 FUA589860 GDW589860 GNS589860 GXO589860 HHK589860 HRG589860 IBC589860 IKY589860 IUU589860 JEQ589860 JOM589860 JYI589860 KIE589860 KSA589860 LBW589860 LLS589860 LVO589860 MFK589860 MPG589860 MZC589860 NIY589860 NSU589860 OCQ589860 OMM589860 OWI589860 PGE589860 PQA589860 PZW589860 QJS589860 QTO589860 RDK589860 RNG589860 RXC589860 SGY589860 SQU589860 TAQ589860 TKM589860 TUI589860 UEE589860 UOA589860 UXW589860 VHS589860 VRO589860 WBK589860 WLG589860 WVC589860 IQ655396 SM655396 ACI655396 AME655396 AWA655396 BFW655396 BPS655396 BZO655396 CJK655396 CTG655396 DDC655396 DMY655396 DWU655396 EGQ655396 EQM655396 FAI655396 FKE655396 FUA655396 GDW655396 GNS655396 GXO655396 HHK655396 HRG655396 IBC655396 IKY655396 IUU655396 JEQ655396 JOM655396 JYI655396 KIE655396 KSA655396 LBW655396 LLS655396 LVO655396 MFK655396 MPG655396 MZC655396 NIY655396 NSU655396 OCQ655396 OMM655396 OWI655396 PGE655396 PQA655396 PZW655396 QJS655396 QTO655396 RDK655396 RNG655396 RXC655396 SGY655396 SQU655396 TAQ655396 TKM655396 TUI655396 UEE655396 UOA655396 UXW655396 VHS655396 VRO655396 WBK655396 WLG655396 WVC655396 IQ720932 SM720932 ACI720932 AME720932 AWA720932 BFW720932 BPS720932 BZO720932 CJK720932 CTG720932 DDC720932 DMY720932 DWU720932 EGQ720932 EQM720932 FAI720932 FKE720932 FUA720932 GDW720932 GNS720932 GXO720932 HHK720932 HRG720932 IBC720932 IKY720932 IUU720932 JEQ720932 JOM720932 JYI720932 KIE720932 KSA720932 LBW720932 LLS720932 LVO720932 MFK720932 MPG720932 MZC720932 NIY720932 NSU720932 OCQ720932 OMM720932 OWI720932 PGE720932 PQA720932 PZW720932 QJS720932 QTO720932 RDK720932 RNG720932 RXC720932 SGY720932 SQU720932 TAQ720932 TKM720932 TUI720932 UEE720932 UOA720932 UXW720932 VHS720932 VRO720932 WBK720932 WLG720932 WVC720932 IQ786468 SM786468 ACI786468 AME786468 AWA786468 BFW786468 BPS786468 BZO786468 CJK786468 CTG786468 DDC786468 DMY786468 DWU786468 EGQ786468 EQM786468 FAI786468 FKE786468 FUA786468 GDW786468 GNS786468 GXO786468 HHK786468 HRG786468 IBC786468 IKY786468 IUU786468 JEQ786468 JOM786468 JYI786468 KIE786468 KSA786468 LBW786468 LLS786468 LVO786468 MFK786468 MPG786468 MZC786468 NIY786468 NSU786468 OCQ786468 OMM786468 OWI786468 PGE786468 PQA786468 PZW786468 QJS786468 QTO786468 RDK786468 RNG786468 RXC786468 SGY786468 SQU786468 TAQ786468 TKM786468 TUI786468 UEE786468 UOA786468 UXW786468 VHS786468 VRO786468 WBK786468 WLG786468 WVC786468 IQ852004 SM852004 ACI852004 AME852004 AWA852004 BFW852004 BPS852004 BZO852004 CJK852004 CTG852004 DDC852004 DMY852004 DWU852004 EGQ852004 EQM852004 FAI852004 FKE852004 FUA852004 GDW852004 GNS852004 GXO852004 HHK852004 HRG852004 IBC852004 IKY852004 IUU852004 JEQ852004 JOM852004 JYI852004 KIE852004 KSA852004 LBW852004 LLS852004 LVO852004 MFK852004 MPG852004 MZC852004 NIY852004 NSU852004 OCQ852004 OMM852004 OWI852004 PGE852004 PQA852004 PZW852004 QJS852004 QTO852004 RDK852004 RNG852004 RXC852004 SGY852004 SQU852004 TAQ852004 TKM852004 TUI852004 UEE852004 UOA852004 UXW852004 VHS852004 VRO852004 WBK852004 WLG852004 WVC852004 IQ917540 SM917540 ACI917540 AME917540 AWA917540 BFW917540 BPS917540 BZO917540 CJK917540 CTG917540 DDC917540 DMY917540 DWU917540 EGQ917540 EQM917540 FAI917540 FKE917540 FUA917540 GDW917540 GNS917540 GXO917540 HHK917540 HRG917540 IBC917540 IKY917540 IUU917540 JEQ917540 JOM917540 JYI917540 KIE917540 KSA917540 LBW917540 LLS917540 LVO917540 MFK917540 MPG917540 MZC917540 NIY917540 NSU917540 OCQ917540 OMM917540 OWI917540 PGE917540 PQA917540 PZW917540 QJS917540 QTO917540 RDK917540 RNG917540 RXC917540 SGY917540 SQU917540 TAQ917540 TKM917540 TUI917540 UEE917540 UOA917540 UXW917540 VHS917540 VRO917540 WBK917540 WLG917540 WVC917540 IQ983076 SM983076 ACI983076 AME983076 AWA983076 BFW983076 BPS983076 BZO983076 CJK983076 CTG983076 DDC983076 DMY983076 DWU983076 EGQ983076 EQM983076 FAI983076 FKE983076 FUA983076 GDW983076 GNS983076 GXO983076 HHK983076 HRG983076 IBC983076 IKY983076 IUU983076 JEQ983076 JOM983076 JYI983076 KIE983076 KSA983076 LBW983076 LLS983076 LVO983076 MFK983076 MPG983076 MZC983076 NIY983076 NSU983076 OCQ983076 OMM983076 OWI983076 PGE983076 PQA983076 PZW983076 QJS983076 QTO983076 RDK983076 RNG983076 RXC983076 SGY983076 SQU983076 TAQ983076 TKM983076 TUI983076 UEE983076 UOA983076 UXW983076 VHS983076 VRO983076 WBK983076 WLG983076 WVC983076 IV65582 SR65582 ACN65582 AMJ65582 AWF65582 BGB65582 BPX65582 BZT65582 CJP65582 CTL65582 DDH65582 DND65582 DWZ65582 EGV65582 EQR65582 FAN65582 FKJ65582 FUF65582 GEB65582 GNX65582 GXT65582 HHP65582 HRL65582 IBH65582 ILD65582 IUZ65582 JEV65582 JOR65582 JYN65582 KIJ65582 KSF65582 LCB65582 LLX65582 LVT65582 MFP65582 MPL65582 MZH65582 NJD65582 NSZ65582 OCV65582 OMR65582 OWN65582 PGJ65582 PQF65582 QAB65582 QJX65582 QTT65582 RDP65582 RNL65582 RXH65582 SHD65582 SQZ65582 TAV65582 TKR65582 TUN65582 UEJ65582 UOF65582 UYB65582 VHX65582 VRT65582 WBP65582 WLL65582 WVH65582 IV131118 SR131118 ACN131118 AMJ131118 AWF131118 BGB131118 BPX131118 BZT131118 CJP131118 CTL131118 DDH131118 DND131118 DWZ131118 EGV131118 EQR131118 FAN131118 FKJ131118 FUF131118 GEB131118 GNX131118 GXT131118 HHP131118 HRL131118 IBH131118 ILD131118 IUZ131118 JEV131118 JOR131118 JYN131118 KIJ131118 KSF131118 LCB131118 LLX131118 LVT131118 MFP131118 MPL131118 MZH131118 NJD131118 NSZ131118 OCV131118 OMR131118 OWN131118 PGJ131118 PQF131118 QAB131118 QJX131118 QTT131118 RDP131118 RNL131118 RXH131118 SHD131118 SQZ131118 TAV131118 TKR131118 TUN131118 UEJ131118 UOF131118 UYB131118 VHX131118 VRT131118 WBP131118 WLL131118 WVH131118 IV196654 SR196654 ACN196654 AMJ196654 AWF196654 BGB196654 BPX196654 BZT196654 CJP196654 CTL196654 DDH196654 DND196654 DWZ196654 EGV196654 EQR196654 FAN196654 FKJ196654 FUF196654 GEB196654 GNX196654 GXT196654 HHP196654 HRL196654 IBH196654 ILD196654 IUZ196654 JEV196654 JOR196654 JYN196654 KIJ196654 KSF196654 LCB196654 LLX196654 LVT196654 MFP196654 MPL196654 MZH196654 NJD196654 NSZ196654 OCV196654 OMR196654 OWN196654 PGJ196654 PQF196654 QAB196654 QJX196654 QTT196654 RDP196654 RNL196654 RXH196654 SHD196654 SQZ196654 TAV196654 TKR196654 TUN196654 UEJ196654 UOF196654 UYB196654 VHX196654 VRT196654 WBP196654 WLL196654 WVH196654 IV262190 SR262190 ACN262190 AMJ262190 AWF262190 BGB262190 BPX262190 BZT262190 CJP262190 CTL262190 DDH262190 DND262190 DWZ262190 EGV262190 EQR262190 FAN262190 FKJ262190 FUF262190 GEB262190 GNX262190 GXT262190 HHP262190 HRL262190 IBH262190 ILD262190 IUZ262190 JEV262190 JOR262190 JYN262190 KIJ262190 KSF262190 LCB262190 LLX262190 LVT262190 MFP262190 MPL262190 MZH262190 NJD262190 NSZ262190 OCV262190 OMR262190 OWN262190 PGJ262190 PQF262190 QAB262190 QJX262190 QTT262190 RDP262190 RNL262190 RXH262190 SHD262190 SQZ262190 TAV262190 TKR262190 TUN262190 UEJ262190 UOF262190 UYB262190 VHX262190 VRT262190 WBP262190 WLL262190 WVH262190 IV327726 SR327726 ACN327726 AMJ327726 AWF327726 BGB327726 BPX327726 BZT327726 CJP327726 CTL327726 DDH327726 DND327726 DWZ327726 EGV327726 EQR327726 FAN327726 FKJ327726 FUF327726 GEB327726 GNX327726 GXT327726 HHP327726 HRL327726 IBH327726 ILD327726 IUZ327726 JEV327726 JOR327726 JYN327726 KIJ327726 KSF327726 LCB327726 LLX327726 LVT327726 MFP327726 MPL327726 MZH327726 NJD327726 NSZ327726 OCV327726 OMR327726 OWN327726 PGJ327726 PQF327726 QAB327726 QJX327726 QTT327726 RDP327726 RNL327726 RXH327726 SHD327726 SQZ327726 TAV327726 TKR327726 TUN327726 UEJ327726 UOF327726 UYB327726 VHX327726 VRT327726 WBP327726 WLL327726 WVH327726 IV393262 SR393262 ACN393262 AMJ393262 AWF393262 BGB393262 BPX393262 BZT393262 CJP393262 CTL393262 DDH393262 DND393262 DWZ393262 EGV393262 EQR393262 FAN393262 FKJ393262 FUF393262 GEB393262 GNX393262 GXT393262 HHP393262 HRL393262 IBH393262 ILD393262 IUZ393262 JEV393262 JOR393262 JYN393262 KIJ393262 KSF393262 LCB393262 LLX393262 LVT393262 MFP393262 MPL393262 MZH393262 NJD393262 NSZ393262 OCV393262 OMR393262 OWN393262 PGJ393262 PQF393262 QAB393262 QJX393262 QTT393262 RDP393262 RNL393262 RXH393262 SHD393262 SQZ393262 TAV393262 TKR393262 TUN393262 UEJ393262 UOF393262 UYB393262 VHX393262 VRT393262 WBP393262 WLL393262 WVH393262 IV458798 SR458798 ACN458798 AMJ458798 AWF458798 BGB458798 BPX458798 BZT458798 CJP458798 CTL458798 DDH458798 DND458798 DWZ458798 EGV458798 EQR458798 FAN458798 FKJ458798 FUF458798 GEB458798 GNX458798 GXT458798 HHP458798 HRL458798 IBH458798 ILD458798 IUZ458798 JEV458798 JOR458798 JYN458798 KIJ458798 KSF458798 LCB458798 LLX458798 LVT458798 MFP458798 MPL458798 MZH458798 NJD458798 NSZ458798 OCV458798 OMR458798 OWN458798 PGJ458798 PQF458798 QAB458798 QJX458798 QTT458798 RDP458798 RNL458798 RXH458798 SHD458798 SQZ458798 TAV458798 TKR458798 TUN458798 UEJ458798 UOF458798 UYB458798 VHX458798 VRT458798 WBP458798 WLL458798 WVH458798 IV524334 SR524334 ACN524334 AMJ524334 AWF524334 BGB524334 BPX524334 BZT524334 CJP524334 CTL524334 DDH524334 DND524334 DWZ524334 EGV524334 EQR524334 FAN524334 FKJ524334 FUF524334 GEB524334 GNX524334 GXT524334 HHP524334 HRL524334 IBH524334 ILD524334 IUZ524334 JEV524334 JOR524334 JYN524334 KIJ524334 KSF524334 LCB524334 LLX524334 LVT524334 MFP524334 MPL524334 MZH524334 NJD524334 NSZ524334 OCV524334 OMR524334 OWN524334 PGJ524334 PQF524334 QAB524334 QJX524334 QTT524334 RDP524334 RNL524334 RXH524334 SHD524334 SQZ524334 TAV524334 TKR524334 TUN524334 UEJ524334 UOF524334 UYB524334 VHX524334 VRT524334 WBP524334 WLL524334 WVH524334 IV589870 SR589870 ACN589870 AMJ589870 AWF589870 BGB589870 BPX589870 BZT589870 CJP589870 CTL589870 DDH589870 DND589870 DWZ589870 EGV589870 EQR589870 FAN589870 FKJ589870 FUF589870 GEB589870 GNX589870 GXT589870 HHP589870 HRL589870 IBH589870 ILD589870 IUZ589870 JEV589870 JOR589870 JYN589870 KIJ589870 KSF589870 LCB589870 LLX589870 LVT589870 MFP589870 MPL589870 MZH589870 NJD589870 NSZ589870 OCV589870 OMR589870 OWN589870 PGJ589870 PQF589870 QAB589870 QJX589870 QTT589870 RDP589870 RNL589870 RXH589870 SHD589870 SQZ589870 TAV589870 TKR589870 TUN589870 UEJ589870 UOF589870 UYB589870 VHX589870 VRT589870 WBP589870 WLL589870 WVH589870 IV655406 SR655406 ACN655406 AMJ655406 AWF655406 BGB655406 BPX655406 BZT655406 CJP655406 CTL655406 DDH655406 DND655406 DWZ655406 EGV655406 EQR655406 FAN655406 FKJ655406 FUF655406 GEB655406 GNX655406 GXT655406 HHP655406 HRL655406 IBH655406 ILD655406 IUZ655406 JEV655406 JOR655406 JYN655406 KIJ655406 KSF655406 LCB655406 LLX655406 LVT655406 MFP655406 MPL655406 MZH655406 NJD655406 NSZ655406 OCV655406 OMR655406 OWN655406 PGJ655406 PQF655406 QAB655406 QJX655406 QTT655406 RDP655406 RNL655406 RXH655406 SHD655406 SQZ655406 TAV655406 TKR655406 TUN655406 UEJ655406 UOF655406 UYB655406 VHX655406 VRT655406 WBP655406 WLL655406 WVH655406 IV720942 SR720942 ACN720942 AMJ720942 AWF720942 BGB720942 BPX720942 BZT720942 CJP720942 CTL720942 DDH720942 DND720942 DWZ720942 EGV720942 EQR720942 FAN720942 FKJ720942 FUF720942 GEB720942 GNX720942 GXT720942 HHP720942 HRL720942 IBH720942 ILD720942 IUZ720942 JEV720942 JOR720942 JYN720942 KIJ720942 KSF720942 LCB720942 LLX720942 LVT720942 MFP720942 MPL720942 MZH720942 NJD720942 NSZ720942 OCV720942 OMR720942 OWN720942 PGJ720942 PQF720942 QAB720942 QJX720942 QTT720942 RDP720942 RNL720942 RXH720942 SHD720942 SQZ720942 TAV720942 TKR720942 TUN720942 UEJ720942 UOF720942 UYB720942 VHX720942 VRT720942 WBP720942 WLL720942 WVH720942 IV786478 SR786478 ACN786478 AMJ786478 AWF786478 BGB786478 BPX786478 BZT786478 CJP786478 CTL786478 DDH786478 DND786478 DWZ786478 EGV786478 EQR786478 FAN786478 FKJ786478 FUF786478 GEB786478 GNX786478 GXT786478 HHP786478 HRL786478 IBH786478 ILD786478 IUZ786478 JEV786478 JOR786478 JYN786478 KIJ786478 KSF786478 LCB786478 LLX786478 LVT786478 MFP786478 MPL786478 MZH786478 NJD786478 NSZ786478 OCV786478 OMR786478 OWN786478 PGJ786478 PQF786478 QAB786478 QJX786478 QTT786478 RDP786478 RNL786478 RXH786478 SHD786478 SQZ786478 TAV786478 TKR786478 TUN786478 UEJ786478 UOF786478 UYB786478 VHX786478 VRT786478 WBP786478 WLL786478 WVH786478 IV852014 SR852014 ACN852014 AMJ852014 AWF852014 BGB852014 BPX852014 BZT852014 CJP852014 CTL852014 DDH852014 DND852014 DWZ852014 EGV852014 EQR852014 FAN852014 FKJ852014 FUF852014 GEB852014 GNX852014 GXT852014 HHP852014 HRL852014 IBH852014 ILD852014 IUZ852014 JEV852014 JOR852014 JYN852014 KIJ852014 KSF852014 LCB852014 LLX852014 LVT852014 MFP852014 MPL852014 MZH852014 NJD852014 NSZ852014 OCV852014 OMR852014 OWN852014 PGJ852014 PQF852014 QAB852014 QJX852014 QTT852014 RDP852014 RNL852014 RXH852014 SHD852014 SQZ852014 TAV852014 TKR852014 TUN852014 UEJ852014 UOF852014 UYB852014 VHX852014 VRT852014 WBP852014 WLL852014 WVH852014 IV917550 SR917550 ACN917550 AMJ917550 AWF917550 BGB917550 BPX917550 BZT917550 CJP917550 CTL917550 DDH917550 DND917550 DWZ917550 EGV917550 EQR917550 FAN917550 FKJ917550 FUF917550 GEB917550 GNX917550 GXT917550 HHP917550 HRL917550 IBH917550 ILD917550 IUZ917550 JEV917550 JOR917550 JYN917550 KIJ917550 KSF917550 LCB917550 LLX917550 LVT917550 MFP917550 MPL917550 MZH917550 NJD917550 NSZ917550 OCV917550 OMR917550 OWN917550 PGJ917550 PQF917550 QAB917550 QJX917550 QTT917550 RDP917550 RNL917550 RXH917550 SHD917550 SQZ917550 TAV917550 TKR917550 TUN917550 UEJ917550 UOF917550 UYB917550 VHX917550 VRT917550 WBP917550 WLL917550 WVH917550 IV983086 SR983086 ACN983086 AMJ983086 AWF983086 BGB983086 BPX983086 BZT983086 CJP983086 CTL983086 DDH983086 DND983086 DWZ983086 EGV983086 EQR983086 FAN983086 FKJ983086 FUF983086 GEB983086 GNX983086 GXT983086 HHP983086 HRL983086 IBH983086 ILD983086 IUZ983086 JEV983086 JOR983086 JYN983086 KIJ983086 KSF983086 LCB983086 LLX983086 LVT983086 MFP983086 MPL983086 MZH983086 NJD983086 NSZ983086 OCV983086 OMR983086 OWN983086 PGJ983086 PQF983086 QAB983086 QJX983086 QTT983086 RDP983086 RNL983086 RXH983086 SHD983086 SQZ983086 TAV983086 TKR983086 TUN983086 UEJ983086 UOF983086 UYB983086 VHX983086 VRT983086 WBP983086 WLL983086 WVH983086 IP65546 SL65546 ACH65546 AMD65546 AVZ65546 BFV65546 BPR65546 BZN65546 CJJ65546 CTF65546 DDB65546 DMX65546 DWT65546 EGP65546 EQL65546 FAH65546 FKD65546 FTZ65546 GDV65546 GNR65546 GXN65546 HHJ65546 HRF65546 IBB65546 IKX65546 IUT65546 JEP65546 JOL65546 JYH65546 KID65546 KRZ65546 LBV65546 LLR65546 LVN65546 MFJ65546 MPF65546 MZB65546 NIX65546 NST65546 OCP65546 OML65546 OWH65546 PGD65546 PPZ65546 PZV65546 QJR65546 QTN65546 RDJ65546 RNF65546 RXB65546 SGX65546 SQT65546 TAP65546 TKL65546 TUH65546 UED65546 UNZ65546 UXV65546 VHR65546 VRN65546 WBJ65546 WLF65546 WVB65546 IP131082 SL131082 ACH131082 AMD131082 AVZ131082 BFV131082 BPR131082 BZN131082 CJJ131082 CTF131082 DDB131082 DMX131082 DWT131082 EGP131082 EQL131082 FAH131082 FKD131082 FTZ131082 GDV131082 GNR131082 GXN131082 HHJ131082 HRF131082 IBB131082 IKX131082 IUT131082 JEP131082 JOL131082 JYH131082 KID131082 KRZ131082 LBV131082 LLR131082 LVN131082 MFJ131082 MPF131082 MZB131082 NIX131082 NST131082 OCP131082 OML131082 OWH131082 PGD131082 PPZ131082 PZV131082 QJR131082 QTN131082 RDJ131082 RNF131082 RXB131082 SGX131082 SQT131082 TAP131082 TKL131082 TUH131082 UED131082 UNZ131082 UXV131082 VHR131082 VRN131082 WBJ131082 WLF131082 WVB131082 IP196618 SL196618 ACH196618 AMD196618 AVZ196618 BFV196618 BPR196618 BZN196618 CJJ196618 CTF196618 DDB196618 DMX196618 DWT196618 EGP196618 EQL196618 FAH196618 FKD196618 FTZ196618 GDV196618 GNR196618 GXN196618 HHJ196618 HRF196618 IBB196618 IKX196618 IUT196618 JEP196618 JOL196618 JYH196618 KID196618 KRZ196618 LBV196618 LLR196618 LVN196618 MFJ196618 MPF196618 MZB196618 NIX196618 NST196618 OCP196618 OML196618 OWH196618 PGD196618 PPZ196618 PZV196618 QJR196618 QTN196618 RDJ196618 RNF196618 RXB196618 SGX196618 SQT196618 TAP196618 TKL196618 TUH196618 UED196618 UNZ196618 UXV196618 VHR196618 VRN196618 WBJ196618 WLF196618 WVB196618 IP262154 SL262154 ACH262154 AMD262154 AVZ262154 BFV262154 BPR262154 BZN262154 CJJ262154 CTF262154 DDB262154 DMX262154 DWT262154 EGP262154 EQL262154 FAH262154 FKD262154 FTZ262154 GDV262154 GNR262154 GXN262154 HHJ262154 HRF262154 IBB262154 IKX262154 IUT262154 JEP262154 JOL262154 JYH262154 KID262154 KRZ262154 LBV262154 LLR262154 LVN262154 MFJ262154 MPF262154 MZB262154 NIX262154 NST262154 OCP262154 OML262154 OWH262154 PGD262154 PPZ262154 PZV262154 QJR262154 QTN262154 RDJ262154 RNF262154 RXB262154 SGX262154 SQT262154 TAP262154 TKL262154 TUH262154 UED262154 UNZ262154 UXV262154 VHR262154 VRN262154 WBJ262154 WLF262154 WVB262154 IP327690 SL327690 ACH327690 AMD327690 AVZ327690 BFV327690 BPR327690 BZN327690 CJJ327690 CTF327690 DDB327690 DMX327690 DWT327690 EGP327690 EQL327690 FAH327690 FKD327690 FTZ327690 GDV327690 GNR327690 GXN327690 HHJ327690 HRF327690 IBB327690 IKX327690 IUT327690 JEP327690 JOL327690 JYH327690 KID327690 KRZ327690 LBV327690 LLR327690 LVN327690 MFJ327690 MPF327690 MZB327690 NIX327690 NST327690 OCP327690 OML327690 OWH327690 PGD327690 PPZ327690 PZV327690 QJR327690 QTN327690 RDJ327690 RNF327690 RXB327690 SGX327690 SQT327690 TAP327690 TKL327690 TUH327690 UED327690 UNZ327690 UXV327690 VHR327690 VRN327690 WBJ327690 WLF327690 WVB327690 IP393226 SL393226 ACH393226 AMD393226 AVZ393226 BFV393226 BPR393226 BZN393226 CJJ393226 CTF393226 DDB393226 DMX393226 DWT393226 EGP393226 EQL393226 FAH393226 FKD393226 FTZ393226 GDV393226 GNR393226 GXN393226 HHJ393226 HRF393226 IBB393226 IKX393226 IUT393226 JEP393226 JOL393226 JYH393226 KID393226 KRZ393226 LBV393226 LLR393226 LVN393226 MFJ393226 MPF393226 MZB393226 NIX393226 NST393226 OCP393226 OML393226 OWH393226 PGD393226 PPZ393226 PZV393226 QJR393226 QTN393226 RDJ393226 RNF393226 RXB393226 SGX393226 SQT393226 TAP393226 TKL393226 TUH393226 UED393226 UNZ393226 UXV393226 VHR393226 VRN393226 WBJ393226 WLF393226 WVB393226 IP458762 SL458762 ACH458762 AMD458762 AVZ458762 BFV458762 BPR458762 BZN458762 CJJ458762 CTF458762 DDB458762 DMX458762 DWT458762 EGP458762 EQL458762 FAH458762 FKD458762 FTZ458762 GDV458762 GNR458762 GXN458762 HHJ458762 HRF458762 IBB458762 IKX458762 IUT458762 JEP458762 JOL458762 JYH458762 KID458762 KRZ458762 LBV458762 LLR458762 LVN458762 MFJ458762 MPF458762 MZB458762 NIX458762 NST458762 OCP458762 OML458762 OWH458762 PGD458762 PPZ458762 PZV458762 QJR458762 QTN458762 RDJ458762 RNF458762 RXB458762 SGX458762 SQT458762 TAP458762 TKL458762 TUH458762 UED458762 UNZ458762 UXV458762 VHR458762 VRN458762 WBJ458762 WLF458762 WVB458762 IP524298 SL524298 ACH524298 AMD524298 AVZ524298 BFV524298 BPR524298 BZN524298 CJJ524298 CTF524298 DDB524298 DMX524298 DWT524298 EGP524298 EQL524298 FAH524298 FKD524298 FTZ524298 GDV524298 GNR524298 GXN524298 HHJ524298 HRF524298 IBB524298 IKX524298 IUT524298 JEP524298 JOL524298 JYH524298 KID524298 KRZ524298 LBV524298 LLR524298 LVN524298 MFJ524298 MPF524298 MZB524298 NIX524298 NST524298 OCP524298 OML524298 OWH524298 PGD524298 PPZ524298 PZV524298 QJR524298 QTN524298 RDJ524298 RNF524298 RXB524298 SGX524298 SQT524298 TAP524298 TKL524298 TUH524298 UED524298 UNZ524298 UXV524298 VHR524298 VRN524298 WBJ524298 WLF524298 WVB524298 IP589834 SL589834 ACH589834 AMD589834 AVZ589834 BFV589834 BPR589834 BZN589834 CJJ589834 CTF589834 DDB589834 DMX589834 DWT589834 EGP589834 EQL589834 FAH589834 FKD589834 FTZ589834 GDV589834 GNR589834 GXN589834 HHJ589834 HRF589834 IBB589834 IKX589834 IUT589834 JEP589834 JOL589834 JYH589834 KID589834 KRZ589834 LBV589834 LLR589834 LVN589834 MFJ589834 MPF589834 MZB589834 NIX589834 NST589834 OCP589834 OML589834 OWH589834 PGD589834 PPZ589834 PZV589834 QJR589834 QTN589834 RDJ589834 RNF589834 RXB589834 SGX589834 SQT589834 TAP589834 TKL589834 TUH589834 UED589834 UNZ589834 UXV589834 VHR589834 VRN589834 WBJ589834 WLF589834 WVB589834 IP655370 SL655370 ACH655370 AMD655370 AVZ655370 BFV655370 BPR655370 BZN655370 CJJ655370 CTF655370 DDB655370 DMX655370 DWT655370 EGP655370 EQL655370 FAH655370 FKD655370 FTZ655370 GDV655370 GNR655370 GXN655370 HHJ655370 HRF655370 IBB655370 IKX655370 IUT655370 JEP655370 JOL655370 JYH655370 KID655370 KRZ655370 LBV655370 LLR655370 LVN655370 MFJ655370 MPF655370 MZB655370 NIX655370 NST655370 OCP655370 OML655370 OWH655370 PGD655370 PPZ655370 PZV655370 QJR655370 QTN655370 RDJ655370 RNF655370 RXB655370 SGX655370 SQT655370 TAP655370 TKL655370 TUH655370 UED655370 UNZ655370 UXV655370 VHR655370 VRN655370 WBJ655370 WLF655370 WVB655370 IP720906 SL720906 ACH720906 AMD720906 AVZ720906 BFV720906 BPR720906 BZN720906 CJJ720906 CTF720906 DDB720906 DMX720906 DWT720906 EGP720906 EQL720906 FAH720906 FKD720906 FTZ720906 GDV720906 GNR720906 GXN720906 HHJ720906 HRF720906 IBB720906 IKX720906 IUT720906 JEP720906 JOL720906 JYH720906 KID720906 KRZ720906 LBV720906 LLR720906 LVN720906 MFJ720906 MPF720906 MZB720906 NIX720906 NST720906 OCP720906 OML720906 OWH720906 PGD720906 PPZ720906 PZV720906 QJR720906 QTN720906 RDJ720906 RNF720906 RXB720906 SGX720906 SQT720906 TAP720906 TKL720906 TUH720906 UED720906 UNZ720906 UXV720906 VHR720906 VRN720906 WBJ720906 WLF720906 WVB720906 IP786442 SL786442 ACH786442 AMD786442 AVZ786442 BFV786442 BPR786442 BZN786442 CJJ786442 CTF786442 DDB786442 DMX786442 DWT786442 EGP786442 EQL786442 FAH786442 FKD786442 FTZ786442 GDV786442 GNR786442 GXN786442 HHJ786442 HRF786442 IBB786442 IKX786442 IUT786442 JEP786442 JOL786442 JYH786442 KID786442 KRZ786442 LBV786442 LLR786442 LVN786442 MFJ786442 MPF786442 MZB786442 NIX786442 NST786442 OCP786442 OML786442 OWH786442 PGD786442 PPZ786442 PZV786442 QJR786442 QTN786442 RDJ786442 RNF786442 RXB786442 SGX786442 SQT786442 TAP786442 TKL786442 TUH786442 UED786442 UNZ786442 UXV786442 VHR786442 VRN786442 WBJ786442 WLF786442 WVB786442 IP851978 SL851978 ACH851978 AMD851978 AVZ851978 BFV851978 BPR851978 BZN851978 CJJ851978 CTF851978 DDB851978 DMX851978 DWT851978 EGP851978 EQL851978 FAH851978 FKD851978 FTZ851978 GDV851978 GNR851978 GXN851978 HHJ851978 HRF851978 IBB851978 IKX851978 IUT851978 JEP851978 JOL851978 JYH851978 KID851978 KRZ851978 LBV851978 LLR851978 LVN851978 MFJ851978 MPF851978 MZB851978 NIX851978 NST851978 OCP851978 OML851978 OWH851978 PGD851978 PPZ851978 PZV851978 QJR851978 QTN851978 RDJ851978 RNF851978 RXB851978 SGX851978 SQT851978 TAP851978 TKL851978 TUH851978 UED851978 UNZ851978 UXV851978 VHR851978 VRN851978 WBJ851978 WLF851978 WVB851978 IP917514 SL917514 ACH917514 AMD917514 AVZ917514 BFV917514 BPR917514 BZN917514 CJJ917514 CTF917514 DDB917514 DMX917514 DWT917514 EGP917514 EQL917514 FAH917514 FKD917514 FTZ917514 GDV917514 GNR917514 GXN917514 HHJ917514 HRF917514 IBB917514 IKX917514 IUT917514 JEP917514 JOL917514 JYH917514 KID917514 KRZ917514 LBV917514 LLR917514 LVN917514 MFJ917514 MPF917514 MZB917514 NIX917514 NST917514 OCP917514 OML917514 OWH917514 PGD917514 PPZ917514 PZV917514 QJR917514 QTN917514 RDJ917514 RNF917514 RXB917514 SGX917514 SQT917514 TAP917514 TKL917514 TUH917514 UED917514 UNZ917514 UXV917514 VHR917514 VRN917514 WBJ917514 WLF917514 WVB917514 IP983050 SL983050 ACH983050 AMD983050 AVZ983050 BFV983050 BPR983050 BZN983050 CJJ983050 CTF983050 DDB983050 DMX983050 DWT983050 EGP983050 EQL983050 FAH983050 FKD983050 FTZ983050 GDV983050 GNR983050 GXN983050 HHJ983050 HRF983050 IBB983050 IKX983050 IUT983050 JEP983050 JOL983050 JYH983050 KID983050 KRZ983050 LBV983050 LLR983050 LVN983050 MFJ983050 MPF983050 MZB983050 NIX983050 NST983050 OCP983050 OML983050 OWH983050 PGD983050 PPZ983050 PZV983050 QJR983050 QTN983050 RDJ983050 RNF983050 RXB983050 SGX983050 SQT983050 TAP983050 TKL983050 TUH983050 UED983050 UNZ983050 UXV983050 VHR983050 VRN983050 WBJ983050 WLF983050 WVB983050 IL65540 SH65540 ACD65540 ALZ65540 AVV65540 BFR65540 BPN65540 BZJ65540 CJF65540 CTB65540 DCX65540 DMT65540 DWP65540 EGL65540 EQH65540 FAD65540 FJZ65540 FTV65540 GDR65540 GNN65540 GXJ65540 HHF65540 HRB65540 IAX65540 IKT65540 IUP65540 JEL65540 JOH65540 JYD65540 KHZ65540 KRV65540 LBR65540 LLN65540 LVJ65540 MFF65540 MPB65540 MYX65540 NIT65540 NSP65540 OCL65540 OMH65540 OWD65540 PFZ65540 PPV65540 PZR65540 QJN65540 QTJ65540 RDF65540 RNB65540 RWX65540 SGT65540 SQP65540 TAL65540 TKH65540 TUD65540 UDZ65540 UNV65540 UXR65540 VHN65540 VRJ65540 WBF65540 WLB65540 WUX65540 IL131076 SH131076 ACD131076 ALZ131076 AVV131076 BFR131076 BPN131076 BZJ131076 CJF131076 CTB131076 DCX131076 DMT131076 DWP131076 EGL131076 EQH131076 FAD131076 FJZ131076 FTV131076 GDR131076 GNN131076 GXJ131076 HHF131076 HRB131076 IAX131076 IKT131076 IUP131076 JEL131076 JOH131076 JYD131076 KHZ131076 KRV131076 LBR131076 LLN131076 LVJ131076 MFF131076 MPB131076 MYX131076 NIT131076 NSP131076 OCL131076 OMH131076 OWD131076 PFZ131076 PPV131076 PZR131076 QJN131076 QTJ131076 RDF131076 RNB131076 RWX131076 SGT131076 SQP131076 TAL131076 TKH131076 TUD131076 UDZ131076 UNV131076 UXR131076 VHN131076 VRJ131076 WBF131076 WLB131076 WUX131076 IL196612 SH196612 ACD196612 ALZ196612 AVV196612 BFR196612 BPN196612 BZJ196612 CJF196612 CTB196612 DCX196612 DMT196612 DWP196612 EGL196612 EQH196612 FAD196612 FJZ196612 FTV196612 GDR196612 GNN196612 GXJ196612 HHF196612 HRB196612 IAX196612 IKT196612 IUP196612 JEL196612 JOH196612 JYD196612 KHZ196612 KRV196612 LBR196612 LLN196612 LVJ196612 MFF196612 MPB196612 MYX196612 NIT196612 NSP196612 OCL196612 OMH196612 OWD196612 PFZ196612 PPV196612 PZR196612 QJN196612 QTJ196612 RDF196612 RNB196612 RWX196612 SGT196612 SQP196612 TAL196612 TKH196612 TUD196612 UDZ196612 UNV196612 UXR196612 VHN196612 VRJ196612 WBF196612 WLB196612 WUX196612 IL262148 SH262148 ACD262148 ALZ262148 AVV262148 BFR262148 BPN262148 BZJ262148 CJF262148 CTB262148 DCX262148 DMT262148 DWP262148 EGL262148 EQH262148 FAD262148 FJZ262148 FTV262148 GDR262148 GNN262148 GXJ262148 HHF262148 HRB262148 IAX262148 IKT262148 IUP262148 JEL262148 JOH262148 JYD262148 KHZ262148 KRV262148 LBR262148 LLN262148 LVJ262148 MFF262148 MPB262148 MYX262148 NIT262148 NSP262148 OCL262148 OMH262148 OWD262148 PFZ262148 PPV262148 PZR262148 QJN262148 QTJ262148 RDF262148 RNB262148 RWX262148 SGT262148 SQP262148 TAL262148 TKH262148 TUD262148 UDZ262148 UNV262148 UXR262148 VHN262148 VRJ262148 WBF262148 WLB262148 WUX262148 IL327684 SH327684 ACD327684 ALZ327684 AVV327684 BFR327684 BPN327684 BZJ327684 CJF327684 CTB327684 DCX327684 DMT327684 DWP327684 EGL327684 EQH327684 FAD327684 FJZ327684 FTV327684 GDR327684 GNN327684 GXJ327684 HHF327684 HRB327684 IAX327684 IKT327684 IUP327684 JEL327684 JOH327684 JYD327684 KHZ327684 KRV327684 LBR327684 LLN327684 LVJ327684 MFF327684 MPB327684 MYX327684 NIT327684 NSP327684 OCL327684 OMH327684 OWD327684 PFZ327684 PPV327684 PZR327684 QJN327684 QTJ327684 RDF327684 RNB327684 RWX327684 SGT327684 SQP327684 TAL327684 TKH327684 TUD327684 UDZ327684 UNV327684 UXR327684 VHN327684 VRJ327684 WBF327684 WLB327684 WUX327684 IL393220 SH393220 ACD393220 ALZ393220 AVV393220 BFR393220 BPN393220 BZJ393220 CJF393220 CTB393220 DCX393220 DMT393220 DWP393220 EGL393220 EQH393220 FAD393220 FJZ393220 FTV393220 GDR393220 GNN393220 GXJ393220 HHF393220 HRB393220 IAX393220 IKT393220 IUP393220 JEL393220 JOH393220 JYD393220 KHZ393220 KRV393220 LBR393220 LLN393220 LVJ393220 MFF393220 MPB393220 MYX393220 NIT393220 NSP393220 OCL393220 OMH393220 OWD393220 PFZ393220 PPV393220 PZR393220 QJN393220 QTJ393220 RDF393220 RNB393220 RWX393220 SGT393220 SQP393220 TAL393220 TKH393220 TUD393220 UDZ393220 UNV393220 UXR393220 VHN393220 VRJ393220 WBF393220 WLB393220 WUX393220 IL458756 SH458756 ACD458756 ALZ458756 AVV458756 BFR458756 BPN458756 BZJ458756 CJF458756 CTB458756 DCX458756 DMT458756 DWP458756 EGL458756 EQH458756 FAD458756 FJZ458756 FTV458756 GDR458756 GNN458756 GXJ458756 HHF458756 HRB458756 IAX458756 IKT458756 IUP458756 JEL458756 JOH458756 JYD458756 KHZ458756 KRV458756 LBR458756 LLN458756 LVJ458756 MFF458756 MPB458756 MYX458756 NIT458756 NSP458756 OCL458756 OMH458756 OWD458756 PFZ458756 PPV458756 PZR458756 QJN458756 QTJ458756 RDF458756 RNB458756 RWX458756 SGT458756 SQP458756 TAL458756 TKH458756 TUD458756 UDZ458756 UNV458756 UXR458756 VHN458756 VRJ458756 WBF458756 WLB458756 WUX458756 IL524292 SH524292 ACD524292 ALZ524292 AVV524292 BFR524292 BPN524292 BZJ524292 CJF524292 CTB524292 DCX524292 DMT524292 DWP524292 EGL524292 EQH524292 FAD524292 FJZ524292 FTV524292 GDR524292 GNN524292 GXJ524292 HHF524292 HRB524292 IAX524292 IKT524292 IUP524292 JEL524292 JOH524292 JYD524292 KHZ524292 KRV524292 LBR524292 LLN524292 LVJ524292 MFF524292 MPB524292 MYX524292 NIT524292 NSP524292 OCL524292 OMH524292 OWD524292 PFZ524292 PPV524292 PZR524292 QJN524292 QTJ524292 RDF524292 RNB524292 RWX524292 SGT524292 SQP524292 TAL524292 TKH524292 TUD524292 UDZ524292 UNV524292 UXR524292 VHN524292 VRJ524292 WBF524292 WLB524292 WUX524292 IL589828 SH589828 ACD589828 ALZ589828 AVV589828 BFR589828 BPN589828 BZJ589828 CJF589828 CTB589828 DCX589828 DMT589828 DWP589828 EGL589828 EQH589828 FAD589828 FJZ589828 FTV589828 GDR589828 GNN589828 GXJ589828 HHF589828 HRB589828 IAX589828 IKT589828 IUP589828 JEL589828 JOH589828 JYD589828 KHZ589828 KRV589828 LBR589828 LLN589828 LVJ589828 MFF589828 MPB589828 MYX589828 NIT589828 NSP589828 OCL589828 OMH589828 OWD589828 PFZ589828 PPV589828 PZR589828 QJN589828 QTJ589828 RDF589828 RNB589828 RWX589828 SGT589828 SQP589828 TAL589828 TKH589828 TUD589828 UDZ589828 UNV589828 UXR589828 VHN589828 VRJ589828 WBF589828 WLB589828 WUX589828 IL655364 SH655364 ACD655364 ALZ655364 AVV655364 BFR655364 BPN655364 BZJ655364 CJF655364 CTB655364 DCX655364 DMT655364 DWP655364 EGL655364 EQH655364 FAD655364 FJZ655364 FTV655364 GDR655364 GNN655364 GXJ655364 HHF655364 HRB655364 IAX655364 IKT655364 IUP655364 JEL655364 JOH655364 JYD655364 KHZ655364 KRV655364 LBR655364 LLN655364 LVJ655364 MFF655364 MPB655364 MYX655364 NIT655364 NSP655364 OCL655364 OMH655364 OWD655364 PFZ655364 PPV655364 PZR655364 QJN655364 QTJ655364 RDF655364 RNB655364 RWX655364 SGT655364 SQP655364 TAL655364 TKH655364 TUD655364 UDZ655364 UNV655364 UXR655364 VHN655364 VRJ655364 WBF655364 WLB655364 WUX655364 IL720900 SH720900 ACD720900 ALZ720900 AVV720900 BFR720900 BPN720900 BZJ720900 CJF720900 CTB720900 DCX720900 DMT720900 DWP720900 EGL720900 EQH720900 FAD720900 FJZ720900 FTV720900 GDR720900 GNN720900 GXJ720900 HHF720900 HRB720900 IAX720900 IKT720900 IUP720900 JEL720900 JOH720900 JYD720900 KHZ720900 KRV720900 LBR720900 LLN720900 LVJ720900 MFF720900 MPB720900 MYX720900 NIT720900 NSP720900 OCL720900 OMH720900 OWD720900 PFZ720900 PPV720900 PZR720900 QJN720900 QTJ720900 RDF720900 RNB720900 RWX720900 SGT720900 SQP720900 TAL720900 TKH720900 TUD720900 UDZ720900 UNV720900 UXR720900 VHN720900 VRJ720900 WBF720900 WLB720900 WUX720900 IL786436 SH786436 ACD786436 ALZ786436 AVV786436 BFR786436 BPN786436 BZJ786436 CJF786436 CTB786436 DCX786436 DMT786436 DWP786436 EGL786436 EQH786436 FAD786436 FJZ786436 FTV786436 GDR786436 GNN786436 GXJ786436 HHF786436 HRB786436 IAX786436 IKT786436 IUP786436 JEL786436 JOH786436 JYD786436 KHZ786436 KRV786436 LBR786436 LLN786436 LVJ786436 MFF786436 MPB786436 MYX786436 NIT786436 NSP786436 OCL786436 OMH786436 OWD786436 PFZ786436 PPV786436 PZR786436 QJN786436 QTJ786436 RDF786436 RNB786436 RWX786436 SGT786436 SQP786436 TAL786436 TKH786436 TUD786436 UDZ786436 UNV786436 UXR786436 VHN786436 VRJ786436 WBF786436 WLB786436 WUX786436 IL851972 SH851972 ACD851972 ALZ851972 AVV851972 BFR851972 BPN851972 BZJ851972 CJF851972 CTB851972 DCX851972 DMT851972 DWP851972 EGL851972 EQH851972 FAD851972 FJZ851972 FTV851972 GDR851972 GNN851972 GXJ851972 HHF851972 HRB851972 IAX851972 IKT851972 IUP851972 JEL851972 JOH851972 JYD851972 KHZ851972 KRV851972 LBR851972 LLN851972 LVJ851972 MFF851972 MPB851972 MYX851972 NIT851972 NSP851972 OCL851972 OMH851972 OWD851972 PFZ851972 PPV851972 PZR851972 QJN851972 QTJ851972 RDF851972 RNB851972 RWX851972 SGT851972 SQP851972 TAL851972 TKH851972 TUD851972 UDZ851972 UNV851972 UXR851972 VHN851972 VRJ851972 WBF851972 WLB851972 WUX851972 IL917508 SH917508 ACD917508 ALZ917508 AVV917508 BFR917508 BPN917508 BZJ917508 CJF917508 CTB917508 DCX917508 DMT917508 DWP917508 EGL917508 EQH917508 FAD917508 FJZ917508 FTV917508 GDR917508 GNN917508 GXJ917508 HHF917508 HRB917508 IAX917508 IKT917508 IUP917508 JEL917508 JOH917508 JYD917508 KHZ917508 KRV917508 LBR917508 LLN917508 LVJ917508 MFF917508 MPB917508 MYX917508 NIT917508 NSP917508 OCL917508 OMH917508 OWD917508 PFZ917508 PPV917508 PZR917508 QJN917508 QTJ917508 RDF917508 RNB917508 RWX917508 SGT917508 SQP917508 TAL917508 TKH917508 TUD917508 UDZ917508 UNV917508 UXR917508 VHN917508 VRJ917508 WBF917508 WLB917508 WUX917508 IL983044 SH983044 ACD983044 ALZ983044 AVV983044 BFR983044 BPN983044 BZJ983044 CJF983044 CTB983044 DCX983044 DMT983044 DWP983044 EGL983044 EQH983044 FAD983044 FJZ983044 FTV983044 GDR983044 GNN983044 GXJ983044 HHF983044 HRB983044 IAX983044 IKT983044 IUP983044 JEL983044 JOH983044 JYD983044 KHZ983044 KRV983044 LBR983044 LLN983044 LVJ983044 MFF983044 MPB983044 MYX983044 NIT983044 NSP983044 OCL983044 OMH983044 OWD983044 PFZ983044 PPV983044 PZR983044 QJN983044 QTJ983044 RDF983044 RNB983044 RWX983044 SGT983044 SQP983044 TAL983044 TKH983044 TUD983044 UDZ983044 UNV983044 UXR983044 VHN983044 VRJ983044 WBF983044 WLB983044 WUX983044</xm:sqref>
        </x14:dataValidation>
        <x14:dataValidation imeMode="hiragana" allowBlank="1" showInputMessage="1" showErrorMessage="1" xr:uid="{2E11ECE2-FEF3-456A-9420-5C8ADFFB3C23}">
          <xm:sqref>HS65558:IK65559 RO65558:SG65559 ABK65558:ACC65559 ALG65558:ALY65559 AVC65558:AVU65559 BEY65558:BFQ65559 BOU65558:BPM65559 BYQ65558:BZI65559 CIM65558:CJE65559 CSI65558:CTA65559 DCE65558:DCW65559 DMA65558:DMS65559 DVW65558:DWO65559 EFS65558:EGK65559 EPO65558:EQG65559 EZK65558:FAC65559 FJG65558:FJY65559 FTC65558:FTU65559 GCY65558:GDQ65559 GMU65558:GNM65559 GWQ65558:GXI65559 HGM65558:HHE65559 HQI65558:HRA65559 IAE65558:IAW65559 IKA65558:IKS65559 ITW65558:IUO65559 JDS65558:JEK65559 JNO65558:JOG65559 JXK65558:JYC65559 KHG65558:KHY65559 KRC65558:KRU65559 LAY65558:LBQ65559 LKU65558:LLM65559 LUQ65558:LVI65559 MEM65558:MFE65559 MOI65558:MPA65559 MYE65558:MYW65559 NIA65558:NIS65559 NRW65558:NSO65559 OBS65558:OCK65559 OLO65558:OMG65559 OVK65558:OWC65559 PFG65558:PFY65559 PPC65558:PPU65559 PYY65558:PZQ65559 QIU65558:QJM65559 QSQ65558:QTI65559 RCM65558:RDE65559 RMI65558:RNA65559 RWE65558:RWW65559 SGA65558:SGS65559 SPW65558:SQO65559 SZS65558:TAK65559 TJO65558:TKG65559 TTK65558:TUC65559 UDG65558:UDY65559 UNC65558:UNU65559 UWY65558:UXQ65559 VGU65558:VHM65559 VQQ65558:VRI65559 WAM65558:WBE65559 WKI65558:WLA65559 WUE65558:WUW65559 HS131094:IK131095 RO131094:SG131095 ABK131094:ACC131095 ALG131094:ALY131095 AVC131094:AVU131095 BEY131094:BFQ131095 BOU131094:BPM131095 BYQ131094:BZI131095 CIM131094:CJE131095 CSI131094:CTA131095 DCE131094:DCW131095 DMA131094:DMS131095 DVW131094:DWO131095 EFS131094:EGK131095 EPO131094:EQG131095 EZK131094:FAC131095 FJG131094:FJY131095 FTC131094:FTU131095 GCY131094:GDQ131095 GMU131094:GNM131095 GWQ131094:GXI131095 HGM131094:HHE131095 HQI131094:HRA131095 IAE131094:IAW131095 IKA131094:IKS131095 ITW131094:IUO131095 JDS131094:JEK131095 JNO131094:JOG131095 JXK131094:JYC131095 KHG131094:KHY131095 KRC131094:KRU131095 LAY131094:LBQ131095 LKU131094:LLM131095 LUQ131094:LVI131095 MEM131094:MFE131095 MOI131094:MPA131095 MYE131094:MYW131095 NIA131094:NIS131095 NRW131094:NSO131095 OBS131094:OCK131095 OLO131094:OMG131095 OVK131094:OWC131095 PFG131094:PFY131095 PPC131094:PPU131095 PYY131094:PZQ131095 QIU131094:QJM131095 QSQ131094:QTI131095 RCM131094:RDE131095 RMI131094:RNA131095 RWE131094:RWW131095 SGA131094:SGS131095 SPW131094:SQO131095 SZS131094:TAK131095 TJO131094:TKG131095 TTK131094:TUC131095 UDG131094:UDY131095 UNC131094:UNU131095 UWY131094:UXQ131095 VGU131094:VHM131095 VQQ131094:VRI131095 WAM131094:WBE131095 WKI131094:WLA131095 WUE131094:WUW131095 HS196630:IK196631 RO196630:SG196631 ABK196630:ACC196631 ALG196630:ALY196631 AVC196630:AVU196631 BEY196630:BFQ196631 BOU196630:BPM196631 BYQ196630:BZI196631 CIM196630:CJE196631 CSI196630:CTA196631 DCE196630:DCW196631 DMA196630:DMS196631 DVW196630:DWO196631 EFS196630:EGK196631 EPO196630:EQG196631 EZK196630:FAC196631 FJG196630:FJY196631 FTC196630:FTU196631 GCY196630:GDQ196631 GMU196630:GNM196631 GWQ196630:GXI196631 HGM196630:HHE196631 HQI196630:HRA196631 IAE196630:IAW196631 IKA196630:IKS196631 ITW196630:IUO196631 JDS196630:JEK196631 JNO196630:JOG196631 JXK196630:JYC196631 KHG196630:KHY196631 KRC196630:KRU196631 LAY196630:LBQ196631 LKU196630:LLM196631 LUQ196630:LVI196631 MEM196630:MFE196631 MOI196630:MPA196631 MYE196630:MYW196631 NIA196630:NIS196631 NRW196630:NSO196631 OBS196630:OCK196631 OLO196630:OMG196631 OVK196630:OWC196631 PFG196630:PFY196631 PPC196630:PPU196631 PYY196630:PZQ196631 QIU196630:QJM196631 QSQ196630:QTI196631 RCM196630:RDE196631 RMI196630:RNA196631 RWE196630:RWW196631 SGA196630:SGS196631 SPW196630:SQO196631 SZS196630:TAK196631 TJO196630:TKG196631 TTK196630:TUC196631 UDG196630:UDY196631 UNC196630:UNU196631 UWY196630:UXQ196631 VGU196630:VHM196631 VQQ196630:VRI196631 WAM196630:WBE196631 WKI196630:WLA196631 WUE196630:WUW196631 HS262166:IK262167 RO262166:SG262167 ABK262166:ACC262167 ALG262166:ALY262167 AVC262166:AVU262167 BEY262166:BFQ262167 BOU262166:BPM262167 BYQ262166:BZI262167 CIM262166:CJE262167 CSI262166:CTA262167 DCE262166:DCW262167 DMA262166:DMS262167 DVW262166:DWO262167 EFS262166:EGK262167 EPO262166:EQG262167 EZK262166:FAC262167 FJG262166:FJY262167 FTC262166:FTU262167 GCY262166:GDQ262167 GMU262166:GNM262167 GWQ262166:GXI262167 HGM262166:HHE262167 HQI262166:HRA262167 IAE262166:IAW262167 IKA262166:IKS262167 ITW262166:IUO262167 JDS262166:JEK262167 JNO262166:JOG262167 JXK262166:JYC262167 KHG262166:KHY262167 KRC262166:KRU262167 LAY262166:LBQ262167 LKU262166:LLM262167 LUQ262166:LVI262167 MEM262166:MFE262167 MOI262166:MPA262167 MYE262166:MYW262167 NIA262166:NIS262167 NRW262166:NSO262167 OBS262166:OCK262167 OLO262166:OMG262167 OVK262166:OWC262167 PFG262166:PFY262167 PPC262166:PPU262167 PYY262166:PZQ262167 QIU262166:QJM262167 QSQ262166:QTI262167 RCM262166:RDE262167 RMI262166:RNA262167 RWE262166:RWW262167 SGA262166:SGS262167 SPW262166:SQO262167 SZS262166:TAK262167 TJO262166:TKG262167 TTK262166:TUC262167 UDG262166:UDY262167 UNC262166:UNU262167 UWY262166:UXQ262167 VGU262166:VHM262167 VQQ262166:VRI262167 WAM262166:WBE262167 WKI262166:WLA262167 WUE262166:WUW262167 HS327702:IK327703 RO327702:SG327703 ABK327702:ACC327703 ALG327702:ALY327703 AVC327702:AVU327703 BEY327702:BFQ327703 BOU327702:BPM327703 BYQ327702:BZI327703 CIM327702:CJE327703 CSI327702:CTA327703 DCE327702:DCW327703 DMA327702:DMS327703 DVW327702:DWO327703 EFS327702:EGK327703 EPO327702:EQG327703 EZK327702:FAC327703 FJG327702:FJY327703 FTC327702:FTU327703 GCY327702:GDQ327703 GMU327702:GNM327703 GWQ327702:GXI327703 HGM327702:HHE327703 HQI327702:HRA327703 IAE327702:IAW327703 IKA327702:IKS327703 ITW327702:IUO327703 JDS327702:JEK327703 JNO327702:JOG327703 JXK327702:JYC327703 KHG327702:KHY327703 KRC327702:KRU327703 LAY327702:LBQ327703 LKU327702:LLM327703 LUQ327702:LVI327703 MEM327702:MFE327703 MOI327702:MPA327703 MYE327702:MYW327703 NIA327702:NIS327703 NRW327702:NSO327703 OBS327702:OCK327703 OLO327702:OMG327703 OVK327702:OWC327703 PFG327702:PFY327703 PPC327702:PPU327703 PYY327702:PZQ327703 QIU327702:QJM327703 QSQ327702:QTI327703 RCM327702:RDE327703 RMI327702:RNA327703 RWE327702:RWW327703 SGA327702:SGS327703 SPW327702:SQO327703 SZS327702:TAK327703 TJO327702:TKG327703 TTK327702:TUC327703 UDG327702:UDY327703 UNC327702:UNU327703 UWY327702:UXQ327703 VGU327702:VHM327703 VQQ327702:VRI327703 WAM327702:WBE327703 WKI327702:WLA327703 WUE327702:WUW327703 HS393238:IK393239 RO393238:SG393239 ABK393238:ACC393239 ALG393238:ALY393239 AVC393238:AVU393239 BEY393238:BFQ393239 BOU393238:BPM393239 BYQ393238:BZI393239 CIM393238:CJE393239 CSI393238:CTA393239 DCE393238:DCW393239 DMA393238:DMS393239 DVW393238:DWO393239 EFS393238:EGK393239 EPO393238:EQG393239 EZK393238:FAC393239 FJG393238:FJY393239 FTC393238:FTU393239 GCY393238:GDQ393239 GMU393238:GNM393239 GWQ393238:GXI393239 HGM393238:HHE393239 HQI393238:HRA393239 IAE393238:IAW393239 IKA393238:IKS393239 ITW393238:IUO393239 JDS393238:JEK393239 JNO393238:JOG393239 JXK393238:JYC393239 KHG393238:KHY393239 KRC393238:KRU393239 LAY393238:LBQ393239 LKU393238:LLM393239 LUQ393238:LVI393239 MEM393238:MFE393239 MOI393238:MPA393239 MYE393238:MYW393239 NIA393238:NIS393239 NRW393238:NSO393239 OBS393238:OCK393239 OLO393238:OMG393239 OVK393238:OWC393239 PFG393238:PFY393239 PPC393238:PPU393239 PYY393238:PZQ393239 QIU393238:QJM393239 QSQ393238:QTI393239 RCM393238:RDE393239 RMI393238:RNA393239 RWE393238:RWW393239 SGA393238:SGS393239 SPW393238:SQO393239 SZS393238:TAK393239 TJO393238:TKG393239 TTK393238:TUC393239 UDG393238:UDY393239 UNC393238:UNU393239 UWY393238:UXQ393239 VGU393238:VHM393239 VQQ393238:VRI393239 WAM393238:WBE393239 WKI393238:WLA393239 WUE393238:WUW393239 HS458774:IK458775 RO458774:SG458775 ABK458774:ACC458775 ALG458774:ALY458775 AVC458774:AVU458775 BEY458774:BFQ458775 BOU458774:BPM458775 BYQ458774:BZI458775 CIM458774:CJE458775 CSI458774:CTA458775 DCE458774:DCW458775 DMA458774:DMS458775 DVW458774:DWO458775 EFS458774:EGK458775 EPO458774:EQG458775 EZK458774:FAC458775 FJG458774:FJY458775 FTC458774:FTU458775 GCY458774:GDQ458775 GMU458774:GNM458775 GWQ458774:GXI458775 HGM458774:HHE458775 HQI458774:HRA458775 IAE458774:IAW458775 IKA458774:IKS458775 ITW458774:IUO458775 JDS458774:JEK458775 JNO458774:JOG458775 JXK458774:JYC458775 KHG458774:KHY458775 KRC458774:KRU458775 LAY458774:LBQ458775 LKU458774:LLM458775 LUQ458774:LVI458775 MEM458774:MFE458775 MOI458774:MPA458775 MYE458774:MYW458775 NIA458774:NIS458775 NRW458774:NSO458775 OBS458774:OCK458775 OLO458774:OMG458775 OVK458774:OWC458775 PFG458774:PFY458775 PPC458774:PPU458775 PYY458774:PZQ458775 QIU458774:QJM458775 QSQ458774:QTI458775 RCM458774:RDE458775 RMI458774:RNA458775 RWE458774:RWW458775 SGA458774:SGS458775 SPW458774:SQO458775 SZS458774:TAK458775 TJO458774:TKG458775 TTK458774:TUC458775 UDG458774:UDY458775 UNC458774:UNU458775 UWY458774:UXQ458775 VGU458774:VHM458775 VQQ458774:VRI458775 WAM458774:WBE458775 WKI458774:WLA458775 WUE458774:WUW458775 HS524310:IK524311 RO524310:SG524311 ABK524310:ACC524311 ALG524310:ALY524311 AVC524310:AVU524311 BEY524310:BFQ524311 BOU524310:BPM524311 BYQ524310:BZI524311 CIM524310:CJE524311 CSI524310:CTA524311 DCE524310:DCW524311 DMA524310:DMS524311 DVW524310:DWO524311 EFS524310:EGK524311 EPO524310:EQG524311 EZK524310:FAC524311 FJG524310:FJY524311 FTC524310:FTU524311 GCY524310:GDQ524311 GMU524310:GNM524311 GWQ524310:GXI524311 HGM524310:HHE524311 HQI524310:HRA524311 IAE524310:IAW524311 IKA524310:IKS524311 ITW524310:IUO524311 JDS524310:JEK524311 JNO524310:JOG524311 JXK524310:JYC524311 KHG524310:KHY524311 KRC524310:KRU524311 LAY524310:LBQ524311 LKU524310:LLM524311 LUQ524310:LVI524311 MEM524310:MFE524311 MOI524310:MPA524311 MYE524310:MYW524311 NIA524310:NIS524311 NRW524310:NSO524311 OBS524310:OCK524311 OLO524310:OMG524311 OVK524310:OWC524311 PFG524310:PFY524311 PPC524310:PPU524311 PYY524310:PZQ524311 QIU524310:QJM524311 QSQ524310:QTI524311 RCM524310:RDE524311 RMI524310:RNA524311 RWE524310:RWW524311 SGA524310:SGS524311 SPW524310:SQO524311 SZS524310:TAK524311 TJO524310:TKG524311 TTK524310:TUC524311 UDG524310:UDY524311 UNC524310:UNU524311 UWY524310:UXQ524311 VGU524310:VHM524311 VQQ524310:VRI524311 WAM524310:WBE524311 WKI524310:WLA524311 WUE524310:WUW524311 HS589846:IK589847 RO589846:SG589847 ABK589846:ACC589847 ALG589846:ALY589847 AVC589846:AVU589847 BEY589846:BFQ589847 BOU589846:BPM589847 BYQ589846:BZI589847 CIM589846:CJE589847 CSI589846:CTA589847 DCE589846:DCW589847 DMA589846:DMS589847 DVW589846:DWO589847 EFS589846:EGK589847 EPO589846:EQG589847 EZK589846:FAC589847 FJG589846:FJY589847 FTC589846:FTU589847 GCY589846:GDQ589847 GMU589846:GNM589847 GWQ589846:GXI589847 HGM589846:HHE589847 HQI589846:HRA589847 IAE589846:IAW589847 IKA589846:IKS589847 ITW589846:IUO589847 JDS589846:JEK589847 JNO589846:JOG589847 JXK589846:JYC589847 KHG589846:KHY589847 KRC589846:KRU589847 LAY589846:LBQ589847 LKU589846:LLM589847 LUQ589846:LVI589847 MEM589846:MFE589847 MOI589846:MPA589847 MYE589846:MYW589847 NIA589846:NIS589847 NRW589846:NSO589847 OBS589846:OCK589847 OLO589846:OMG589847 OVK589846:OWC589847 PFG589846:PFY589847 PPC589846:PPU589847 PYY589846:PZQ589847 QIU589846:QJM589847 QSQ589846:QTI589847 RCM589846:RDE589847 RMI589846:RNA589847 RWE589846:RWW589847 SGA589846:SGS589847 SPW589846:SQO589847 SZS589846:TAK589847 TJO589846:TKG589847 TTK589846:TUC589847 UDG589846:UDY589847 UNC589846:UNU589847 UWY589846:UXQ589847 VGU589846:VHM589847 VQQ589846:VRI589847 WAM589846:WBE589847 WKI589846:WLA589847 WUE589846:WUW589847 HS655382:IK655383 RO655382:SG655383 ABK655382:ACC655383 ALG655382:ALY655383 AVC655382:AVU655383 BEY655382:BFQ655383 BOU655382:BPM655383 BYQ655382:BZI655383 CIM655382:CJE655383 CSI655382:CTA655383 DCE655382:DCW655383 DMA655382:DMS655383 DVW655382:DWO655383 EFS655382:EGK655383 EPO655382:EQG655383 EZK655382:FAC655383 FJG655382:FJY655383 FTC655382:FTU655383 GCY655382:GDQ655383 GMU655382:GNM655383 GWQ655382:GXI655383 HGM655382:HHE655383 HQI655382:HRA655383 IAE655382:IAW655383 IKA655382:IKS655383 ITW655382:IUO655383 JDS655382:JEK655383 JNO655382:JOG655383 JXK655382:JYC655383 KHG655382:KHY655383 KRC655382:KRU655383 LAY655382:LBQ655383 LKU655382:LLM655383 LUQ655382:LVI655383 MEM655382:MFE655383 MOI655382:MPA655383 MYE655382:MYW655383 NIA655382:NIS655383 NRW655382:NSO655383 OBS655382:OCK655383 OLO655382:OMG655383 OVK655382:OWC655383 PFG655382:PFY655383 PPC655382:PPU655383 PYY655382:PZQ655383 QIU655382:QJM655383 QSQ655382:QTI655383 RCM655382:RDE655383 RMI655382:RNA655383 RWE655382:RWW655383 SGA655382:SGS655383 SPW655382:SQO655383 SZS655382:TAK655383 TJO655382:TKG655383 TTK655382:TUC655383 UDG655382:UDY655383 UNC655382:UNU655383 UWY655382:UXQ655383 VGU655382:VHM655383 VQQ655382:VRI655383 WAM655382:WBE655383 WKI655382:WLA655383 WUE655382:WUW655383 HS720918:IK720919 RO720918:SG720919 ABK720918:ACC720919 ALG720918:ALY720919 AVC720918:AVU720919 BEY720918:BFQ720919 BOU720918:BPM720919 BYQ720918:BZI720919 CIM720918:CJE720919 CSI720918:CTA720919 DCE720918:DCW720919 DMA720918:DMS720919 DVW720918:DWO720919 EFS720918:EGK720919 EPO720918:EQG720919 EZK720918:FAC720919 FJG720918:FJY720919 FTC720918:FTU720919 GCY720918:GDQ720919 GMU720918:GNM720919 GWQ720918:GXI720919 HGM720918:HHE720919 HQI720918:HRA720919 IAE720918:IAW720919 IKA720918:IKS720919 ITW720918:IUO720919 JDS720918:JEK720919 JNO720918:JOG720919 JXK720918:JYC720919 KHG720918:KHY720919 KRC720918:KRU720919 LAY720918:LBQ720919 LKU720918:LLM720919 LUQ720918:LVI720919 MEM720918:MFE720919 MOI720918:MPA720919 MYE720918:MYW720919 NIA720918:NIS720919 NRW720918:NSO720919 OBS720918:OCK720919 OLO720918:OMG720919 OVK720918:OWC720919 PFG720918:PFY720919 PPC720918:PPU720919 PYY720918:PZQ720919 QIU720918:QJM720919 QSQ720918:QTI720919 RCM720918:RDE720919 RMI720918:RNA720919 RWE720918:RWW720919 SGA720918:SGS720919 SPW720918:SQO720919 SZS720918:TAK720919 TJO720918:TKG720919 TTK720918:TUC720919 UDG720918:UDY720919 UNC720918:UNU720919 UWY720918:UXQ720919 VGU720918:VHM720919 VQQ720918:VRI720919 WAM720918:WBE720919 WKI720918:WLA720919 WUE720918:WUW720919 HS786454:IK786455 RO786454:SG786455 ABK786454:ACC786455 ALG786454:ALY786455 AVC786454:AVU786455 BEY786454:BFQ786455 BOU786454:BPM786455 BYQ786454:BZI786455 CIM786454:CJE786455 CSI786454:CTA786455 DCE786454:DCW786455 DMA786454:DMS786455 DVW786454:DWO786455 EFS786454:EGK786455 EPO786454:EQG786455 EZK786454:FAC786455 FJG786454:FJY786455 FTC786454:FTU786455 GCY786454:GDQ786455 GMU786454:GNM786455 GWQ786454:GXI786455 HGM786454:HHE786455 HQI786454:HRA786455 IAE786454:IAW786455 IKA786454:IKS786455 ITW786454:IUO786455 JDS786454:JEK786455 JNO786454:JOG786455 JXK786454:JYC786455 KHG786454:KHY786455 KRC786454:KRU786455 LAY786454:LBQ786455 LKU786454:LLM786455 LUQ786454:LVI786455 MEM786454:MFE786455 MOI786454:MPA786455 MYE786454:MYW786455 NIA786454:NIS786455 NRW786454:NSO786455 OBS786454:OCK786455 OLO786454:OMG786455 OVK786454:OWC786455 PFG786454:PFY786455 PPC786454:PPU786455 PYY786454:PZQ786455 QIU786454:QJM786455 QSQ786454:QTI786455 RCM786454:RDE786455 RMI786454:RNA786455 RWE786454:RWW786455 SGA786454:SGS786455 SPW786454:SQO786455 SZS786454:TAK786455 TJO786454:TKG786455 TTK786454:TUC786455 UDG786454:UDY786455 UNC786454:UNU786455 UWY786454:UXQ786455 VGU786454:VHM786455 VQQ786454:VRI786455 WAM786454:WBE786455 WKI786454:WLA786455 WUE786454:WUW786455 HS851990:IK851991 RO851990:SG851991 ABK851990:ACC851991 ALG851990:ALY851991 AVC851990:AVU851991 BEY851990:BFQ851991 BOU851990:BPM851991 BYQ851990:BZI851991 CIM851990:CJE851991 CSI851990:CTA851991 DCE851990:DCW851991 DMA851990:DMS851991 DVW851990:DWO851991 EFS851990:EGK851991 EPO851990:EQG851991 EZK851990:FAC851991 FJG851990:FJY851991 FTC851990:FTU851991 GCY851990:GDQ851991 GMU851990:GNM851991 GWQ851990:GXI851991 HGM851990:HHE851991 HQI851990:HRA851991 IAE851990:IAW851991 IKA851990:IKS851991 ITW851990:IUO851991 JDS851990:JEK851991 JNO851990:JOG851991 JXK851990:JYC851991 KHG851990:KHY851991 KRC851990:KRU851991 LAY851990:LBQ851991 LKU851990:LLM851991 LUQ851990:LVI851991 MEM851990:MFE851991 MOI851990:MPA851991 MYE851990:MYW851991 NIA851990:NIS851991 NRW851990:NSO851991 OBS851990:OCK851991 OLO851990:OMG851991 OVK851990:OWC851991 PFG851990:PFY851991 PPC851990:PPU851991 PYY851990:PZQ851991 QIU851990:QJM851991 QSQ851990:QTI851991 RCM851990:RDE851991 RMI851990:RNA851991 RWE851990:RWW851991 SGA851990:SGS851991 SPW851990:SQO851991 SZS851990:TAK851991 TJO851990:TKG851991 TTK851990:TUC851991 UDG851990:UDY851991 UNC851990:UNU851991 UWY851990:UXQ851991 VGU851990:VHM851991 VQQ851990:VRI851991 WAM851990:WBE851991 WKI851990:WLA851991 WUE851990:WUW851991 HS917526:IK917527 RO917526:SG917527 ABK917526:ACC917527 ALG917526:ALY917527 AVC917526:AVU917527 BEY917526:BFQ917527 BOU917526:BPM917527 BYQ917526:BZI917527 CIM917526:CJE917527 CSI917526:CTA917527 DCE917526:DCW917527 DMA917526:DMS917527 DVW917526:DWO917527 EFS917526:EGK917527 EPO917526:EQG917527 EZK917526:FAC917527 FJG917526:FJY917527 FTC917526:FTU917527 GCY917526:GDQ917527 GMU917526:GNM917527 GWQ917526:GXI917527 HGM917526:HHE917527 HQI917526:HRA917527 IAE917526:IAW917527 IKA917526:IKS917527 ITW917526:IUO917527 JDS917526:JEK917527 JNO917526:JOG917527 JXK917526:JYC917527 KHG917526:KHY917527 KRC917526:KRU917527 LAY917526:LBQ917527 LKU917526:LLM917527 LUQ917526:LVI917527 MEM917526:MFE917527 MOI917526:MPA917527 MYE917526:MYW917527 NIA917526:NIS917527 NRW917526:NSO917527 OBS917526:OCK917527 OLO917526:OMG917527 OVK917526:OWC917527 PFG917526:PFY917527 PPC917526:PPU917527 PYY917526:PZQ917527 QIU917526:QJM917527 QSQ917526:QTI917527 RCM917526:RDE917527 RMI917526:RNA917527 RWE917526:RWW917527 SGA917526:SGS917527 SPW917526:SQO917527 SZS917526:TAK917527 TJO917526:TKG917527 TTK917526:TUC917527 UDG917526:UDY917527 UNC917526:UNU917527 UWY917526:UXQ917527 VGU917526:VHM917527 VQQ917526:VRI917527 WAM917526:WBE917527 WKI917526:WLA917527 WUE917526:WUW917527 HS983062:IK983063 RO983062:SG983063 ABK983062:ACC983063 ALG983062:ALY983063 AVC983062:AVU983063 BEY983062:BFQ983063 BOU983062:BPM983063 BYQ983062:BZI983063 CIM983062:CJE983063 CSI983062:CTA983063 DCE983062:DCW983063 DMA983062:DMS983063 DVW983062:DWO983063 EFS983062:EGK983063 EPO983062:EQG983063 EZK983062:FAC983063 FJG983062:FJY983063 FTC983062:FTU983063 GCY983062:GDQ983063 GMU983062:GNM983063 GWQ983062:GXI983063 HGM983062:HHE983063 HQI983062:HRA983063 IAE983062:IAW983063 IKA983062:IKS983063 ITW983062:IUO983063 JDS983062:JEK983063 JNO983062:JOG983063 JXK983062:JYC983063 KHG983062:KHY983063 KRC983062:KRU983063 LAY983062:LBQ983063 LKU983062:LLM983063 LUQ983062:LVI983063 MEM983062:MFE983063 MOI983062:MPA983063 MYE983062:MYW983063 NIA983062:NIS983063 NRW983062:NSO983063 OBS983062:OCK983063 OLO983062:OMG983063 OVK983062:OWC983063 PFG983062:PFY983063 PPC983062:PPU983063 PYY983062:PZQ983063 QIU983062:QJM983063 QSQ983062:QTI983063 RCM983062:RDE983063 RMI983062:RNA983063 RWE983062:RWW983063 SGA983062:SGS983063 SPW983062:SQO983063 SZS983062:TAK983063 TJO983062:TKG983063 TTK983062:TUC983063 UDG983062:UDY983063 UNC983062:UNU983063 UWY983062:UXQ983063 VGU983062:VHM983063 VQQ983062:VRI983063 WAM983062:WBE983063 WKI983062:WLA983063 WUE983062:WUW983063 HO65573:IK65573 RK65573:SG65573 ABG65573:ACC65573 ALC65573:ALY65573 AUY65573:AVU65573 BEU65573:BFQ65573 BOQ65573:BPM65573 BYM65573:BZI65573 CII65573:CJE65573 CSE65573:CTA65573 DCA65573:DCW65573 DLW65573:DMS65573 DVS65573:DWO65573 EFO65573:EGK65573 EPK65573:EQG65573 EZG65573:FAC65573 FJC65573:FJY65573 FSY65573:FTU65573 GCU65573:GDQ65573 GMQ65573:GNM65573 GWM65573:GXI65573 HGI65573:HHE65573 HQE65573:HRA65573 IAA65573:IAW65573 IJW65573:IKS65573 ITS65573:IUO65573 JDO65573:JEK65573 JNK65573:JOG65573 JXG65573:JYC65573 KHC65573:KHY65573 KQY65573:KRU65573 LAU65573:LBQ65573 LKQ65573:LLM65573 LUM65573:LVI65573 MEI65573:MFE65573 MOE65573:MPA65573 MYA65573:MYW65573 NHW65573:NIS65573 NRS65573:NSO65573 OBO65573:OCK65573 OLK65573:OMG65573 OVG65573:OWC65573 PFC65573:PFY65573 POY65573:PPU65573 PYU65573:PZQ65573 QIQ65573:QJM65573 QSM65573:QTI65573 RCI65573:RDE65573 RME65573:RNA65573 RWA65573:RWW65573 SFW65573:SGS65573 SPS65573:SQO65573 SZO65573:TAK65573 TJK65573:TKG65573 TTG65573:TUC65573 UDC65573:UDY65573 UMY65573:UNU65573 UWU65573:UXQ65573 VGQ65573:VHM65573 VQM65573:VRI65573 WAI65573:WBE65573 WKE65573:WLA65573 WUA65573:WUW65573 HO131109:IK131109 RK131109:SG131109 ABG131109:ACC131109 ALC131109:ALY131109 AUY131109:AVU131109 BEU131109:BFQ131109 BOQ131109:BPM131109 BYM131109:BZI131109 CII131109:CJE131109 CSE131109:CTA131109 DCA131109:DCW131109 DLW131109:DMS131109 DVS131109:DWO131109 EFO131109:EGK131109 EPK131109:EQG131109 EZG131109:FAC131109 FJC131109:FJY131109 FSY131109:FTU131109 GCU131109:GDQ131109 GMQ131109:GNM131109 GWM131109:GXI131109 HGI131109:HHE131109 HQE131109:HRA131109 IAA131109:IAW131109 IJW131109:IKS131109 ITS131109:IUO131109 JDO131109:JEK131109 JNK131109:JOG131109 JXG131109:JYC131109 KHC131109:KHY131109 KQY131109:KRU131109 LAU131109:LBQ131109 LKQ131109:LLM131109 LUM131109:LVI131109 MEI131109:MFE131109 MOE131109:MPA131109 MYA131109:MYW131109 NHW131109:NIS131109 NRS131109:NSO131109 OBO131109:OCK131109 OLK131109:OMG131109 OVG131109:OWC131109 PFC131109:PFY131109 POY131109:PPU131109 PYU131109:PZQ131109 QIQ131109:QJM131109 QSM131109:QTI131109 RCI131109:RDE131109 RME131109:RNA131109 RWA131109:RWW131109 SFW131109:SGS131109 SPS131109:SQO131109 SZO131109:TAK131109 TJK131109:TKG131109 TTG131109:TUC131109 UDC131109:UDY131109 UMY131109:UNU131109 UWU131109:UXQ131109 VGQ131109:VHM131109 VQM131109:VRI131109 WAI131109:WBE131109 WKE131109:WLA131109 WUA131109:WUW131109 HO196645:IK196645 RK196645:SG196645 ABG196645:ACC196645 ALC196645:ALY196645 AUY196645:AVU196645 BEU196645:BFQ196645 BOQ196645:BPM196645 BYM196645:BZI196645 CII196645:CJE196645 CSE196645:CTA196645 DCA196645:DCW196645 DLW196645:DMS196645 DVS196645:DWO196645 EFO196645:EGK196645 EPK196645:EQG196645 EZG196645:FAC196645 FJC196645:FJY196645 FSY196645:FTU196645 GCU196645:GDQ196645 GMQ196645:GNM196645 GWM196645:GXI196645 HGI196645:HHE196645 HQE196645:HRA196645 IAA196645:IAW196645 IJW196645:IKS196645 ITS196645:IUO196645 JDO196645:JEK196645 JNK196645:JOG196645 JXG196645:JYC196645 KHC196645:KHY196645 KQY196645:KRU196645 LAU196645:LBQ196645 LKQ196645:LLM196645 LUM196645:LVI196645 MEI196645:MFE196645 MOE196645:MPA196645 MYA196645:MYW196645 NHW196645:NIS196645 NRS196645:NSO196645 OBO196645:OCK196645 OLK196645:OMG196645 OVG196645:OWC196645 PFC196645:PFY196645 POY196645:PPU196645 PYU196645:PZQ196645 QIQ196645:QJM196645 QSM196645:QTI196645 RCI196645:RDE196645 RME196645:RNA196645 RWA196645:RWW196645 SFW196645:SGS196645 SPS196645:SQO196645 SZO196645:TAK196645 TJK196645:TKG196645 TTG196645:TUC196645 UDC196645:UDY196645 UMY196645:UNU196645 UWU196645:UXQ196645 VGQ196645:VHM196645 VQM196645:VRI196645 WAI196645:WBE196645 WKE196645:WLA196645 WUA196645:WUW196645 HO262181:IK262181 RK262181:SG262181 ABG262181:ACC262181 ALC262181:ALY262181 AUY262181:AVU262181 BEU262181:BFQ262181 BOQ262181:BPM262181 BYM262181:BZI262181 CII262181:CJE262181 CSE262181:CTA262181 DCA262181:DCW262181 DLW262181:DMS262181 DVS262181:DWO262181 EFO262181:EGK262181 EPK262181:EQG262181 EZG262181:FAC262181 FJC262181:FJY262181 FSY262181:FTU262181 GCU262181:GDQ262181 GMQ262181:GNM262181 GWM262181:GXI262181 HGI262181:HHE262181 HQE262181:HRA262181 IAA262181:IAW262181 IJW262181:IKS262181 ITS262181:IUO262181 JDO262181:JEK262181 JNK262181:JOG262181 JXG262181:JYC262181 KHC262181:KHY262181 KQY262181:KRU262181 LAU262181:LBQ262181 LKQ262181:LLM262181 LUM262181:LVI262181 MEI262181:MFE262181 MOE262181:MPA262181 MYA262181:MYW262181 NHW262181:NIS262181 NRS262181:NSO262181 OBO262181:OCK262181 OLK262181:OMG262181 OVG262181:OWC262181 PFC262181:PFY262181 POY262181:PPU262181 PYU262181:PZQ262181 QIQ262181:QJM262181 QSM262181:QTI262181 RCI262181:RDE262181 RME262181:RNA262181 RWA262181:RWW262181 SFW262181:SGS262181 SPS262181:SQO262181 SZO262181:TAK262181 TJK262181:TKG262181 TTG262181:TUC262181 UDC262181:UDY262181 UMY262181:UNU262181 UWU262181:UXQ262181 VGQ262181:VHM262181 VQM262181:VRI262181 WAI262181:WBE262181 WKE262181:WLA262181 WUA262181:WUW262181 HO327717:IK327717 RK327717:SG327717 ABG327717:ACC327717 ALC327717:ALY327717 AUY327717:AVU327717 BEU327717:BFQ327717 BOQ327717:BPM327717 BYM327717:BZI327717 CII327717:CJE327717 CSE327717:CTA327717 DCA327717:DCW327717 DLW327717:DMS327717 DVS327717:DWO327717 EFO327717:EGK327717 EPK327717:EQG327717 EZG327717:FAC327717 FJC327717:FJY327717 FSY327717:FTU327717 GCU327717:GDQ327717 GMQ327717:GNM327717 GWM327717:GXI327717 HGI327717:HHE327717 HQE327717:HRA327717 IAA327717:IAW327717 IJW327717:IKS327717 ITS327717:IUO327717 JDO327717:JEK327717 JNK327717:JOG327717 JXG327717:JYC327717 KHC327717:KHY327717 KQY327717:KRU327717 LAU327717:LBQ327717 LKQ327717:LLM327717 LUM327717:LVI327717 MEI327717:MFE327717 MOE327717:MPA327717 MYA327717:MYW327717 NHW327717:NIS327717 NRS327717:NSO327717 OBO327717:OCK327717 OLK327717:OMG327717 OVG327717:OWC327717 PFC327717:PFY327717 POY327717:PPU327717 PYU327717:PZQ327717 QIQ327717:QJM327717 QSM327717:QTI327717 RCI327717:RDE327717 RME327717:RNA327717 RWA327717:RWW327717 SFW327717:SGS327717 SPS327717:SQO327717 SZO327717:TAK327717 TJK327717:TKG327717 TTG327717:TUC327717 UDC327717:UDY327717 UMY327717:UNU327717 UWU327717:UXQ327717 VGQ327717:VHM327717 VQM327717:VRI327717 WAI327717:WBE327717 WKE327717:WLA327717 WUA327717:WUW327717 HO393253:IK393253 RK393253:SG393253 ABG393253:ACC393253 ALC393253:ALY393253 AUY393253:AVU393253 BEU393253:BFQ393253 BOQ393253:BPM393253 BYM393253:BZI393253 CII393253:CJE393253 CSE393253:CTA393253 DCA393253:DCW393253 DLW393253:DMS393253 DVS393253:DWO393253 EFO393253:EGK393253 EPK393253:EQG393253 EZG393253:FAC393253 FJC393253:FJY393253 FSY393253:FTU393253 GCU393253:GDQ393253 GMQ393253:GNM393253 GWM393253:GXI393253 HGI393253:HHE393253 HQE393253:HRA393253 IAA393253:IAW393253 IJW393253:IKS393253 ITS393253:IUO393253 JDO393253:JEK393253 JNK393253:JOG393253 JXG393253:JYC393253 KHC393253:KHY393253 KQY393253:KRU393253 LAU393253:LBQ393253 LKQ393253:LLM393253 LUM393253:LVI393253 MEI393253:MFE393253 MOE393253:MPA393253 MYA393253:MYW393253 NHW393253:NIS393253 NRS393253:NSO393253 OBO393253:OCK393253 OLK393253:OMG393253 OVG393253:OWC393253 PFC393253:PFY393253 POY393253:PPU393253 PYU393253:PZQ393253 QIQ393253:QJM393253 QSM393253:QTI393253 RCI393253:RDE393253 RME393253:RNA393253 RWA393253:RWW393253 SFW393253:SGS393253 SPS393253:SQO393253 SZO393253:TAK393253 TJK393253:TKG393253 TTG393253:TUC393253 UDC393253:UDY393253 UMY393253:UNU393253 UWU393253:UXQ393253 VGQ393253:VHM393253 VQM393253:VRI393253 WAI393253:WBE393253 WKE393253:WLA393253 WUA393253:WUW393253 HO458789:IK458789 RK458789:SG458789 ABG458789:ACC458789 ALC458789:ALY458789 AUY458789:AVU458789 BEU458789:BFQ458789 BOQ458789:BPM458789 BYM458789:BZI458789 CII458789:CJE458789 CSE458789:CTA458789 DCA458789:DCW458789 DLW458789:DMS458789 DVS458789:DWO458789 EFO458789:EGK458789 EPK458789:EQG458789 EZG458789:FAC458789 FJC458789:FJY458789 FSY458789:FTU458789 GCU458789:GDQ458789 GMQ458789:GNM458789 GWM458789:GXI458789 HGI458789:HHE458789 HQE458789:HRA458789 IAA458789:IAW458789 IJW458789:IKS458789 ITS458789:IUO458789 JDO458789:JEK458789 JNK458789:JOG458789 JXG458789:JYC458789 KHC458789:KHY458789 KQY458789:KRU458789 LAU458789:LBQ458789 LKQ458789:LLM458789 LUM458789:LVI458789 MEI458789:MFE458789 MOE458789:MPA458789 MYA458789:MYW458789 NHW458789:NIS458789 NRS458789:NSO458789 OBO458789:OCK458789 OLK458789:OMG458789 OVG458789:OWC458789 PFC458789:PFY458789 POY458789:PPU458789 PYU458789:PZQ458789 QIQ458789:QJM458789 QSM458789:QTI458789 RCI458789:RDE458789 RME458789:RNA458789 RWA458789:RWW458789 SFW458789:SGS458789 SPS458789:SQO458789 SZO458789:TAK458789 TJK458789:TKG458789 TTG458789:TUC458789 UDC458789:UDY458789 UMY458789:UNU458789 UWU458789:UXQ458789 VGQ458789:VHM458789 VQM458789:VRI458789 WAI458789:WBE458789 WKE458789:WLA458789 WUA458789:WUW458789 HO524325:IK524325 RK524325:SG524325 ABG524325:ACC524325 ALC524325:ALY524325 AUY524325:AVU524325 BEU524325:BFQ524325 BOQ524325:BPM524325 BYM524325:BZI524325 CII524325:CJE524325 CSE524325:CTA524325 DCA524325:DCW524325 DLW524325:DMS524325 DVS524325:DWO524325 EFO524325:EGK524325 EPK524325:EQG524325 EZG524325:FAC524325 FJC524325:FJY524325 FSY524325:FTU524325 GCU524325:GDQ524325 GMQ524325:GNM524325 GWM524325:GXI524325 HGI524325:HHE524325 HQE524325:HRA524325 IAA524325:IAW524325 IJW524325:IKS524325 ITS524325:IUO524325 JDO524325:JEK524325 JNK524325:JOG524325 JXG524325:JYC524325 KHC524325:KHY524325 KQY524325:KRU524325 LAU524325:LBQ524325 LKQ524325:LLM524325 LUM524325:LVI524325 MEI524325:MFE524325 MOE524325:MPA524325 MYA524325:MYW524325 NHW524325:NIS524325 NRS524325:NSO524325 OBO524325:OCK524325 OLK524325:OMG524325 OVG524325:OWC524325 PFC524325:PFY524325 POY524325:PPU524325 PYU524325:PZQ524325 QIQ524325:QJM524325 QSM524325:QTI524325 RCI524325:RDE524325 RME524325:RNA524325 RWA524325:RWW524325 SFW524325:SGS524325 SPS524325:SQO524325 SZO524325:TAK524325 TJK524325:TKG524325 TTG524325:TUC524325 UDC524325:UDY524325 UMY524325:UNU524325 UWU524325:UXQ524325 VGQ524325:VHM524325 VQM524325:VRI524325 WAI524325:WBE524325 WKE524325:WLA524325 WUA524325:WUW524325 HO589861:IK589861 RK589861:SG589861 ABG589861:ACC589861 ALC589861:ALY589861 AUY589861:AVU589861 BEU589861:BFQ589861 BOQ589861:BPM589861 BYM589861:BZI589861 CII589861:CJE589861 CSE589861:CTA589861 DCA589861:DCW589861 DLW589861:DMS589861 DVS589861:DWO589861 EFO589861:EGK589861 EPK589861:EQG589861 EZG589861:FAC589861 FJC589861:FJY589861 FSY589861:FTU589861 GCU589861:GDQ589861 GMQ589861:GNM589861 GWM589861:GXI589861 HGI589861:HHE589861 HQE589861:HRA589861 IAA589861:IAW589861 IJW589861:IKS589861 ITS589861:IUO589861 JDO589861:JEK589861 JNK589861:JOG589861 JXG589861:JYC589861 KHC589861:KHY589861 KQY589861:KRU589861 LAU589861:LBQ589861 LKQ589861:LLM589861 LUM589861:LVI589861 MEI589861:MFE589861 MOE589861:MPA589861 MYA589861:MYW589861 NHW589861:NIS589861 NRS589861:NSO589861 OBO589861:OCK589861 OLK589861:OMG589861 OVG589861:OWC589861 PFC589861:PFY589861 POY589861:PPU589861 PYU589861:PZQ589861 QIQ589861:QJM589861 QSM589861:QTI589861 RCI589861:RDE589861 RME589861:RNA589861 RWA589861:RWW589861 SFW589861:SGS589861 SPS589861:SQO589861 SZO589861:TAK589861 TJK589861:TKG589861 TTG589861:TUC589861 UDC589861:UDY589861 UMY589861:UNU589861 UWU589861:UXQ589861 VGQ589861:VHM589861 VQM589861:VRI589861 WAI589861:WBE589861 WKE589861:WLA589861 WUA589861:WUW589861 HO655397:IK655397 RK655397:SG655397 ABG655397:ACC655397 ALC655397:ALY655397 AUY655397:AVU655397 BEU655397:BFQ655397 BOQ655397:BPM655397 BYM655397:BZI655397 CII655397:CJE655397 CSE655397:CTA655397 DCA655397:DCW655397 DLW655397:DMS655397 DVS655397:DWO655397 EFO655397:EGK655397 EPK655397:EQG655397 EZG655397:FAC655397 FJC655397:FJY655397 FSY655397:FTU655397 GCU655397:GDQ655397 GMQ655397:GNM655397 GWM655397:GXI655397 HGI655397:HHE655397 HQE655397:HRA655397 IAA655397:IAW655397 IJW655397:IKS655397 ITS655397:IUO655397 JDO655397:JEK655397 JNK655397:JOG655397 JXG655397:JYC655397 KHC655397:KHY655397 KQY655397:KRU655397 LAU655397:LBQ655397 LKQ655397:LLM655397 LUM655397:LVI655397 MEI655397:MFE655397 MOE655397:MPA655397 MYA655397:MYW655397 NHW655397:NIS655397 NRS655397:NSO655397 OBO655397:OCK655397 OLK655397:OMG655397 OVG655397:OWC655397 PFC655397:PFY655397 POY655397:PPU655397 PYU655397:PZQ655397 QIQ655397:QJM655397 QSM655397:QTI655397 RCI655397:RDE655397 RME655397:RNA655397 RWA655397:RWW655397 SFW655397:SGS655397 SPS655397:SQO655397 SZO655397:TAK655397 TJK655397:TKG655397 TTG655397:TUC655397 UDC655397:UDY655397 UMY655397:UNU655397 UWU655397:UXQ655397 VGQ655397:VHM655397 VQM655397:VRI655397 WAI655397:WBE655397 WKE655397:WLA655397 WUA655397:WUW655397 HO720933:IK720933 RK720933:SG720933 ABG720933:ACC720933 ALC720933:ALY720933 AUY720933:AVU720933 BEU720933:BFQ720933 BOQ720933:BPM720933 BYM720933:BZI720933 CII720933:CJE720933 CSE720933:CTA720933 DCA720933:DCW720933 DLW720933:DMS720933 DVS720933:DWO720933 EFO720933:EGK720933 EPK720933:EQG720933 EZG720933:FAC720933 FJC720933:FJY720933 FSY720933:FTU720933 GCU720933:GDQ720933 GMQ720933:GNM720933 GWM720933:GXI720933 HGI720933:HHE720933 HQE720933:HRA720933 IAA720933:IAW720933 IJW720933:IKS720933 ITS720933:IUO720933 JDO720933:JEK720933 JNK720933:JOG720933 JXG720933:JYC720933 KHC720933:KHY720933 KQY720933:KRU720933 LAU720933:LBQ720933 LKQ720933:LLM720933 LUM720933:LVI720933 MEI720933:MFE720933 MOE720933:MPA720933 MYA720933:MYW720933 NHW720933:NIS720933 NRS720933:NSO720933 OBO720933:OCK720933 OLK720933:OMG720933 OVG720933:OWC720933 PFC720933:PFY720933 POY720933:PPU720933 PYU720933:PZQ720933 QIQ720933:QJM720933 QSM720933:QTI720933 RCI720933:RDE720933 RME720933:RNA720933 RWA720933:RWW720933 SFW720933:SGS720933 SPS720933:SQO720933 SZO720933:TAK720933 TJK720933:TKG720933 TTG720933:TUC720933 UDC720933:UDY720933 UMY720933:UNU720933 UWU720933:UXQ720933 VGQ720933:VHM720933 VQM720933:VRI720933 WAI720933:WBE720933 WKE720933:WLA720933 WUA720933:WUW720933 HO786469:IK786469 RK786469:SG786469 ABG786469:ACC786469 ALC786469:ALY786469 AUY786469:AVU786469 BEU786469:BFQ786469 BOQ786469:BPM786469 BYM786469:BZI786469 CII786469:CJE786469 CSE786469:CTA786469 DCA786469:DCW786469 DLW786469:DMS786469 DVS786469:DWO786469 EFO786469:EGK786469 EPK786469:EQG786469 EZG786469:FAC786469 FJC786469:FJY786469 FSY786469:FTU786469 GCU786469:GDQ786469 GMQ786469:GNM786469 GWM786469:GXI786469 HGI786469:HHE786469 HQE786469:HRA786469 IAA786469:IAW786469 IJW786469:IKS786469 ITS786469:IUO786469 JDO786469:JEK786469 JNK786469:JOG786469 JXG786469:JYC786469 KHC786469:KHY786469 KQY786469:KRU786469 LAU786469:LBQ786469 LKQ786469:LLM786469 LUM786469:LVI786469 MEI786469:MFE786469 MOE786469:MPA786469 MYA786469:MYW786469 NHW786469:NIS786469 NRS786469:NSO786469 OBO786469:OCK786469 OLK786469:OMG786469 OVG786469:OWC786469 PFC786469:PFY786469 POY786469:PPU786469 PYU786469:PZQ786469 QIQ786469:QJM786469 QSM786469:QTI786469 RCI786469:RDE786469 RME786469:RNA786469 RWA786469:RWW786469 SFW786469:SGS786469 SPS786469:SQO786469 SZO786469:TAK786469 TJK786469:TKG786469 TTG786469:TUC786469 UDC786469:UDY786469 UMY786469:UNU786469 UWU786469:UXQ786469 VGQ786469:VHM786469 VQM786469:VRI786469 WAI786469:WBE786469 WKE786469:WLA786469 WUA786469:WUW786469 HO852005:IK852005 RK852005:SG852005 ABG852005:ACC852005 ALC852005:ALY852005 AUY852005:AVU852005 BEU852005:BFQ852005 BOQ852005:BPM852005 BYM852005:BZI852005 CII852005:CJE852005 CSE852005:CTA852005 DCA852005:DCW852005 DLW852005:DMS852005 DVS852005:DWO852005 EFO852005:EGK852005 EPK852005:EQG852005 EZG852005:FAC852005 FJC852005:FJY852005 FSY852005:FTU852005 GCU852005:GDQ852005 GMQ852005:GNM852005 GWM852005:GXI852005 HGI852005:HHE852005 HQE852005:HRA852005 IAA852005:IAW852005 IJW852005:IKS852005 ITS852005:IUO852005 JDO852005:JEK852005 JNK852005:JOG852005 JXG852005:JYC852005 KHC852005:KHY852005 KQY852005:KRU852005 LAU852005:LBQ852005 LKQ852005:LLM852005 LUM852005:LVI852005 MEI852005:MFE852005 MOE852005:MPA852005 MYA852005:MYW852005 NHW852005:NIS852005 NRS852005:NSO852005 OBO852005:OCK852005 OLK852005:OMG852005 OVG852005:OWC852005 PFC852005:PFY852005 POY852005:PPU852005 PYU852005:PZQ852005 QIQ852005:QJM852005 QSM852005:QTI852005 RCI852005:RDE852005 RME852005:RNA852005 RWA852005:RWW852005 SFW852005:SGS852005 SPS852005:SQO852005 SZO852005:TAK852005 TJK852005:TKG852005 TTG852005:TUC852005 UDC852005:UDY852005 UMY852005:UNU852005 UWU852005:UXQ852005 VGQ852005:VHM852005 VQM852005:VRI852005 WAI852005:WBE852005 WKE852005:WLA852005 WUA852005:WUW852005 HO917541:IK917541 RK917541:SG917541 ABG917541:ACC917541 ALC917541:ALY917541 AUY917541:AVU917541 BEU917541:BFQ917541 BOQ917541:BPM917541 BYM917541:BZI917541 CII917541:CJE917541 CSE917541:CTA917541 DCA917541:DCW917541 DLW917541:DMS917541 DVS917541:DWO917541 EFO917541:EGK917541 EPK917541:EQG917541 EZG917541:FAC917541 FJC917541:FJY917541 FSY917541:FTU917541 GCU917541:GDQ917541 GMQ917541:GNM917541 GWM917541:GXI917541 HGI917541:HHE917541 HQE917541:HRA917541 IAA917541:IAW917541 IJW917541:IKS917541 ITS917541:IUO917541 JDO917541:JEK917541 JNK917541:JOG917541 JXG917541:JYC917541 KHC917541:KHY917541 KQY917541:KRU917541 LAU917541:LBQ917541 LKQ917541:LLM917541 LUM917541:LVI917541 MEI917541:MFE917541 MOE917541:MPA917541 MYA917541:MYW917541 NHW917541:NIS917541 NRS917541:NSO917541 OBO917541:OCK917541 OLK917541:OMG917541 OVG917541:OWC917541 PFC917541:PFY917541 POY917541:PPU917541 PYU917541:PZQ917541 QIQ917541:QJM917541 QSM917541:QTI917541 RCI917541:RDE917541 RME917541:RNA917541 RWA917541:RWW917541 SFW917541:SGS917541 SPS917541:SQO917541 SZO917541:TAK917541 TJK917541:TKG917541 TTG917541:TUC917541 UDC917541:UDY917541 UMY917541:UNU917541 UWU917541:UXQ917541 VGQ917541:VHM917541 VQM917541:VRI917541 WAI917541:WBE917541 WKE917541:WLA917541 WUA917541:WUW917541 HO983077:IK983077 RK983077:SG983077 ABG983077:ACC983077 ALC983077:ALY983077 AUY983077:AVU983077 BEU983077:BFQ983077 BOQ983077:BPM983077 BYM983077:BZI983077 CII983077:CJE983077 CSE983077:CTA983077 DCA983077:DCW983077 DLW983077:DMS983077 DVS983077:DWO983077 EFO983077:EGK983077 EPK983077:EQG983077 EZG983077:FAC983077 FJC983077:FJY983077 FSY983077:FTU983077 GCU983077:GDQ983077 GMQ983077:GNM983077 GWM983077:GXI983077 HGI983077:HHE983077 HQE983077:HRA983077 IAA983077:IAW983077 IJW983077:IKS983077 ITS983077:IUO983077 JDO983077:JEK983077 JNK983077:JOG983077 JXG983077:JYC983077 KHC983077:KHY983077 KQY983077:KRU983077 LAU983077:LBQ983077 LKQ983077:LLM983077 LUM983077:LVI983077 MEI983077:MFE983077 MOE983077:MPA983077 MYA983077:MYW983077 NHW983077:NIS983077 NRS983077:NSO983077 OBO983077:OCK983077 OLK983077:OMG983077 OVG983077:OWC983077 PFC983077:PFY983077 POY983077:PPU983077 PYU983077:PZQ983077 QIQ983077:QJM983077 QSM983077:QTI983077 RCI983077:RDE983077 RME983077:RNA983077 RWA983077:RWW983077 SFW983077:SGS983077 SPS983077:SQO983077 SZO983077:TAK983077 TJK983077:TKG983077 TTG983077:TUC983077 UDC983077:UDY983077 UMY983077:UNU983077 UWU983077:UXQ983077 VGQ983077:VHM983077 VQM983077:VRI983077 WAI983077:WBE983077 WKE983077:WLA983077 WUA983077:WUW983077 HS65568:IK65569 RO65568:SG65569 ABK65568:ACC65569 ALG65568:ALY65569 AVC65568:AVU65569 BEY65568:BFQ65569 BOU65568:BPM65569 BYQ65568:BZI65569 CIM65568:CJE65569 CSI65568:CTA65569 DCE65568:DCW65569 DMA65568:DMS65569 DVW65568:DWO65569 EFS65568:EGK65569 EPO65568:EQG65569 EZK65568:FAC65569 FJG65568:FJY65569 FTC65568:FTU65569 GCY65568:GDQ65569 GMU65568:GNM65569 GWQ65568:GXI65569 HGM65568:HHE65569 HQI65568:HRA65569 IAE65568:IAW65569 IKA65568:IKS65569 ITW65568:IUO65569 JDS65568:JEK65569 JNO65568:JOG65569 JXK65568:JYC65569 KHG65568:KHY65569 KRC65568:KRU65569 LAY65568:LBQ65569 LKU65568:LLM65569 LUQ65568:LVI65569 MEM65568:MFE65569 MOI65568:MPA65569 MYE65568:MYW65569 NIA65568:NIS65569 NRW65568:NSO65569 OBS65568:OCK65569 OLO65568:OMG65569 OVK65568:OWC65569 PFG65568:PFY65569 PPC65568:PPU65569 PYY65568:PZQ65569 QIU65568:QJM65569 QSQ65568:QTI65569 RCM65568:RDE65569 RMI65568:RNA65569 RWE65568:RWW65569 SGA65568:SGS65569 SPW65568:SQO65569 SZS65568:TAK65569 TJO65568:TKG65569 TTK65568:TUC65569 UDG65568:UDY65569 UNC65568:UNU65569 UWY65568:UXQ65569 VGU65568:VHM65569 VQQ65568:VRI65569 WAM65568:WBE65569 WKI65568:WLA65569 WUE65568:WUW65569 HS131104:IK131105 RO131104:SG131105 ABK131104:ACC131105 ALG131104:ALY131105 AVC131104:AVU131105 BEY131104:BFQ131105 BOU131104:BPM131105 BYQ131104:BZI131105 CIM131104:CJE131105 CSI131104:CTA131105 DCE131104:DCW131105 DMA131104:DMS131105 DVW131104:DWO131105 EFS131104:EGK131105 EPO131104:EQG131105 EZK131104:FAC131105 FJG131104:FJY131105 FTC131104:FTU131105 GCY131104:GDQ131105 GMU131104:GNM131105 GWQ131104:GXI131105 HGM131104:HHE131105 HQI131104:HRA131105 IAE131104:IAW131105 IKA131104:IKS131105 ITW131104:IUO131105 JDS131104:JEK131105 JNO131104:JOG131105 JXK131104:JYC131105 KHG131104:KHY131105 KRC131104:KRU131105 LAY131104:LBQ131105 LKU131104:LLM131105 LUQ131104:LVI131105 MEM131104:MFE131105 MOI131104:MPA131105 MYE131104:MYW131105 NIA131104:NIS131105 NRW131104:NSO131105 OBS131104:OCK131105 OLO131104:OMG131105 OVK131104:OWC131105 PFG131104:PFY131105 PPC131104:PPU131105 PYY131104:PZQ131105 QIU131104:QJM131105 QSQ131104:QTI131105 RCM131104:RDE131105 RMI131104:RNA131105 RWE131104:RWW131105 SGA131104:SGS131105 SPW131104:SQO131105 SZS131104:TAK131105 TJO131104:TKG131105 TTK131104:TUC131105 UDG131104:UDY131105 UNC131104:UNU131105 UWY131104:UXQ131105 VGU131104:VHM131105 VQQ131104:VRI131105 WAM131104:WBE131105 WKI131104:WLA131105 WUE131104:WUW131105 HS196640:IK196641 RO196640:SG196641 ABK196640:ACC196641 ALG196640:ALY196641 AVC196640:AVU196641 BEY196640:BFQ196641 BOU196640:BPM196641 BYQ196640:BZI196641 CIM196640:CJE196641 CSI196640:CTA196641 DCE196640:DCW196641 DMA196640:DMS196641 DVW196640:DWO196641 EFS196640:EGK196641 EPO196640:EQG196641 EZK196640:FAC196641 FJG196640:FJY196641 FTC196640:FTU196641 GCY196640:GDQ196641 GMU196640:GNM196641 GWQ196640:GXI196641 HGM196640:HHE196641 HQI196640:HRA196641 IAE196640:IAW196641 IKA196640:IKS196641 ITW196640:IUO196641 JDS196640:JEK196641 JNO196640:JOG196641 JXK196640:JYC196641 KHG196640:KHY196641 KRC196640:KRU196641 LAY196640:LBQ196641 LKU196640:LLM196641 LUQ196640:LVI196641 MEM196640:MFE196641 MOI196640:MPA196641 MYE196640:MYW196641 NIA196640:NIS196641 NRW196640:NSO196641 OBS196640:OCK196641 OLO196640:OMG196641 OVK196640:OWC196641 PFG196640:PFY196641 PPC196640:PPU196641 PYY196640:PZQ196641 QIU196640:QJM196641 QSQ196640:QTI196641 RCM196640:RDE196641 RMI196640:RNA196641 RWE196640:RWW196641 SGA196640:SGS196641 SPW196640:SQO196641 SZS196640:TAK196641 TJO196640:TKG196641 TTK196640:TUC196641 UDG196640:UDY196641 UNC196640:UNU196641 UWY196640:UXQ196641 VGU196640:VHM196641 VQQ196640:VRI196641 WAM196640:WBE196641 WKI196640:WLA196641 WUE196640:WUW196641 HS262176:IK262177 RO262176:SG262177 ABK262176:ACC262177 ALG262176:ALY262177 AVC262176:AVU262177 BEY262176:BFQ262177 BOU262176:BPM262177 BYQ262176:BZI262177 CIM262176:CJE262177 CSI262176:CTA262177 DCE262176:DCW262177 DMA262176:DMS262177 DVW262176:DWO262177 EFS262176:EGK262177 EPO262176:EQG262177 EZK262176:FAC262177 FJG262176:FJY262177 FTC262176:FTU262177 GCY262176:GDQ262177 GMU262176:GNM262177 GWQ262176:GXI262177 HGM262176:HHE262177 HQI262176:HRA262177 IAE262176:IAW262177 IKA262176:IKS262177 ITW262176:IUO262177 JDS262176:JEK262177 JNO262176:JOG262177 JXK262176:JYC262177 KHG262176:KHY262177 KRC262176:KRU262177 LAY262176:LBQ262177 LKU262176:LLM262177 LUQ262176:LVI262177 MEM262176:MFE262177 MOI262176:MPA262177 MYE262176:MYW262177 NIA262176:NIS262177 NRW262176:NSO262177 OBS262176:OCK262177 OLO262176:OMG262177 OVK262176:OWC262177 PFG262176:PFY262177 PPC262176:PPU262177 PYY262176:PZQ262177 QIU262176:QJM262177 QSQ262176:QTI262177 RCM262176:RDE262177 RMI262176:RNA262177 RWE262176:RWW262177 SGA262176:SGS262177 SPW262176:SQO262177 SZS262176:TAK262177 TJO262176:TKG262177 TTK262176:TUC262177 UDG262176:UDY262177 UNC262176:UNU262177 UWY262176:UXQ262177 VGU262176:VHM262177 VQQ262176:VRI262177 WAM262176:WBE262177 WKI262176:WLA262177 WUE262176:WUW262177 HS327712:IK327713 RO327712:SG327713 ABK327712:ACC327713 ALG327712:ALY327713 AVC327712:AVU327713 BEY327712:BFQ327713 BOU327712:BPM327713 BYQ327712:BZI327713 CIM327712:CJE327713 CSI327712:CTA327713 DCE327712:DCW327713 DMA327712:DMS327713 DVW327712:DWO327713 EFS327712:EGK327713 EPO327712:EQG327713 EZK327712:FAC327713 FJG327712:FJY327713 FTC327712:FTU327713 GCY327712:GDQ327713 GMU327712:GNM327713 GWQ327712:GXI327713 HGM327712:HHE327713 HQI327712:HRA327713 IAE327712:IAW327713 IKA327712:IKS327713 ITW327712:IUO327713 JDS327712:JEK327713 JNO327712:JOG327713 JXK327712:JYC327713 KHG327712:KHY327713 KRC327712:KRU327713 LAY327712:LBQ327713 LKU327712:LLM327713 LUQ327712:LVI327713 MEM327712:MFE327713 MOI327712:MPA327713 MYE327712:MYW327713 NIA327712:NIS327713 NRW327712:NSO327713 OBS327712:OCK327713 OLO327712:OMG327713 OVK327712:OWC327713 PFG327712:PFY327713 PPC327712:PPU327713 PYY327712:PZQ327713 QIU327712:QJM327713 QSQ327712:QTI327713 RCM327712:RDE327713 RMI327712:RNA327713 RWE327712:RWW327713 SGA327712:SGS327713 SPW327712:SQO327713 SZS327712:TAK327713 TJO327712:TKG327713 TTK327712:TUC327713 UDG327712:UDY327713 UNC327712:UNU327713 UWY327712:UXQ327713 VGU327712:VHM327713 VQQ327712:VRI327713 WAM327712:WBE327713 WKI327712:WLA327713 WUE327712:WUW327713 HS393248:IK393249 RO393248:SG393249 ABK393248:ACC393249 ALG393248:ALY393249 AVC393248:AVU393249 BEY393248:BFQ393249 BOU393248:BPM393249 BYQ393248:BZI393249 CIM393248:CJE393249 CSI393248:CTA393249 DCE393248:DCW393249 DMA393248:DMS393249 DVW393248:DWO393249 EFS393248:EGK393249 EPO393248:EQG393249 EZK393248:FAC393249 FJG393248:FJY393249 FTC393248:FTU393249 GCY393248:GDQ393249 GMU393248:GNM393249 GWQ393248:GXI393249 HGM393248:HHE393249 HQI393248:HRA393249 IAE393248:IAW393249 IKA393248:IKS393249 ITW393248:IUO393249 JDS393248:JEK393249 JNO393248:JOG393249 JXK393248:JYC393249 KHG393248:KHY393249 KRC393248:KRU393249 LAY393248:LBQ393249 LKU393248:LLM393249 LUQ393248:LVI393249 MEM393248:MFE393249 MOI393248:MPA393249 MYE393248:MYW393249 NIA393248:NIS393249 NRW393248:NSO393249 OBS393248:OCK393249 OLO393248:OMG393249 OVK393248:OWC393249 PFG393248:PFY393249 PPC393248:PPU393249 PYY393248:PZQ393249 QIU393248:QJM393249 QSQ393248:QTI393249 RCM393248:RDE393249 RMI393248:RNA393249 RWE393248:RWW393249 SGA393248:SGS393249 SPW393248:SQO393249 SZS393248:TAK393249 TJO393248:TKG393249 TTK393248:TUC393249 UDG393248:UDY393249 UNC393248:UNU393249 UWY393248:UXQ393249 VGU393248:VHM393249 VQQ393248:VRI393249 WAM393248:WBE393249 WKI393248:WLA393249 WUE393248:WUW393249 HS458784:IK458785 RO458784:SG458785 ABK458784:ACC458785 ALG458784:ALY458785 AVC458784:AVU458785 BEY458784:BFQ458785 BOU458784:BPM458785 BYQ458784:BZI458785 CIM458784:CJE458785 CSI458784:CTA458785 DCE458784:DCW458785 DMA458784:DMS458785 DVW458784:DWO458785 EFS458784:EGK458785 EPO458784:EQG458785 EZK458784:FAC458785 FJG458784:FJY458785 FTC458784:FTU458785 GCY458784:GDQ458785 GMU458784:GNM458785 GWQ458784:GXI458785 HGM458784:HHE458785 HQI458784:HRA458785 IAE458784:IAW458785 IKA458784:IKS458785 ITW458784:IUO458785 JDS458784:JEK458785 JNO458784:JOG458785 JXK458784:JYC458785 KHG458784:KHY458785 KRC458784:KRU458785 LAY458784:LBQ458785 LKU458784:LLM458785 LUQ458784:LVI458785 MEM458784:MFE458785 MOI458784:MPA458785 MYE458784:MYW458785 NIA458784:NIS458785 NRW458784:NSO458785 OBS458784:OCK458785 OLO458784:OMG458785 OVK458784:OWC458785 PFG458784:PFY458785 PPC458784:PPU458785 PYY458784:PZQ458785 QIU458784:QJM458785 QSQ458784:QTI458785 RCM458784:RDE458785 RMI458784:RNA458785 RWE458784:RWW458785 SGA458784:SGS458785 SPW458784:SQO458785 SZS458784:TAK458785 TJO458784:TKG458785 TTK458784:TUC458785 UDG458784:UDY458785 UNC458784:UNU458785 UWY458784:UXQ458785 VGU458784:VHM458785 VQQ458784:VRI458785 WAM458784:WBE458785 WKI458784:WLA458785 WUE458784:WUW458785 HS524320:IK524321 RO524320:SG524321 ABK524320:ACC524321 ALG524320:ALY524321 AVC524320:AVU524321 BEY524320:BFQ524321 BOU524320:BPM524321 BYQ524320:BZI524321 CIM524320:CJE524321 CSI524320:CTA524321 DCE524320:DCW524321 DMA524320:DMS524321 DVW524320:DWO524321 EFS524320:EGK524321 EPO524320:EQG524321 EZK524320:FAC524321 FJG524320:FJY524321 FTC524320:FTU524321 GCY524320:GDQ524321 GMU524320:GNM524321 GWQ524320:GXI524321 HGM524320:HHE524321 HQI524320:HRA524321 IAE524320:IAW524321 IKA524320:IKS524321 ITW524320:IUO524321 JDS524320:JEK524321 JNO524320:JOG524321 JXK524320:JYC524321 KHG524320:KHY524321 KRC524320:KRU524321 LAY524320:LBQ524321 LKU524320:LLM524321 LUQ524320:LVI524321 MEM524320:MFE524321 MOI524320:MPA524321 MYE524320:MYW524321 NIA524320:NIS524321 NRW524320:NSO524321 OBS524320:OCK524321 OLO524320:OMG524321 OVK524320:OWC524321 PFG524320:PFY524321 PPC524320:PPU524321 PYY524320:PZQ524321 QIU524320:QJM524321 QSQ524320:QTI524321 RCM524320:RDE524321 RMI524320:RNA524321 RWE524320:RWW524321 SGA524320:SGS524321 SPW524320:SQO524321 SZS524320:TAK524321 TJO524320:TKG524321 TTK524320:TUC524321 UDG524320:UDY524321 UNC524320:UNU524321 UWY524320:UXQ524321 VGU524320:VHM524321 VQQ524320:VRI524321 WAM524320:WBE524321 WKI524320:WLA524321 WUE524320:WUW524321 HS589856:IK589857 RO589856:SG589857 ABK589856:ACC589857 ALG589856:ALY589857 AVC589856:AVU589857 BEY589856:BFQ589857 BOU589856:BPM589857 BYQ589856:BZI589857 CIM589856:CJE589857 CSI589856:CTA589857 DCE589856:DCW589857 DMA589856:DMS589857 DVW589856:DWO589857 EFS589856:EGK589857 EPO589856:EQG589857 EZK589856:FAC589857 FJG589856:FJY589857 FTC589856:FTU589857 GCY589856:GDQ589857 GMU589856:GNM589857 GWQ589856:GXI589857 HGM589856:HHE589857 HQI589856:HRA589857 IAE589856:IAW589857 IKA589856:IKS589857 ITW589856:IUO589857 JDS589856:JEK589857 JNO589856:JOG589857 JXK589856:JYC589857 KHG589856:KHY589857 KRC589856:KRU589857 LAY589856:LBQ589857 LKU589856:LLM589857 LUQ589856:LVI589857 MEM589856:MFE589857 MOI589856:MPA589857 MYE589856:MYW589857 NIA589856:NIS589857 NRW589856:NSO589857 OBS589856:OCK589857 OLO589856:OMG589857 OVK589856:OWC589857 PFG589856:PFY589857 PPC589856:PPU589857 PYY589856:PZQ589857 QIU589856:QJM589857 QSQ589856:QTI589857 RCM589856:RDE589857 RMI589856:RNA589857 RWE589856:RWW589857 SGA589856:SGS589857 SPW589856:SQO589857 SZS589856:TAK589857 TJO589856:TKG589857 TTK589856:TUC589857 UDG589856:UDY589857 UNC589856:UNU589857 UWY589856:UXQ589857 VGU589856:VHM589857 VQQ589856:VRI589857 WAM589856:WBE589857 WKI589856:WLA589857 WUE589856:WUW589857 HS655392:IK655393 RO655392:SG655393 ABK655392:ACC655393 ALG655392:ALY655393 AVC655392:AVU655393 BEY655392:BFQ655393 BOU655392:BPM655393 BYQ655392:BZI655393 CIM655392:CJE655393 CSI655392:CTA655393 DCE655392:DCW655393 DMA655392:DMS655393 DVW655392:DWO655393 EFS655392:EGK655393 EPO655392:EQG655393 EZK655392:FAC655393 FJG655392:FJY655393 FTC655392:FTU655393 GCY655392:GDQ655393 GMU655392:GNM655393 GWQ655392:GXI655393 HGM655392:HHE655393 HQI655392:HRA655393 IAE655392:IAW655393 IKA655392:IKS655393 ITW655392:IUO655393 JDS655392:JEK655393 JNO655392:JOG655393 JXK655392:JYC655393 KHG655392:KHY655393 KRC655392:KRU655393 LAY655392:LBQ655393 LKU655392:LLM655393 LUQ655392:LVI655393 MEM655392:MFE655393 MOI655392:MPA655393 MYE655392:MYW655393 NIA655392:NIS655393 NRW655392:NSO655393 OBS655392:OCK655393 OLO655392:OMG655393 OVK655392:OWC655393 PFG655392:PFY655393 PPC655392:PPU655393 PYY655392:PZQ655393 QIU655392:QJM655393 QSQ655392:QTI655393 RCM655392:RDE655393 RMI655392:RNA655393 RWE655392:RWW655393 SGA655392:SGS655393 SPW655392:SQO655393 SZS655392:TAK655393 TJO655392:TKG655393 TTK655392:TUC655393 UDG655392:UDY655393 UNC655392:UNU655393 UWY655392:UXQ655393 VGU655392:VHM655393 VQQ655392:VRI655393 WAM655392:WBE655393 WKI655392:WLA655393 WUE655392:WUW655393 HS720928:IK720929 RO720928:SG720929 ABK720928:ACC720929 ALG720928:ALY720929 AVC720928:AVU720929 BEY720928:BFQ720929 BOU720928:BPM720929 BYQ720928:BZI720929 CIM720928:CJE720929 CSI720928:CTA720929 DCE720928:DCW720929 DMA720928:DMS720929 DVW720928:DWO720929 EFS720928:EGK720929 EPO720928:EQG720929 EZK720928:FAC720929 FJG720928:FJY720929 FTC720928:FTU720929 GCY720928:GDQ720929 GMU720928:GNM720929 GWQ720928:GXI720929 HGM720928:HHE720929 HQI720928:HRA720929 IAE720928:IAW720929 IKA720928:IKS720929 ITW720928:IUO720929 JDS720928:JEK720929 JNO720928:JOG720929 JXK720928:JYC720929 KHG720928:KHY720929 KRC720928:KRU720929 LAY720928:LBQ720929 LKU720928:LLM720929 LUQ720928:LVI720929 MEM720928:MFE720929 MOI720928:MPA720929 MYE720928:MYW720929 NIA720928:NIS720929 NRW720928:NSO720929 OBS720928:OCK720929 OLO720928:OMG720929 OVK720928:OWC720929 PFG720928:PFY720929 PPC720928:PPU720929 PYY720928:PZQ720929 QIU720928:QJM720929 QSQ720928:QTI720929 RCM720928:RDE720929 RMI720928:RNA720929 RWE720928:RWW720929 SGA720928:SGS720929 SPW720928:SQO720929 SZS720928:TAK720929 TJO720928:TKG720929 TTK720928:TUC720929 UDG720928:UDY720929 UNC720928:UNU720929 UWY720928:UXQ720929 VGU720928:VHM720929 VQQ720928:VRI720929 WAM720928:WBE720929 WKI720928:WLA720929 WUE720928:WUW720929 HS786464:IK786465 RO786464:SG786465 ABK786464:ACC786465 ALG786464:ALY786465 AVC786464:AVU786465 BEY786464:BFQ786465 BOU786464:BPM786465 BYQ786464:BZI786465 CIM786464:CJE786465 CSI786464:CTA786465 DCE786464:DCW786465 DMA786464:DMS786465 DVW786464:DWO786465 EFS786464:EGK786465 EPO786464:EQG786465 EZK786464:FAC786465 FJG786464:FJY786465 FTC786464:FTU786465 GCY786464:GDQ786465 GMU786464:GNM786465 GWQ786464:GXI786465 HGM786464:HHE786465 HQI786464:HRA786465 IAE786464:IAW786465 IKA786464:IKS786465 ITW786464:IUO786465 JDS786464:JEK786465 JNO786464:JOG786465 JXK786464:JYC786465 KHG786464:KHY786465 KRC786464:KRU786465 LAY786464:LBQ786465 LKU786464:LLM786465 LUQ786464:LVI786465 MEM786464:MFE786465 MOI786464:MPA786465 MYE786464:MYW786465 NIA786464:NIS786465 NRW786464:NSO786465 OBS786464:OCK786465 OLO786464:OMG786465 OVK786464:OWC786465 PFG786464:PFY786465 PPC786464:PPU786465 PYY786464:PZQ786465 QIU786464:QJM786465 QSQ786464:QTI786465 RCM786464:RDE786465 RMI786464:RNA786465 RWE786464:RWW786465 SGA786464:SGS786465 SPW786464:SQO786465 SZS786464:TAK786465 TJO786464:TKG786465 TTK786464:TUC786465 UDG786464:UDY786465 UNC786464:UNU786465 UWY786464:UXQ786465 VGU786464:VHM786465 VQQ786464:VRI786465 WAM786464:WBE786465 WKI786464:WLA786465 WUE786464:WUW786465 HS852000:IK852001 RO852000:SG852001 ABK852000:ACC852001 ALG852000:ALY852001 AVC852000:AVU852001 BEY852000:BFQ852001 BOU852000:BPM852001 BYQ852000:BZI852001 CIM852000:CJE852001 CSI852000:CTA852001 DCE852000:DCW852001 DMA852000:DMS852001 DVW852000:DWO852001 EFS852000:EGK852001 EPO852000:EQG852001 EZK852000:FAC852001 FJG852000:FJY852001 FTC852000:FTU852001 GCY852000:GDQ852001 GMU852000:GNM852001 GWQ852000:GXI852001 HGM852000:HHE852001 HQI852000:HRA852001 IAE852000:IAW852001 IKA852000:IKS852001 ITW852000:IUO852001 JDS852000:JEK852001 JNO852000:JOG852001 JXK852000:JYC852001 KHG852000:KHY852001 KRC852000:KRU852001 LAY852000:LBQ852001 LKU852000:LLM852001 LUQ852000:LVI852001 MEM852000:MFE852001 MOI852000:MPA852001 MYE852000:MYW852001 NIA852000:NIS852001 NRW852000:NSO852001 OBS852000:OCK852001 OLO852000:OMG852001 OVK852000:OWC852001 PFG852000:PFY852001 PPC852000:PPU852001 PYY852000:PZQ852001 QIU852000:QJM852001 QSQ852000:QTI852001 RCM852000:RDE852001 RMI852000:RNA852001 RWE852000:RWW852001 SGA852000:SGS852001 SPW852000:SQO852001 SZS852000:TAK852001 TJO852000:TKG852001 TTK852000:TUC852001 UDG852000:UDY852001 UNC852000:UNU852001 UWY852000:UXQ852001 VGU852000:VHM852001 VQQ852000:VRI852001 WAM852000:WBE852001 WKI852000:WLA852001 WUE852000:WUW852001 HS917536:IK917537 RO917536:SG917537 ABK917536:ACC917537 ALG917536:ALY917537 AVC917536:AVU917537 BEY917536:BFQ917537 BOU917536:BPM917537 BYQ917536:BZI917537 CIM917536:CJE917537 CSI917536:CTA917537 DCE917536:DCW917537 DMA917536:DMS917537 DVW917536:DWO917537 EFS917536:EGK917537 EPO917536:EQG917537 EZK917536:FAC917537 FJG917536:FJY917537 FTC917536:FTU917537 GCY917536:GDQ917537 GMU917536:GNM917537 GWQ917536:GXI917537 HGM917536:HHE917537 HQI917536:HRA917537 IAE917536:IAW917537 IKA917536:IKS917537 ITW917536:IUO917537 JDS917536:JEK917537 JNO917536:JOG917537 JXK917536:JYC917537 KHG917536:KHY917537 KRC917536:KRU917537 LAY917536:LBQ917537 LKU917536:LLM917537 LUQ917536:LVI917537 MEM917536:MFE917537 MOI917536:MPA917537 MYE917536:MYW917537 NIA917536:NIS917537 NRW917536:NSO917537 OBS917536:OCK917537 OLO917536:OMG917537 OVK917536:OWC917537 PFG917536:PFY917537 PPC917536:PPU917537 PYY917536:PZQ917537 QIU917536:QJM917537 QSQ917536:QTI917537 RCM917536:RDE917537 RMI917536:RNA917537 RWE917536:RWW917537 SGA917536:SGS917537 SPW917536:SQO917537 SZS917536:TAK917537 TJO917536:TKG917537 TTK917536:TUC917537 UDG917536:UDY917537 UNC917536:UNU917537 UWY917536:UXQ917537 VGU917536:VHM917537 VQQ917536:VRI917537 WAM917536:WBE917537 WKI917536:WLA917537 WUE917536:WUW917537 HS983072:IK983073 RO983072:SG983073 ABK983072:ACC983073 ALG983072:ALY983073 AVC983072:AVU983073 BEY983072:BFQ983073 BOU983072:BPM983073 BYQ983072:BZI983073 CIM983072:CJE983073 CSI983072:CTA983073 DCE983072:DCW983073 DMA983072:DMS983073 DVW983072:DWO983073 EFS983072:EGK983073 EPO983072:EQG983073 EZK983072:FAC983073 FJG983072:FJY983073 FTC983072:FTU983073 GCY983072:GDQ983073 GMU983072:GNM983073 GWQ983072:GXI983073 HGM983072:HHE983073 HQI983072:HRA983073 IAE983072:IAW983073 IKA983072:IKS983073 ITW983072:IUO983073 JDS983072:JEK983073 JNO983072:JOG983073 JXK983072:JYC983073 KHG983072:KHY983073 KRC983072:KRU983073 LAY983072:LBQ983073 LKU983072:LLM983073 LUQ983072:LVI983073 MEM983072:MFE983073 MOI983072:MPA983073 MYE983072:MYW983073 NIA983072:NIS983073 NRW983072:NSO983073 OBS983072:OCK983073 OLO983072:OMG983073 OVK983072:OWC983073 PFG983072:PFY983073 PPC983072:PPU983073 PYY983072:PZQ983073 QIU983072:QJM983073 QSQ983072:QTI983073 RCM983072:RDE983073 RMI983072:RNA983073 RWE983072:RWW983073 SGA983072:SGS983073 SPW983072:SQO983073 SZS983072:TAK983073 TJO983072:TKG983073 TTK983072:TUC983073 UDG983072:UDY983073 UNC983072:UNU983073 UWY983072:UXQ983073 VGU983072:VHM983073 VQQ983072:VRI983073 WAM983072:WBE983073 WKI983072:WLA983073 WUE983072:WUW983073 O65565:O65568 HV65563:HV65566 RR65563:RR65566 ABN65563:ABN65566 ALJ65563:ALJ65566 AVF65563:AVF65566 BFB65563:BFB65566 BOX65563:BOX65566 BYT65563:BYT65566 CIP65563:CIP65566 CSL65563:CSL65566 DCH65563:DCH65566 DMD65563:DMD65566 DVZ65563:DVZ65566 EFV65563:EFV65566 EPR65563:EPR65566 EZN65563:EZN65566 FJJ65563:FJJ65566 FTF65563:FTF65566 GDB65563:GDB65566 GMX65563:GMX65566 GWT65563:GWT65566 HGP65563:HGP65566 HQL65563:HQL65566 IAH65563:IAH65566 IKD65563:IKD65566 ITZ65563:ITZ65566 JDV65563:JDV65566 JNR65563:JNR65566 JXN65563:JXN65566 KHJ65563:KHJ65566 KRF65563:KRF65566 LBB65563:LBB65566 LKX65563:LKX65566 LUT65563:LUT65566 MEP65563:MEP65566 MOL65563:MOL65566 MYH65563:MYH65566 NID65563:NID65566 NRZ65563:NRZ65566 OBV65563:OBV65566 OLR65563:OLR65566 OVN65563:OVN65566 PFJ65563:PFJ65566 PPF65563:PPF65566 PZB65563:PZB65566 QIX65563:QIX65566 QST65563:QST65566 RCP65563:RCP65566 RML65563:RML65566 RWH65563:RWH65566 SGD65563:SGD65566 SPZ65563:SPZ65566 SZV65563:SZV65566 TJR65563:TJR65566 TTN65563:TTN65566 UDJ65563:UDJ65566 UNF65563:UNF65566 UXB65563:UXB65566 VGX65563:VGX65566 VQT65563:VQT65566 WAP65563:WAP65566 WKL65563:WKL65566 WUH65563:WUH65566 O131101:O131104 HV131099:HV131102 RR131099:RR131102 ABN131099:ABN131102 ALJ131099:ALJ131102 AVF131099:AVF131102 BFB131099:BFB131102 BOX131099:BOX131102 BYT131099:BYT131102 CIP131099:CIP131102 CSL131099:CSL131102 DCH131099:DCH131102 DMD131099:DMD131102 DVZ131099:DVZ131102 EFV131099:EFV131102 EPR131099:EPR131102 EZN131099:EZN131102 FJJ131099:FJJ131102 FTF131099:FTF131102 GDB131099:GDB131102 GMX131099:GMX131102 GWT131099:GWT131102 HGP131099:HGP131102 HQL131099:HQL131102 IAH131099:IAH131102 IKD131099:IKD131102 ITZ131099:ITZ131102 JDV131099:JDV131102 JNR131099:JNR131102 JXN131099:JXN131102 KHJ131099:KHJ131102 KRF131099:KRF131102 LBB131099:LBB131102 LKX131099:LKX131102 LUT131099:LUT131102 MEP131099:MEP131102 MOL131099:MOL131102 MYH131099:MYH131102 NID131099:NID131102 NRZ131099:NRZ131102 OBV131099:OBV131102 OLR131099:OLR131102 OVN131099:OVN131102 PFJ131099:PFJ131102 PPF131099:PPF131102 PZB131099:PZB131102 QIX131099:QIX131102 QST131099:QST131102 RCP131099:RCP131102 RML131099:RML131102 RWH131099:RWH131102 SGD131099:SGD131102 SPZ131099:SPZ131102 SZV131099:SZV131102 TJR131099:TJR131102 TTN131099:TTN131102 UDJ131099:UDJ131102 UNF131099:UNF131102 UXB131099:UXB131102 VGX131099:VGX131102 VQT131099:VQT131102 WAP131099:WAP131102 WKL131099:WKL131102 WUH131099:WUH131102 O196637:O196640 HV196635:HV196638 RR196635:RR196638 ABN196635:ABN196638 ALJ196635:ALJ196638 AVF196635:AVF196638 BFB196635:BFB196638 BOX196635:BOX196638 BYT196635:BYT196638 CIP196635:CIP196638 CSL196635:CSL196638 DCH196635:DCH196638 DMD196635:DMD196638 DVZ196635:DVZ196638 EFV196635:EFV196638 EPR196635:EPR196638 EZN196635:EZN196638 FJJ196635:FJJ196638 FTF196635:FTF196638 GDB196635:GDB196638 GMX196635:GMX196638 GWT196635:GWT196638 HGP196635:HGP196638 HQL196635:HQL196638 IAH196635:IAH196638 IKD196635:IKD196638 ITZ196635:ITZ196638 JDV196635:JDV196638 JNR196635:JNR196638 JXN196635:JXN196638 KHJ196635:KHJ196638 KRF196635:KRF196638 LBB196635:LBB196638 LKX196635:LKX196638 LUT196635:LUT196638 MEP196635:MEP196638 MOL196635:MOL196638 MYH196635:MYH196638 NID196635:NID196638 NRZ196635:NRZ196638 OBV196635:OBV196638 OLR196635:OLR196638 OVN196635:OVN196638 PFJ196635:PFJ196638 PPF196635:PPF196638 PZB196635:PZB196638 QIX196635:QIX196638 QST196635:QST196638 RCP196635:RCP196638 RML196635:RML196638 RWH196635:RWH196638 SGD196635:SGD196638 SPZ196635:SPZ196638 SZV196635:SZV196638 TJR196635:TJR196638 TTN196635:TTN196638 UDJ196635:UDJ196638 UNF196635:UNF196638 UXB196635:UXB196638 VGX196635:VGX196638 VQT196635:VQT196638 WAP196635:WAP196638 WKL196635:WKL196638 WUH196635:WUH196638 O262173:O262176 HV262171:HV262174 RR262171:RR262174 ABN262171:ABN262174 ALJ262171:ALJ262174 AVF262171:AVF262174 BFB262171:BFB262174 BOX262171:BOX262174 BYT262171:BYT262174 CIP262171:CIP262174 CSL262171:CSL262174 DCH262171:DCH262174 DMD262171:DMD262174 DVZ262171:DVZ262174 EFV262171:EFV262174 EPR262171:EPR262174 EZN262171:EZN262174 FJJ262171:FJJ262174 FTF262171:FTF262174 GDB262171:GDB262174 GMX262171:GMX262174 GWT262171:GWT262174 HGP262171:HGP262174 HQL262171:HQL262174 IAH262171:IAH262174 IKD262171:IKD262174 ITZ262171:ITZ262174 JDV262171:JDV262174 JNR262171:JNR262174 JXN262171:JXN262174 KHJ262171:KHJ262174 KRF262171:KRF262174 LBB262171:LBB262174 LKX262171:LKX262174 LUT262171:LUT262174 MEP262171:MEP262174 MOL262171:MOL262174 MYH262171:MYH262174 NID262171:NID262174 NRZ262171:NRZ262174 OBV262171:OBV262174 OLR262171:OLR262174 OVN262171:OVN262174 PFJ262171:PFJ262174 PPF262171:PPF262174 PZB262171:PZB262174 QIX262171:QIX262174 QST262171:QST262174 RCP262171:RCP262174 RML262171:RML262174 RWH262171:RWH262174 SGD262171:SGD262174 SPZ262171:SPZ262174 SZV262171:SZV262174 TJR262171:TJR262174 TTN262171:TTN262174 UDJ262171:UDJ262174 UNF262171:UNF262174 UXB262171:UXB262174 VGX262171:VGX262174 VQT262171:VQT262174 WAP262171:WAP262174 WKL262171:WKL262174 WUH262171:WUH262174 O327709:O327712 HV327707:HV327710 RR327707:RR327710 ABN327707:ABN327710 ALJ327707:ALJ327710 AVF327707:AVF327710 BFB327707:BFB327710 BOX327707:BOX327710 BYT327707:BYT327710 CIP327707:CIP327710 CSL327707:CSL327710 DCH327707:DCH327710 DMD327707:DMD327710 DVZ327707:DVZ327710 EFV327707:EFV327710 EPR327707:EPR327710 EZN327707:EZN327710 FJJ327707:FJJ327710 FTF327707:FTF327710 GDB327707:GDB327710 GMX327707:GMX327710 GWT327707:GWT327710 HGP327707:HGP327710 HQL327707:HQL327710 IAH327707:IAH327710 IKD327707:IKD327710 ITZ327707:ITZ327710 JDV327707:JDV327710 JNR327707:JNR327710 JXN327707:JXN327710 KHJ327707:KHJ327710 KRF327707:KRF327710 LBB327707:LBB327710 LKX327707:LKX327710 LUT327707:LUT327710 MEP327707:MEP327710 MOL327707:MOL327710 MYH327707:MYH327710 NID327707:NID327710 NRZ327707:NRZ327710 OBV327707:OBV327710 OLR327707:OLR327710 OVN327707:OVN327710 PFJ327707:PFJ327710 PPF327707:PPF327710 PZB327707:PZB327710 QIX327707:QIX327710 QST327707:QST327710 RCP327707:RCP327710 RML327707:RML327710 RWH327707:RWH327710 SGD327707:SGD327710 SPZ327707:SPZ327710 SZV327707:SZV327710 TJR327707:TJR327710 TTN327707:TTN327710 UDJ327707:UDJ327710 UNF327707:UNF327710 UXB327707:UXB327710 VGX327707:VGX327710 VQT327707:VQT327710 WAP327707:WAP327710 WKL327707:WKL327710 WUH327707:WUH327710 O393245:O393248 HV393243:HV393246 RR393243:RR393246 ABN393243:ABN393246 ALJ393243:ALJ393246 AVF393243:AVF393246 BFB393243:BFB393246 BOX393243:BOX393246 BYT393243:BYT393246 CIP393243:CIP393246 CSL393243:CSL393246 DCH393243:DCH393246 DMD393243:DMD393246 DVZ393243:DVZ393246 EFV393243:EFV393246 EPR393243:EPR393246 EZN393243:EZN393246 FJJ393243:FJJ393246 FTF393243:FTF393246 GDB393243:GDB393246 GMX393243:GMX393246 GWT393243:GWT393246 HGP393243:HGP393246 HQL393243:HQL393246 IAH393243:IAH393246 IKD393243:IKD393246 ITZ393243:ITZ393246 JDV393243:JDV393246 JNR393243:JNR393246 JXN393243:JXN393246 KHJ393243:KHJ393246 KRF393243:KRF393246 LBB393243:LBB393246 LKX393243:LKX393246 LUT393243:LUT393246 MEP393243:MEP393246 MOL393243:MOL393246 MYH393243:MYH393246 NID393243:NID393246 NRZ393243:NRZ393246 OBV393243:OBV393246 OLR393243:OLR393246 OVN393243:OVN393246 PFJ393243:PFJ393246 PPF393243:PPF393246 PZB393243:PZB393246 QIX393243:QIX393246 QST393243:QST393246 RCP393243:RCP393246 RML393243:RML393246 RWH393243:RWH393246 SGD393243:SGD393246 SPZ393243:SPZ393246 SZV393243:SZV393246 TJR393243:TJR393246 TTN393243:TTN393246 UDJ393243:UDJ393246 UNF393243:UNF393246 UXB393243:UXB393246 VGX393243:VGX393246 VQT393243:VQT393246 WAP393243:WAP393246 WKL393243:WKL393246 WUH393243:WUH393246 O458781:O458784 HV458779:HV458782 RR458779:RR458782 ABN458779:ABN458782 ALJ458779:ALJ458782 AVF458779:AVF458782 BFB458779:BFB458782 BOX458779:BOX458782 BYT458779:BYT458782 CIP458779:CIP458782 CSL458779:CSL458782 DCH458779:DCH458782 DMD458779:DMD458782 DVZ458779:DVZ458782 EFV458779:EFV458782 EPR458779:EPR458782 EZN458779:EZN458782 FJJ458779:FJJ458782 FTF458779:FTF458782 GDB458779:GDB458782 GMX458779:GMX458782 GWT458779:GWT458782 HGP458779:HGP458782 HQL458779:HQL458782 IAH458779:IAH458782 IKD458779:IKD458782 ITZ458779:ITZ458782 JDV458779:JDV458782 JNR458779:JNR458782 JXN458779:JXN458782 KHJ458779:KHJ458782 KRF458779:KRF458782 LBB458779:LBB458782 LKX458779:LKX458782 LUT458779:LUT458782 MEP458779:MEP458782 MOL458779:MOL458782 MYH458779:MYH458782 NID458779:NID458782 NRZ458779:NRZ458782 OBV458779:OBV458782 OLR458779:OLR458782 OVN458779:OVN458782 PFJ458779:PFJ458782 PPF458779:PPF458782 PZB458779:PZB458782 QIX458779:QIX458782 QST458779:QST458782 RCP458779:RCP458782 RML458779:RML458782 RWH458779:RWH458782 SGD458779:SGD458782 SPZ458779:SPZ458782 SZV458779:SZV458782 TJR458779:TJR458782 TTN458779:TTN458782 UDJ458779:UDJ458782 UNF458779:UNF458782 UXB458779:UXB458782 VGX458779:VGX458782 VQT458779:VQT458782 WAP458779:WAP458782 WKL458779:WKL458782 WUH458779:WUH458782 O524317:O524320 HV524315:HV524318 RR524315:RR524318 ABN524315:ABN524318 ALJ524315:ALJ524318 AVF524315:AVF524318 BFB524315:BFB524318 BOX524315:BOX524318 BYT524315:BYT524318 CIP524315:CIP524318 CSL524315:CSL524318 DCH524315:DCH524318 DMD524315:DMD524318 DVZ524315:DVZ524318 EFV524315:EFV524318 EPR524315:EPR524318 EZN524315:EZN524318 FJJ524315:FJJ524318 FTF524315:FTF524318 GDB524315:GDB524318 GMX524315:GMX524318 GWT524315:GWT524318 HGP524315:HGP524318 HQL524315:HQL524318 IAH524315:IAH524318 IKD524315:IKD524318 ITZ524315:ITZ524318 JDV524315:JDV524318 JNR524315:JNR524318 JXN524315:JXN524318 KHJ524315:KHJ524318 KRF524315:KRF524318 LBB524315:LBB524318 LKX524315:LKX524318 LUT524315:LUT524318 MEP524315:MEP524318 MOL524315:MOL524318 MYH524315:MYH524318 NID524315:NID524318 NRZ524315:NRZ524318 OBV524315:OBV524318 OLR524315:OLR524318 OVN524315:OVN524318 PFJ524315:PFJ524318 PPF524315:PPF524318 PZB524315:PZB524318 QIX524315:QIX524318 QST524315:QST524318 RCP524315:RCP524318 RML524315:RML524318 RWH524315:RWH524318 SGD524315:SGD524318 SPZ524315:SPZ524318 SZV524315:SZV524318 TJR524315:TJR524318 TTN524315:TTN524318 UDJ524315:UDJ524318 UNF524315:UNF524318 UXB524315:UXB524318 VGX524315:VGX524318 VQT524315:VQT524318 WAP524315:WAP524318 WKL524315:WKL524318 WUH524315:WUH524318 O589853:O589856 HV589851:HV589854 RR589851:RR589854 ABN589851:ABN589854 ALJ589851:ALJ589854 AVF589851:AVF589854 BFB589851:BFB589854 BOX589851:BOX589854 BYT589851:BYT589854 CIP589851:CIP589854 CSL589851:CSL589854 DCH589851:DCH589854 DMD589851:DMD589854 DVZ589851:DVZ589854 EFV589851:EFV589854 EPR589851:EPR589854 EZN589851:EZN589854 FJJ589851:FJJ589854 FTF589851:FTF589854 GDB589851:GDB589854 GMX589851:GMX589854 GWT589851:GWT589854 HGP589851:HGP589854 HQL589851:HQL589854 IAH589851:IAH589854 IKD589851:IKD589854 ITZ589851:ITZ589854 JDV589851:JDV589854 JNR589851:JNR589854 JXN589851:JXN589854 KHJ589851:KHJ589854 KRF589851:KRF589854 LBB589851:LBB589854 LKX589851:LKX589854 LUT589851:LUT589854 MEP589851:MEP589854 MOL589851:MOL589854 MYH589851:MYH589854 NID589851:NID589854 NRZ589851:NRZ589854 OBV589851:OBV589854 OLR589851:OLR589854 OVN589851:OVN589854 PFJ589851:PFJ589854 PPF589851:PPF589854 PZB589851:PZB589854 QIX589851:QIX589854 QST589851:QST589854 RCP589851:RCP589854 RML589851:RML589854 RWH589851:RWH589854 SGD589851:SGD589854 SPZ589851:SPZ589854 SZV589851:SZV589854 TJR589851:TJR589854 TTN589851:TTN589854 UDJ589851:UDJ589854 UNF589851:UNF589854 UXB589851:UXB589854 VGX589851:VGX589854 VQT589851:VQT589854 WAP589851:WAP589854 WKL589851:WKL589854 WUH589851:WUH589854 O655389:O655392 HV655387:HV655390 RR655387:RR655390 ABN655387:ABN655390 ALJ655387:ALJ655390 AVF655387:AVF655390 BFB655387:BFB655390 BOX655387:BOX655390 BYT655387:BYT655390 CIP655387:CIP655390 CSL655387:CSL655390 DCH655387:DCH655390 DMD655387:DMD655390 DVZ655387:DVZ655390 EFV655387:EFV655390 EPR655387:EPR655390 EZN655387:EZN655390 FJJ655387:FJJ655390 FTF655387:FTF655390 GDB655387:GDB655390 GMX655387:GMX655390 GWT655387:GWT655390 HGP655387:HGP655390 HQL655387:HQL655390 IAH655387:IAH655390 IKD655387:IKD655390 ITZ655387:ITZ655390 JDV655387:JDV655390 JNR655387:JNR655390 JXN655387:JXN655390 KHJ655387:KHJ655390 KRF655387:KRF655390 LBB655387:LBB655390 LKX655387:LKX655390 LUT655387:LUT655390 MEP655387:MEP655390 MOL655387:MOL655390 MYH655387:MYH655390 NID655387:NID655390 NRZ655387:NRZ655390 OBV655387:OBV655390 OLR655387:OLR655390 OVN655387:OVN655390 PFJ655387:PFJ655390 PPF655387:PPF655390 PZB655387:PZB655390 QIX655387:QIX655390 QST655387:QST655390 RCP655387:RCP655390 RML655387:RML655390 RWH655387:RWH655390 SGD655387:SGD655390 SPZ655387:SPZ655390 SZV655387:SZV655390 TJR655387:TJR655390 TTN655387:TTN655390 UDJ655387:UDJ655390 UNF655387:UNF655390 UXB655387:UXB655390 VGX655387:VGX655390 VQT655387:VQT655390 WAP655387:WAP655390 WKL655387:WKL655390 WUH655387:WUH655390 O720925:O720928 HV720923:HV720926 RR720923:RR720926 ABN720923:ABN720926 ALJ720923:ALJ720926 AVF720923:AVF720926 BFB720923:BFB720926 BOX720923:BOX720926 BYT720923:BYT720926 CIP720923:CIP720926 CSL720923:CSL720926 DCH720923:DCH720926 DMD720923:DMD720926 DVZ720923:DVZ720926 EFV720923:EFV720926 EPR720923:EPR720926 EZN720923:EZN720926 FJJ720923:FJJ720926 FTF720923:FTF720926 GDB720923:GDB720926 GMX720923:GMX720926 GWT720923:GWT720926 HGP720923:HGP720926 HQL720923:HQL720926 IAH720923:IAH720926 IKD720923:IKD720926 ITZ720923:ITZ720926 JDV720923:JDV720926 JNR720923:JNR720926 JXN720923:JXN720926 KHJ720923:KHJ720926 KRF720923:KRF720926 LBB720923:LBB720926 LKX720923:LKX720926 LUT720923:LUT720926 MEP720923:MEP720926 MOL720923:MOL720926 MYH720923:MYH720926 NID720923:NID720926 NRZ720923:NRZ720926 OBV720923:OBV720926 OLR720923:OLR720926 OVN720923:OVN720926 PFJ720923:PFJ720926 PPF720923:PPF720926 PZB720923:PZB720926 QIX720923:QIX720926 QST720923:QST720926 RCP720923:RCP720926 RML720923:RML720926 RWH720923:RWH720926 SGD720923:SGD720926 SPZ720923:SPZ720926 SZV720923:SZV720926 TJR720923:TJR720926 TTN720923:TTN720926 UDJ720923:UDJ720926 UNF720923:UNF720926 UXB720923:UXB720926 VGX720923:VGX720926 VQT720923:VQT720926 WAP720923:WAP720926 WKL720923:WKL720926 WUH720923:WUH720926 O786461:O786464 HV786459:HV786462 RR786459:RR786462 ABN786459:ABN786462 ALJ786459:ALJ786462 AVF786459:AVF786462 BFB786459:BFB786462 BOX786459:BOX786462 BYT786459:BYT786462 CIP786459:CIP786462 CSL786459:CSL786462 DCH786459:DCH786462 DMD786459:DMD786462 DVZ786459:DVZ786462 EFV786459:EFV786462 EPR786459:EPR786462 EZN786459:EZN786462 FJJ786459:FJJ786462 FTF786459:FTF786462 GDB786459:GDB786462 GMX786459:GMX786462 GWT786459:GWT786462 HGP786459:HGP786462 HQL786459:HQL786462 IAH786459:IAH786462 IKD786459:IKD786462 ITZ786459:ITZ786462 JDV786459:JDV786462 JNR786459:JNR786462 JXN786459:JXN786462 KHJ786459:KHJ786462 KRF786459:KRF786462 LBB786459:LBB786462 LKX786459:LKX786462 LUT786459:LUT786462 MEP786459:MEP786462 MOL786459:MOL786462 MYH786459:MYH786462 NID786459:NID786462 NRZ786459:NRZ786462 OBV786459:OBV786462 OLR786459:OLR786462 OVN786459:OVN786462 PFJ786459:PFJ786462 PPF786459:PPF786462 PZB786459:PZB786462 QIX786459:QIX786462 QST786459:QST786462 RCP786459:RCP786462 RML786459:RML786462 RWH786459:RWH786462 SGD786459:SGD786462 SPZ786459:SPZ786462 SZV786459:SZV786462 TJR786459:TJR786462 TTN786459:TTN786462 UDJ786459:UDJ786462 UNF786459:UNF786462 UXB786459:UXB786462 VGX786459:VGX786462 VQT786459:VQT786462 WAP786459:WAP786462 WKL786459:WKL786462 WUH786459:WUH786462 O851997:O852000 HV851995:HV851998 RR851995:RR851998 ABN851995:ABN851998 ALJ851995:ALJ851998 AVF851995:AVF851998 BFB851995:BFB851998 BOX851995:BOX851998 BYT851995:BYT851998 CIP851995:CIP851998 CSL851995:CSL851998 DCH851995:DCH851998 DMD851995:DMD851998 DVZ851995:DVZ851998 EFV851995:EFV851998 EPR851995:EPR851998 EZN851995:EZN851998 FJJ851995:FJJ851998 FTF851995:FTF851998 GDB851995:GDB851998 GMX851995:GMX851998 GWT851995:GWT851998 HGP851995:HGP851998 HQL851995:HQL851998 IAH851995:IAH851998 IKD851995:IKD851998 ITZ851995:ITZ851998 JDV851995:JDV851998 JNR851995:JNR851998 JXN851995:JXN851998 KHJ851995:KHJ851998 KRF851995:KRF851998 LBB851995:LBB851998 LKX851995:LKX851998 LUT851995:LUT851998 MEP851995:MEP851998 MOL851995:MOL851998 MYH851995:MYH851998 NID851995:NID851998 NRZ851995:NRZ851998 OBV851995:OBV851998 OLR851995:OLR851998 OVN851995:OVN851998 PFJ851995:PFJ851998 PPF851995:PPF851998 PZB851995:PZB851998 QIX851995:QIX851998 QST851995:QST851998 RCP851995:RCP851998 RML851995:RML851998 RWH851995:RWH851998 SGD851995:SGD851998 SPZ851995:SPZ851998 SZV851995:SZV851998 TJR851995:TJR851998 TTN851995:TTN851998 UDJ851995:UDJ851998 UNF851995:UNF851998 UXB851995:UXB851998 VGX851995:VGX851998 VQT851995:VQT851998 WAP851995:WAP851998 WKL851995:WKL851998 WUH851995:WUH851998 O917533:O917536 HV917531:HV917534 RR917531:RR917534 ABN917531:ABN917534 ALJ917531:ALJ917534 AVF917531:AVF917534 BFB917531:BFB917534 BOX917531:BOX917534 BYT917531:BYT917534 CIP917531:CIP917534 CSL917531:CSL917534 DCH917531:DCH917534 DMD917531:DMD917534 DVZ917531:DVZ917534 EFV917531:EFV917534 EPR917531:EPR917534 EZN917531:EZN917534 FJJ917531:FJJ917534 FTF917531:FTF917534 GDB917531:GDB917534 GMX917531:GMX917534 GWT917531:GWT917534 HGP917531:HGP917534 HQL917531:HQL917534 IAH917531:IAH917534 IKD917531:IKD917534 ITZ917531:ITZ917534 JDV917531:JDV917534 JNR917531:JNR917534 JXN917531:JXN917534 KHJ917531:KHJ917534 KRF917531:KRF917534 LBB917531:LBB917534 LKX917531:LKX917534 LUT917531:LUT917534 MEP917531:MEP917534 MOL917531:MOL917534 MYH917531:MYH917534 NID917531:NID917534 NRZ917531:NRZ917534 OBV917531:OBV917534 OLR917531:OLR917534 OVN917531:OVN917534 PFJ917531:PFJ917534 PPF917531:PPF917534 PZB917531:PZB917534 QIX917531:QIX917534 QST917531:QST917534 RCP917531:RCP917534 RML917531:RML917534 RWH917531:RWH917534 SGD917531:SGD917534 SPZ917531:SPZ917534 SZV917531:SZV917534 TJR917531:TJR917534 TTN917531:TTN917534 UDJ917531:UDJ917534 UNF917531:UNF917534 UXB917531:UXB917534 VGX917531:VGX917534 VQT917531:VQT917534 WAP917531:WAP917534 WKL917531:WKL917534 WUH917531:WUH917534 O983069:O983072 HV983067:HV983070 RR983067:RR983070 ABN983067:ABN983070 ALJ983067:ALJ983070 AVF983067:AVF983070 BFB983067:BFB983070 BOX983067:BOX983070 BYT983067:BYT983070 CIP983067:CIP983070 CSL983067:CSL983070 DCH983067:DCH983070 DMD983067:DMD983070 DVZ983067:DVZ983070 EFV983067:EFV983070 EPR983067:EPR983070 EZN983067:EZN983070 FJJ983067:FJJ983070 FTF983067:FTF983070 GDB983067:GDB983070 GMX983067:GMX983070 GWT983067:GWT983070 HGP983067:HGP983070 HQL983067:HQL983070 IAH983067:IAH983070 IKD983067:IKD983070 ITZ983067:ITZ983070 JDV983067:JDV983070 JNR983067:JNR983070 JXN983067:JXN983070 KHJ983067:KHJ983070 KRF983067:KRF983070 LBB983067:LBB983070 LKX983067:LKX983070 LUT983067:LUT983070 MEP983067:MEP983070 MOL983067:MOL983070 MYH983067:MYH983070 NID983067:NID983070 NRZ983067:NRZ983070 OBV983067:OBV983070 OLR983067:OLR983070 OVN983067:OVN983070 PFJ983067:PFJ983070 PPF983067:PPF983070 PZB983067:PZB983070 QIX983067:QIX983070 QST983067:QST983070 RCP983067:RCP983070 RML983067:RML983070 RWH983067:RWH983070 SGD983067:SGD983070 SPZ983067:SPZ983070 SZV983067:SZV983070 TJR983067:TJR983070 TTN983067:TTN983070 UDJ983067:UDJ983070 UNF983067:UNF983070 UXB983067:UXB983070 VGX983067:VGX983070 VQT983067:VQT983070 WAP983067:WAP983070 WKL983067:WKL983070 WUH983067:WUH983070 HO65577:IK65579 RK65577:SG65579 ABG65577:ACC65579 ALC65577:ALY65579 AUY65577:AVU65579 BEU65577:BFQ65579 BOQ65577:BPM65579 BYM65577:BZI65579 CII65577:CJE65579 CSE65577:CTA65579 DCA65577:DCW65579 DLW65577:DMS65579 DVS65577:DWO65579 EFO65577:EGK65579 EPK65577:EQG65579 EZG65577:FAC65579 FJC65577:FJY65579 FSY65577:FTU65579 GCU65577:GDQ65579 GMQ65577:GNM65579 GWM65577:GXI65579 HGI65577:HHE65579 HQE65577:HRA65579 IAA65577:IAW65579 IJW65577:IKS65579 ITS65577:IUO65579 JDO65577:JEK65579 JNK65577:JOG65579 JXG65577:JYC65579 KHC65577:KHY65579 KQY65577:KRU65579 LAU65577:LBQ65579 LKQ65577:LLM65579 LUM65577:LVI65579 MEI65577:MFE65579 MOE65577:MPA65579 MYA65577:MYW65579 NHW65577:NIS65579 NRS65577:NSO65579 OBO65577:OCK65579 OLK65577:OMG65579 OVG65577:OWC65579 PFC65577:PFY65579 POY65577:PPU65579 PYU65577:PZQ65579 QIQ65577:QJM65579 QSM65577:QTI65579 RCI65577:RDE65579 RME65577:RNA65579 RWA65577:RWW65579 SFW65577:SGS65579 SPS65577:SQO65579 SZO65577:TAK65579 TJK65577:TKG65579 TTG65577:TUC65579 UDC65577:UDY65579 UMY65577:UNU65579 UWU65577:UXQ65579 VGQ65577:VHM65579 VQM65577:VRI65579 WAI65577:WBE65579 WKE65577:WLA65579 WUA65577:WUW65579 HO131113:IK131115 RK131113:SG131115 ABG131113:ACC131115 ALC131113:ALY131115 AUY131113:AVU131115 BEU131113:BFQ131115 BOQ131113:BPM131115 BYM131113:BZI131115 CII131113:CJE131115 CSE131113:CTA131115 DCA131113:DCW131115 DLW131113:DMS131115 DVS131113:DWO131115 EFO131113:EGK131115 EPK131113:EQG131115 EZG131113:FAC131115 FJC131113:FJY131115 FSY131113:FTU131115 GCU131113:GDQ131115 GMQ131113:GNM131115 GWM131113:GXI131115 HGI131113:HHE131115 HQE131113:HRA131115 IAA131113:IAW131115 IJW131113:IKS131115 ITS131113:IUO131115 JDO131113:JEK131115 JNK131113:JOG131115 JXG131113:JYC131115 KHC131113:KHY131115 KQY131113:KRU131115 LAU131113:LBQ131115 LKQ131113:LLM131115 LUM131113:LVI131115 MEI131113:MFE131115 MOE131113:MPA131115 MYA131113:MYW131115 NHW131113:NIS131115 NRS131113:NSO131115 OBO131113:OCK131115 OLK131113:OMG131115 OVG131113:OWC131115 PFC131113:PFY131115 POY131113:PPU131115 PYU131113:PZQ131115 QIQ131113:QJM131115 QSM131113:QTI131115 RCI131113:RDE131115 RME131113:RNA131115 RWA131113:RWW131115 SFW131113:SGS131115 SPS131113:SQO131115 SZO131113:TAK131115 TJK131113:TKG131115 TTG131113:TUC131115 UDC131113:UDY131115 UMY131113:UNU131115 UWU131113:UXQ131115 VGQ131113:VHM131115 VQM131113:VRI131115 WAI131113:WBE131115 WKE131113:WLA131115 WUA131113:WUW131115 HO196649:IK196651 RK196649:SG196651 ABG196649:ACC196651 ALC196649:ALY196651 AUY196649:AVU196651 BEU196649:BFQ196651 BOQ196649:BPM196651 BYM196649:BZI196651 CII196649:CJE196651 CSE196649:CTA196651 DCA196649:DCW196651 DLW196649:DMS196651 DVS196649:DWO196651 EFO196649:EGK196651 EPK196649:EQG196651 EZG196649:FAC196651 FJC196649:FJY196651 FSY196649:FTU196651 GCU196649:GDQ196651 GMQ196649:GNM196651 GWM196649:GXI196651 HGI196649:HHE196651 HQE196649:HRA196651 IAA196649:IAW196651 IJW196649:IKS196651 ITS196649:IUO196651 JDO196649:JEK196651 JNK196649:JOG196651 JXG196649:JYC196651 KHC196649:KHY196651 KQY196649:KRU196651 LAU196649:LBQ196651 LKQ196649:LLM196651 LUM196649:LVI196651 MEI196649:MFE196651 MOE196649:MPA196651 MYA196649:MYW196651 NHW196649:NIS196651 NRS196649:NSO196651 OBO196649:OCK196651 OLK196649:OMG196651 OVG196649:OWC196651 PFC196649:PFY196651 POY196649:PPU196651 PYU196649:PZQ196651 QIQ196649:QJM196651 QSM196649:QTI196651 RCI196649:RDE196651 RME196649:RNA196651 RWA196649:RWW196651 SFW196649:SGS196651 SPS196649:SQO196651 SZO196649:TAK196651 TJK196649:TKG196651 TTG196649:TUC196651 UDC196649:UDY196651 UMY196649:UNU196651 UWU196649:UXQ196651 VGQ196649:VHM196651 VQM196649:VRI196651 WAI196649:WBE196651 WKE196649:WLA196651 WUA196649:WUW196651 HO262185:IK262187 RK262185:SG262187 ABG262185:ACC262187 ALC262185:ALY262187 AUY262185:AVU262187 BEU262185:BFQ262187 BOQ262185:BPM262187 BYM262185:BZI262187 CII262185:CJE262187 CSE262185:CTA262187 DCA262185:DCW262187 DLW262185:DMS262187 DVS262185:DWO262187 EFO262185:EGK262187 EPK262185:EQG262187 EZG262185:FAC262187 FJC262185:FJY262187 FSY262185:FTU262187 GCU262185:GDQ262187 GMQ262185:GNM262187 GWM262185:GXI262187 HGI262185:HHE262187 HQE262185:HRA262187 IAA262185:IAW262187 IJW262185:IKS262187 ITS262185:IUO262187 JDO262185:JEK262187 JNK262185:JOG262187 JXG262185:JYC262187 KHC262185:KHY262187 KQY262185:KRU262187 LAU262185:LBQ262187 LKQ262185:LLM262187 LUM262185:LVI262187 MEI262185:MFE262187 MOE262185:MPA262187 MYA262185:MYW262187 NHW262185:NIS262187 NRS262185:NSO262187 OBO262185:OCK262187 OLK262185:OMG262187 OVG262185:OWC262187 PFC262185:PFY262187 POY262185:PPU262187 PYU262185:PZQ262187 QIQ262185:QJM262187 QSM262185:QTI262187 RCI262185:RDE262187 RME262185:RNA262187 RWA262185:RWW262187 SFW262185:SGS262187 SPS262185:SQO262187 SZO262185:TAK262187 TJK262185:TKG262187 TTG262185:TUC262187 UDC262185:UDY262187 UMY262185:UNU262187 UWU262185:UXQ262187 VGQ262185:VHM262187 VQM262185:VRI262187 WAI262185:WBE262187 WKE262185:WLA262187 WUA262185:WUW262187 HO327721:IK327723 RK327721:SG327723 ABG327721:ACC327723 ALC327721:ALY327723 AUY327721:AVU327723 BEU327721:BFQ327723 BOQ327721:BPM327723 BYM327721:BZI327723 CII327721:CJE327723 CSE327721:CTA327723 DCA327721:DCW327723 DLW327721:DMS327723 DVS327721:DWO327723 EFO327721:EGK327723 EPK327721:EQG327723 EZG327721:FAC327723 FJC327721:FJY327723 FSY327721:FTU327723 GCU327721:GDQ327723 GMQ327721:GNM327723 GWM327721:GXI327723 HGI327721:HHE327723 HQE327721:HRA327723 IAA327721:IAW327723 IJW327721:IKS327723 ITS327721:IUO327723 JDO327721:JEK327723 JNK327721:JOG327723 JXG327721:JYC327723 KHC327721:KHY327723 KQY327721:KRU327723 LAU327721:LBQ327723 LKQ327721:LLM327723 LUM327721:LVI327723 MEI327721:MFE327723 MOE327721:MPA327723 MYA327721:MYW327723 NHW327721:NIS327723 NRS327721:NSO327723 OBO327721:OCK327723 OLK327721:OMG327723 OVG327721:OWC327723 PFC327721:PFY327723 POY327721:PPU327723 PYU327721:PZQ327723 QIQ327721:QJM327723 QSM327721:QTI327723 RCI327721:RDE327723 RME327721:RNA327723 RWA327721:RWW327723 SFW327721:SGS327723 SPS327721:SQO327723 SZO327721:TAK327723 TJK327721:TKG327723 TTG327721:TUC327723 UDC327721:UDY327723 UMY327721:UNU327723 UWU327721:UXQ327723 VGQ327721:VHM327723 VQM327721:VRI327723 WAI327721:WBE327723 WKE327721:WLA327723 WUA327721:WUW327723 HO393257:IK393259 RK393257:SG393259 ABG393257:ACC393259 ALC393257:ALY393259 AUY393257:AVU393259 BEU393257:BFQ393259 BOQ393257:BPM393259 BYM393257:BZI393259 CII393257:CJE393259 CSE393257:CTA393259 DCA393257:DCW393259 DLW393257:DMS393259 DVS393257:DWO393259 EFO393257:EGK393259 EPK393257:EQG393259 EZG393257:FAC393259 FJC393257:FJY393259 FSY393257:FTU393259 GCU393257:GDQ393259 GMQ393257:GNM393259 GWM393257:GXI393259 HGI393257:HHE393259 HQE393257:HRA393259 IAA393257:IAW393259 IJW393257:IKS393259 ITS393257:IUO393259 JDO393257:JEK393259 JNK393257:JOG393259 JXG393257:JYC393259 KHC393257:KHY393259 KQY393257:KRU393259 LAU393257:LBQ393259 LKQ393257:LLM393259 LUM393257:LVI393259 MEI393257:MFE393259 MOE393257:MPA393259 MYA393257:MYW393259 NHW393257:NIS393259 NRS393257:NSO393259 OBO393257:OCK393259 OLK393257:OMG393259 OVG393257:OWC393259 PFC393257:PFY393259 POY393257:PPU393259 PYU393257:PZQ393259 QIQ393257:QJM393259 QSM393257:QTI393259 RCI393257:RDE393259 RME393257:RNA393259 RWA393257:RWW393259 SFW393257:SGS393259 SPS393257:SQO393259 SZO393257:TAK393259 TJK393257:TKG393259 TTG393257:TUC393259 UDC393257:UDY393259 UMY393257:UNU393259 UWU393257:UXQ393259 VGQ393257:VHM393259 VQM393257:VRI393259 WAI393257:WBE393259 WKE393257:WLA393259 WUA393257:WUW393259 HO458793:IK458795 RK458793:SG458795 ABG458793:ACC458795 ALC458793:ALY458795 AUY458793:AVU458795 BEU458793:BFQ458795 BOQ458793:BPM458795 BYM458793:BZI458795 CII458793:CJE458795 CSE458793:CTA458795 DCA458793:DCW458795 DLW458793:DMS458795 DVS458793:DWO458795 EFO458793:EGK458795 EPK458793:EQG458795 EZG458793:FAC458795 FJC458793:FJY458795 FSY458793:FTU458795 GCU458793:GDQ458795 GMQ458793:GNM458795 GWM458793:GXI458795 HGI458793:HHE458795 HQE458793:HRA458795 IAA458793:IAW458795 IJW458793:IKS458795 ITS458793:IUO458795 JDO458793:JEK458795 JNK458793:JOG458795 JXG458793:JYC458795 KHC458793:KHY458795 KQY458793:KRU458795 LAU458793:LBQ458795 LKQ458793:LLM458795 LUM458793:LVI458795 MEI458793:MFE458795 MOE458793:MPA458795 MYA458793:MYW458795 NHW458793:NIS458795 NRS458793:NSO458795 OBO458793:OCK458795 OLK458793:OMG458795 OVG458793:OWC458795 PFC458793:PFY458795 POY458793:PPU458795 PYU458793:PZQ458795 QIQ458793:QJM458795 QSM458793:QTI458795 RCI458793:RDE458795 RME458793:RNA458795 RWA458793:RWW458795 SFW458793:SGS458795 SPS458793:SQO458795 SZO458793:TAK458795 TJK458793:TKG458795 TTG458793:TUC458795 UDC458793:UDY458795 UMY458793:UNU458795 UWU458793:UXQ458795 VGQ458793:VHM458795 VQM458793:VRI458795 WAI458793:WBE458795 WKE458793:WLA458795 WUA458793:WUW458795 HO524329:IK524331 RK524329:SG524331 ABG524329:ACC524331 ALC524329:ALY524331 AUY524329:AVU524331 BEU524329:BFQ524331 BOQ524329:BPM524331 BYM524329:BZI524331 CII524329:CJE524331 CSE524329:CTA524331 DCA524329:DCW524331 DLW524329:DMS524331 DVS524329:DWO524331 EFO524329:EGK524331 EPK524329:EQG524331 EZG524329:FAC524331 FJC524329:FJY524331 FSY524329:FTU524331 GCU524329:GDQ524331 GMQ524329:GNM524331 GWM524329:GXI524331 HGI524329:HHE524331 HQE524329:HRA524331 IAA524329:IAW524331 IJW524329:IKS524331 ITS524329:IUO524331 JDO524329:JEK524331 JNK524329:JOG524331 JXG524329:JYC524331 KHC524329:KHY524331 KQY524329:KRU524331 LAU524329:LBQ524331 LKQ524329:LLM524331 LUM524329:LVI524331 MEI524329:MFE524331 MOE524329:MPA524331 MYA524329:MYW524331 NHW524329:NIS524331 NRS524329:NSO524331 OBO524329:OCK524331 OLK524329:OMG524331 OVG524329:OWC524331 PFC524329:PFY524331 POY524329:PPU524331 PYU524329:PZQ524331 QIQ524329:QJM524331 QSM524329:QTI524331 RCI524329:RDE524331 RME524329:RNA524331 RWA524329:RWW524331 SFW524329:SGS524331 SPS524329:SQO524331 SZO524329:TAK524331 TJK524329:TKG524331 TTG524329:TUC524331 UDC524329:UDY524331 UMY524329:UNU524331 UWU524329:UXQ524331 VGQ524329:VHM524331 VQM524329:VRI524331 WAI524329:WBE524331 WKE524329:WLA524331 WUA524329:WUW524331 HO589865:IK589867 RK589865:SG589867 ABG589865:ACC589867 ALC589865:ALY589867 AUY589865:AVU589867 BEU589865:BFQ589867 BOQ589865:BPM589867 BYM589865:BZI589867 CII589865:CJE589867 CSE589865:CTA589867 DCA589865:DCW589867 DLW589865:DMS589867 DVS589865:DWO589867 EFO589865:EGK589867 EPK589865:EQG589867 EZG589865:FAC589867 FJC589865:FJY589867 FSY589865:FTU589867 GCU589865:GDQ589867 GMQ589865:GNM589867 GWM589865:GXI589867 HGI589865:HHE589867 HQE589865:HRA589867 IAA589865:IAW589867 IJW589865:IKS589867 ITS589865:IUO589867 JDO589865:JEK589867 JNK589865:JOG589867 JXG589865:JYC589867 KHC589865:KHY589867 KQY589865:KRU589867 LAU589865:LBQ589867 LKQ589865:LLM589867 LUM589865:LVI589867 MEI589865:MFE589867 MOE589865:MPA589867 MYA589865:MYW589867 NHW589865:NIS589867 NRS589865:NSO589867 OBO589865:OCK589867 OLK589865:OMG589867 OVG589865:OWC589867 PFC589865:PFY589867 POY589865:PPU589867 PYU589865:PZQ589867 QIQ589865:QJM589867 QSM589865:QTI589867 RCI589865:RDE589867 RME589865:RNA589867 RWA589865:RWW589867 SFW589865:SGS589867 SPS589865:SQO589867 SZO589865:TAK589867 TJK589865:TKG589867 TTG589865:TUC589867 UDC589865:UDY589867 UMY589865:UNU589867 UWU589865:UXQ589867 VGQ589865:VHM589867 VQM589865:VRI589867 WAI589865:WBE589867 WKE589865:WLA589867 WUA589865:WUW589867 HO655401:IK655403 RK655401:SG655403 ABG655401:ACC655403 ALC655401:ALY655403 AUY655401:AVU655403 BEU655401:BFQ655403 BOQ655401:BPM655403 BYM655401:BZI655403 CII655401:CJE655403 CSE655401:CTA655403 DCA655401:DCW655403 DLW655401:DMS655403 DVS655401:DWO655403 EFO655401:EGK655403 EPK655401:EQG655403 EZG655401:FAC655403 FJC655401:FJY655403 FSY655401:FTU655403 GCU655401:GDQ655403 GMQ655401:GNM655403 GWM655401:GXI655403 HGI655401:HHE655403 HQE655401:HRA655403 IAA655401:IAW655403 IJW655401:IKS655403 ITS655401:IUO655403 JDO655401:JEK655403 JNK655401:JOG655403 JXG655401:JYC655403 KHC655401:KHY655403 KQY655401:KRU655403 LAU655401:LBQ655403 LKQ655401:LLM655403 LUM655401:LVI655403 MEI655401:MFE655403 MOE655401:MPA655403 MYA655401:MYW655403 NHW655401:NIS655403 NRS655401:NSO655403 OBO655401:OCK655403 OLK655401:OMG655403 OVG655401:OWC655403 PFC655401:PFY655403 POY655401:PPU655403 PYU655401:PZQ655403 QIQ655401:QJM655403 QSM655401:QTI655403 RCI655401:RDE655403 RME655401:RNA655403 RWA655401:RWW655403 SFW655401:SGS655403 SPS655401:SQO655403 SZO655401:TAK655403 TJK655401:TKG655403 TTG655401:TUC655403 UDC655401:UDY655403 UMY655401:UNU655403 UWU655401:UXQ655403 VGQ655401:VHM655403 VQM655401:VRI655403 WAI655401:WBE655403 WKE655401:WLA655403 WUA655401:WUW655403 HO720937:IK720939 RK720937:SG720939 ABG720937:ACC720939 ALC720937:ALY720939 AUY720937:AVU720939 BEU720937:BFQ720939 BOQ720937:BPM720939 BYM720937:BZI720939 CII720937:CJE720939 CSE720937:CTA720939 DCA720937:DCW720939 DLW720937:DMS720939 DVS720937:DWO720939 EFO720937:EGK720939 EPK720937:EQG720939 EZG720937:FAC720939 FJC720937:FJY720939 FSY720937:FTU720939 GCU720937:GDQ720939 GMQ720937:GNM720939 GWM720937:GXI720939 HGI720937:HHE720939 HQE720937:HRA720939 IAA720937:IAW720939 IJW720937:IKS720939 ITS720937:IUO720939 JDO720937:JEK720939 JNK720937:JOG720939 JXG720937:JYC720939 KHC720937:KHY720939 KQY720937:KRU720939 LAU720937:LBQ720939 LKQ720937:LLM720939 LUM720937:LVI720939 MEI720937:MFE720939 MOE720937:MPA720939 MYA720937:MYW720939 NHW720937:NIS720939 NRS720937:NSO720939 OBO720937:OCK720939 OLK720937:OMG720939 OVG720937:OWC720939 PFC720937:PFY720939 POY720937:PPU720939 PYU720937:PZQ720939 QIQ720937:QJM720939 QSM720937:QTI720939 RCI720937:RDE720939 RME720937:RNA720939 RWA720937:RWW720939 SFW720937:SGS720939 SPS720937:SQO720939 SZO720937:TAK720939 TJK720937:TKG720939 TTG720937:TUC720939 UDC720937:UDY720939 UMY720937:UNU720939 UWU720937:UXQ720939 VGQ720937:VHM720939 VQM720937:VRI720939 WAI720937:WBE720939 WKE720937:WLA720939 WUA720937:WUW720939 HO786473:IK786475 RK786473:SG786475 ABG786473:ACC786475 ALC786473:ALY786475 AUY786473:AVU786475 BEU786473:BFQ786475 BOQ786473:BPM786475 BYM786473:BZI786475 CII786473:CJE786475 CSE786473:CTA786475 DCA786473:DCW786475 DLW786473:DMS786475 DVS786473:DWO786475 EFO786473:EGK786475 EPK786473:EQG786475 EZG786473:FAC786475 FJC786473:FJY786475 FSY786473:FTU786475 GCU786473:GDQ786475 GMQ786473:GNM786475 GWM786473:GXI786475 HGI786473:HHE786475 HQE786473:HRA786475 IAA786473:IAW786475 IJW786473:IKS786475 ITS786473:IUO786475 JDO786473:JEK786475 JNK786473:JOG786475 JXG786473:JYC786475 KHC786473:KHY786475 KQY786473:KRU786475 LAU786473:LBQ786475 LKQ786473:LLM786475 LUM786473:LVI786475 MEI786473:MFE786475 MOE786473:MPA786475 MYA786473:MYW786475 NHW786473:NIS786475 NRS786473:NSO786475 OBO786473:OCK786475 OLK786473:OMG786475 OVG786473:OWC786475 PFC786473:PFY786475 POY786473:PPU786475 PYU786473:PZQ786475 QIQ786473:QJM786475 QSM786473:QTI786475 RCI786473:RDE786475 RME786473:RNA786475 RWA786473:RWW786475 SFW786473:SGS786475 SPS786473:SQO786475 SZO786473:TAK786475 TJK786473:TKG786475 TTG786473:TUC786475 UDC786473:UDY786475 UMY786473:UNU786475 UWU786473:UXQ786475 VGQ786473:VHM786475 VQM786473:VRI786475 WAI786473:WBE786475 WKE786473:WLA786475 WUA786473:WUW786475 HO852009:IK852011 RK852009:SG852011 ABG852009:ACC852011 ALC852009:ALY852011 AUY852009:AVU852011 BEU852009:BFQ852011 BOQ852009:BPM852011 BYM852009:BZI852011 CII852009:CJE852011 CSE852009:CTA852011 DCA852009:DCW852011 DLW852009:DMS852011 DVS852009:DWO852011 EFO852009:EGK852011 EPK852009:EQG852011 EZG852009:FAC852011 FJC852009:FJY852011 FSY852009:FTU852011 GCU852009:GDQ852011 GMQ852009:GNM852011 GWM852009:GXI852011 HGI852009:HHE852011 HQE852009:HRA852011 IAA852009:IAW852011 IJW852009:IKS852011 ITS852009:IUO852011 JDO852009:JEK852011 JNK852009:JOG852011 JXG852009:JYC852011 KHC852009:KHY852011 KQY852009:KRU852011 LAU852009:LBQ852011 LKQ852009:LLM852011 LUM852009:LVI852011 MEI852009:MFE852011 MOE852009:MPA852011 MYA852009:MYW852011 NHW852009:NIS852011 NRS852009:NSO852011 OBO852009:OCK852011 OLK852009:OMG852011 OVG852009:OWC852011 PFC852009:PFY852011 POY852009:PPU852011 PYU852009:PZQ852011 QIQ852009:QJM852011 QSM852009:QTI852011 RCI852009:RDE852011 RME852009:RNA852011 RWA852009:RWW852011 SFW852009:SGS852011 SPS852009:SQO852011 SZO852009:TAK852011 TJK852009:TKG852011 TTG852009:TUC852011 UDC852009:UDY852011 UMY852009:UNU852011 UWU852009:UXQ852011 VGQ852009:VHM852011 VQM852009:VRI852011 WAI852009:WBE852011 WKE852009:WLA852011 WUA852009:WUW852011 HO917545:IK917547 RK917545:SG917547 ABG917545:ACC917547 ALC917545:ALY917547 AUY917545:AVU917547 BEU917545:BFQ917547 BOQ917545:BPM917547 BYM917545:BZI917547 CII917545:CJE917547 CSE917545:CTA917547 DCA917545:DCW917547 DLW917545:DMS917547 DVS917545:DWO917547 EFO917545:EGK917547 EPK917545:EQG917547 EZG917545:FAC917547 FJC917545:FJY917547 FSY917545:FTU917547 GCU917545:GDQ917547 GMQ917545:GNM917547 GWM917545:GXI917547 HGI917545:HHE917547 HQE917545:HRA917547 IAA917545:IAW917547 IJW917545:IKS917547 ITS917545:IUO917547 JDO917545:JEK917547 JNK917545:JOG917547 JXG917545:JYC917547 KHC917545:KHY917547 KQY917545:KRU917547 LAU917545:LBQ917547 LKQ917545:LLM917547 LUM917545:LVI917547 MEI917545:MFE917547 MOE917545:MPA917547 MYA917545:MYW917547 NHW917545:NIS917547 NRS917545:NSO917547 OBO917545:OCK917547 OLK917545:OMG917547 OVG917545:OWC917547 PFC917545:PFY917547 POY917545:PPU917547 PYU917545:PZQ917547 QIQ917545:QJM917547 QSM917545:QTI917547 RCI917545:RDE917547 RME917545:RNA917547 RWA917545:RWW917547 SFW917545:SGS917547 SPS917545:SQO917547 SZO917545:TAK917547 TJK917545:TKG917547 TTG917545:TUC917547 UDC917545:UDY917547 UMY917545:UNU917547 UWU917545:UXQ917547 VGQ917545:VHM917547 VQM917545:VRI917547 WAI917545:WBE917547 WKE917545:WLA917547 WUA917545:WUW917547 HO983081:IK983083 RK983081:SG983083 ABG983081:ACC983083 ALC983081:ALY983083 AUY983081:AVU983083 BEU983081:BFQ983083 BOQ983081:BPM983083 BYM983081:BZI983083 CII983081:CJE983083 CSE983081:CTA983083 DCA983081:DCW983083 DLW983081:DMS983083 DVS983081:DWO983083 EFO983081:EGK983083 EPK983081:EQG983083 EZG983081:FAC983083 FJC983081:FJY983083 FSY983081:FTU983083 GCU983081:GDQ983083 GMQ983081:GNM983083 GWM983081:GXI983083 HGI983081:HHE983083 HQE983081:HRA983083 IAA983081:IAW983083 IJW983081:IKS983083 ITS983081:IUO983083 JDO983081:JEK983083 JNK983081:JOG983083 JXG983081:JYC983083 KHC983081:KHY983083 KQY983081:KRU983083 LAU983081:LBQ983083 LKQ983081:LLM983083 LUM983081:LVI983083 MEI983081:MFE983083 MOE983081:MPA983083 MYA983081:MYW983083 NHW983081:NIS983083 NRS983081:NSO983083 OBO983081:OCK983083 OLK983081:OMG983083 OVG983081:OWC983083 PFC983081:PFY983083 POY983081:PPU983083 PYU983081:PZQ983083 QIQ983081:QJM983083 QSM983081:QTI983083 RCI983081:RDE983083 RME983081:RNA983083 RWA983081:RWW983083 SFW983081:SGS983083 SPS983081:SQO983083 SZO983081:TAK983083 TJK983081:TKG983083 TTG983081:TUC983083 UDC983081:UDY983083 UMY983081:UNU983083 UWU983081:UXQ983083 VGQ983081:VHM983083 VQM983081:VRI983083 WAI983081:WBE983083 WKE983081:WLA983083 WUA983081:WUW983083 O65562:O65563 HV65560:HV65561 RR65560:RR65561 ABN65560:ABN65561 ALJ65560:ALJ65561 AVF65560:AVF65561 BFB65560:BFB65561 BOX65560:BOX65561 BYT65560:BYT65561 CIP65560:CIP65561 CSL65560:CSL65561 DCH65560:DCH65561 DMD65560:DMD65561 DVZ65560:DVZ65561 EFV65560:EFV65561 EPR65560:EPR65561 EZN65560:EZN65561 FJJ65560:FJJ65561 FTF65560:FTF65561 GDB65560:GDB65561 GMX65560:GMX65561 GWT65560:GWT65561 HGP65560:HGP65561 HQL65560:HQL65561 IAH65560:IAH65561 IKD65560:IKD65561 ITZ65560:ITZ65561 JDV65560:JDV65561 JNR65560:JNR65561 JXN65560:JXN65561 KHJ65560:KHJ65561 KRF65560:KRF65561 LBB65560:LBB65561 LKX65560:LKX65561 LUT65560:LUT65561 MEP65560:MEP65561 MOL65560:MOL65561 MYH65560:MYH65561 NID65560:NID65561 NRZ65560:NRZ65561 OBV65560:OBV65561 OLR65560:OLR65561 OVN65560:OVN65561 PFJ65560:PFJ65561 PPF65560:PPF65561 PZB65560:PZB65561 QIX65560:QIX65561 QST65560:QST65561 RCP65560:RCP65561 RML65560:RML65561 RWH65560:RWH65561 SGD65560:SGD65561 SPZ65560:SPZ65561 SZV65560:SZV65561 TJR65560:TJR65561 TTN65560:TTN65561 UDJ65560:UDJ65561 UNF65560:UNF65561 UXB65560:UXB65561 VGX65560:VGX65561 VQT65560:VQT65561 WAP65560:WAP65561 WKL65560:WKL65561 WUH65560:WUH65561 O131098:O131099 HV131096:HV131097 RR131096:RR131097 ABN131096:ABN131097 ALJ131096:ALJ131097 AVF131096:AVF131097 BFB131096:BFB131097 BOX131096:BOX131097 BYT131096:BYT131097 CIP131096:CIP131097 CSL131096:CSL131097 DCH131096:DCH131097 DMD131096:DMD131097 DVZ131096:DVZ131097 EFV131096:EFV131097 EPR131096:EPR131097 EZN131096:EZN131097 FJJ131096:FJJ131097 FTF131096:FTF131097 GDB131096:GDB131097 GMX131096:GMX131097 GWT131096:GWT131097 HGP131096:HGP131097 HQL131096:HQL131097 IAH131096:IAH131097 IKD131096:IKD131097 ITZ131096:ITZ131097 JDV131096:JDV131097 JNR131096:JNR131097 JXN131096:JXN131097 KHJ131096:KHJ131097 KRF131096:KRF131097 LBB131096:LBB131097 LKX131096:LKX131097 LUT131096:LUT131097 MEP131096:MEP131097 MOL131096:MOL131097 MYH131096:MYH131097 NID131096:NID131097 NRZ131096:NRZ131097 OBV131096:OBV131097 OLR131096:OLR131097 OVN131096:OVN131097 PFJ131096:PFJ131097 PPF131096:PPF131097 PZB131096:PZB131097 QIX131096:QIX131097 QST131096:QST131097 RCP131096:RCP131097 RML131096:RML131097 RWH131096:RWH131097 SGD131096:SGD131097 SPZ131096:SPZ131097 SZV131096:SZV131097 TJR131096:TJR131097 TTN131096:TTN131097 UDJ131096:UDJ131097 UNF131096:UNF131097 UXB131096:UXB131097 VGX131096:VGX131097 VQT131096:VQT131097 WAP131096:WAP131097 WKL131096:WKL131097 WUH131096:WUH131097 O196634:O196635 HV196632:HV196633 RR196632:RR196633 ABN196632:ABN196633 ALJ196632:ALJ196633 AVF196632:AVF196633 BFB196632:BFB196633 BOX196632:BOX196633 BYT196632:BYT196633 CIP196632:CIP196633 CSL196632:CSL196633 DCH196632:DCH196633 DMD196632:DMD196633 DVZ196632:DVZ196633 EFV196632:EFV196633 EPR196632:EPR196633 EZN196632:EZN196633 FJJ196632:FJJ196633 FTF196632:FTF196633 GDB196632:GDB196633 GMX196632:GMX196633 GWT196632:GWT196633 HGP196632:HGP196633 HQL196632:HQL196633 IAH196632:IAH196633 IKD196632:IKD196633 ITZ196632:ITZ196633 JDV196632:JDV196633 JNR196632:JNR196633 JXN196632:JXN196633 KHJ196632:KHJ196633 KRF196632:KRF196633 LBB196632:LBB196633 LKX196632:LKX196633 LUT196632:LUT196633 MEP196632:MEP196633 MOL196632:MOL196633 MYH196632:MYH196633 NID196632:NID196633 NRZ196632:NRZ196633 OBV196632:OBV196633 OLR196632:OLR196633 OVN196632:OVN196633 PFJ196632:PFJ196633 PPF196632:PPF196633 PZB196632:PZB196633 QIX196632:QIX196633 QST196632:QST196633 RCP196632:RCP196633 RML196632:RML196633 RWH196632:RWH196633 SGD196632:SGD196633 SPZ196632:SPZ196633 SZV196632:SZV196633 TJR196632:TJR196633 TTN196632:TTN196633 UDJ196632:UDJ196633 UNF196632:UNF196633 UXB196632:UXB196633 VGX196632:VGX196633 VQT196632:VQT196633 WAP196632:WAP196633 WKL196632:WKL196633 WUH196632:WUH196633 O262170:O262171 HV262168:HV262169 RR262168:RR262169 ABN262168:ABN262169 ALJ262168:ALJ262169 AVF262168:AVF262169 BFB262168:BFB262169 BOX262168:BOX262169 BYT262168:BYT262169 CIP262168:CIP262169 CSL262168:CSL262169 DCH262168:DCH262169 DMD262168:DMD262169 DVZ262168:DVZ262169 EFV262168:EFV262169 EPR262168:EPR262169 EZN262168:EZN262169 FJJ262168:FJJ262169 FTF262168:FTF262169 GDB262168:GDB262169 GMX262168:GMX262169 GWT262168:GWT262169 HGP262168:HGP262169 HQL262168:HQL262169 IAH262168:IAH262169 IKD262168:IKD262169 ITZ262168:ITZ262169 JDV262168:JDV262169 JNR262168:JNR262169 JXN262168:JXN262169 KHJ262168:KHJ262169 KRF262168:KRF262169 LBB262168:LBB262169 LKX262168:LKX262169 LUT262168:LUT262169 MEP262168:MEP262169 MOL262168:MOL262169 MYH262168:MYH262169 NID262168:NID262169 NRZ262168:NRZ262169 OBV262168:OBV262169 OLR262168:OLR262169 OVN262168:OVN262169 PFJ262168:PFJ262169 PPF262168:PPF262169 PZB262168:PZB262169 QIX262168:QIX262169 QST262168:QST262169 RCP262168:RCP262169 RML262168:RML262169 RWH262168:RWH262169 SGD262168:SGD262169 SPZ262168:SPZ262169 SZV262168:SZV262169 TJR262168:TJR262169 TTN262168:TTN262169 UDJ262168:UDJ262169 UNF262168:UNF262169 UXB262168:UXB262169 VGX262168:VGX262169 VQT262168:VQT262169 WAP262168:WAP262169 WKL262168:WKL262169 WUH262168:WUH262169 O327706:O327707 HV327704:HV327705 RR327704:RR327705 ABN327704:ABN327705 ALJ327704:ALJ327705 AVF327704:AVF327705 BFB327704:BFB327705 BOX327704:BOX327705 BYT327704:BYT327705 CIP327704:CIP327705 CSL327704:CSL327705 DCH327704:DCH327705 DMD327704:DMD327705 DVZ327704:DVZ327705 EFV327704:EFV327705 EPR327704:EPR327705 EZN327704:EZN327705 FJJ327704:FJJ327705 FTF327704:FTF327705 GDB327704:GDB327705 GMX327704:GMX327705 GWT327704:GWT327705 HGP327704:HGP327705 HQL327704:HQL327705 IAH327704:IAH327705 IKD327704:IKD327705 ITZ327704:ITZ327705 JDV327704:JDV327705 JNR327704:JNR327705 JXN327704:JXN327705 KHJ327704:KHJ327705 KRF327704:KRF327705 LBB327704:LBB327705 LKX327704:LKX327705 LUT327704:LUT327705 MEP327704:MEP327705 MOL327704:MOL327705 MYH327704:MYH327705 NID327704:NID327705 NRZ327704:NRZ327705 OBV327704:OBV327705 OLR327704:OLR327705 OVN327704:OVN327705 PFJ327704:PFJ327705 PPF327704:PPF327705 PZB327704:PZB327705 QIX327704:QIX327705 QST327704:QST327705 RCP327704:RCP327705 RML327704:RML327705 RWH327704:RWH327705 SGD327704:SGD327705 SPZ327704:SPZ327705 SZV327704:SZV327705 TJR327704:TJR327705 TTN327704:TTN327705 UDJ327704:UDJ327705 UNF327704:UNF327705 UXB327704:UXB327705 VGX327704:VGX327705 VQT327704:VQT327705 WAP327704:WAP327705 WKL327704:WKL327705 WUH327704:WUH327705 O393242:O393243 HV393240:HV393241 RR393240:RR393241 ABN393240:ABN393241 ALJ393240:ALJ393241 AVF393240:AVF393241 BFB393240:BFB393241 BOX393240:BOX393241 BYT393240:BYT393241 CIP393240:CIP393241 CSL393240:CSL393241 DCH393240:DCH393241 DMD393240:DMD393241 DVZ393240:DVZ393241 EFV393240:EFV393241 EPR393240:EPR393241 EZN393240:EZN393241 FJJ393240:FJJ393241 FTF393240:FTF393241 GDB393240:GDB393241 GMX393240:GMX393241 GWT393240:GWT393241 HGP393240:HGP393241 HQL393240:HQL393241 IAH393240:IAH393241 IKD393240:IKD393241 ITZ393240:ITZ393241 JDV393240:JDV393241 JNR393240:JNR393241 JXN393240:JXN393241 KHJ393240:KHJ393241 KRF393240:KRF393241 LBB393240:LBB393241 LKX393240:LKX393241 LUT393240:LUT393241 MEP393240:MEP393241 MOL393240:MOL393241 MYH393240:MYH393241 NID393240:NID393241 NRZ393240:NRZ393241 OBV393240:OBV393241 OLR393240:OLR393241 OVN393240:OVN393241 PFJ393240:PFJ393241 PPF393240:PPF393241 PZB393240:PZB393241 QIX393240:QIX393241 QST393240:QST393241 RCP393240:RCP393241 RML393240:RML393241 RWH393240:RWH393241 SGD393240:SGD393241 SPZ393240:SPZ393241 SZV393240:SZV393241 TJR393240:TJR393241 TTN393240:TTN393241 UDJ393240:UDJ393241 UNF393240:UNF393241 UXB393240:UXB393241 VGX393240:VGX393241 VQT393240:VQT393241 WAP393240:WAP393241 WKL393240:WKL393241 WUH393240:WUH393241 O458778:O458779 HV458776:HV458777 RR458776:RR458777 ABN458776:ABN458777 ALJ458776:ALJ458777 AVF458776:AVF458777 BFB458776:BFB458777 BOX458776:BOX458777 BYT458776:BYT458777 CIP458776:CIP458777 CSL458776:CSL458777 DCH458776:DCH458777 DMD458776:DMD458777 DVZ458776:DVZ458777 EFV458776:EFV458777 EPR458776:EPR458777 EZN458776:EZN458777 FJJ458776:FJJ458777 FTF458776:FTF458777 GDB458776:GDB458777 GMX458776:GMX458777 GWT458776:GWT458777 HGP458776:HGP458777 HQL458776:HQL458777 IAH458776:IAH458777 IKD458776:IKD458777 ITZ458776:ITZ458777 JDV458776:JDV458777 JNR458776:JNR458777 JXN458776:JXN458777 KHJ458776:KHJ458777 KRF458776:KRF458777 LBB458776:LBB458777 LKX458776:LKX458777 LUT458776:LUT458777 MEP458776:MEP458777 MOL458776:MOL458777 MYH458776:MYH458777 NID458776:NID458777 NRZ458776:NRZ458777 OBV458776:OBV458777 OLR458776:OLR458777 OVN458776:OVN458777 PFJ458776:PFJ458777 PPF458776:PPF458777 PZB458776:PZB458777 QIX458776:QIX458777 QST458776:QST458777 RCP458776:RCP458777 RML458776:RML458777 RWH458776:RWH458777 SGD458776:SGD458777 SPZ458776:SPZ458777 SZV458776:SZV458777 TJR458776:TJR458777 TTN458776:TTN458777 UDJ458776:UDJ458777 UNF458776:UNF458777 UXB458776:UXB458777 VGX458776:VGX458777 VQT458776:VQT458777 WAP458776:WAP458777 WKL458776:WKL458777 WUH458776:WUH458777 O524314:O524315 HV524312:HV524313 RR524312:RR524313 ABN524312:ABN524313 ALJ524312:ALJ524313 AVF524312:AVF524313 BFB524312:BFB524313 BOX524312:BOX524313 BYT524312:BYT524313 CIP524312:CIP524313 CSL524312:CSL524313 DCH524312:DCH524313 DMD524312:DMD524313 DVZ524312:DVZ524313 EFV524312:EFV524313 EPR524312:EPR524313 EZN524312:EZN524313 FJJ524312:FJJ524313 FTF524312:FTF524313 GDB524312:GDB524313 GMX524312:GMX524313 GWT524312:GWT524313 HGP524312:HGP524313 HQL524312:HQL524313 IAH524312:IAH524313 IKD524312:IKD524313 ITZ524312:ITZ524313 JDV524312:JDV524313 JNR524312:JNR524313 JXN524312:JXN524313 KHJ524312:KHJ524313 KRF524312:KRF524313 LBB524312:LBB524313 LKX524312:LKX524313 LUT524312:LUT524313 MEP524312:MEP524313 MOL524312:MOL524313 MYH524312:MYH524313 NID524312:NID524313 NRZ524312:NRZ524313 OBV524312:OBV524313 OLR524312:OLR524313 OVN524312:OVN524313 PFJ524312:PFJ524313 PPF524312:PPF524313 PZB524312:PZB524313 QIX524312:QIX524313 QST524312:QST524313 RCP524312:RCP524313 RML524312:RML524313 RWH524312:RWH524313 SGD524312:SGD524313 SPZ524312:SPZ524313 SZV524312:SZV524313 TJR524312:TJR524313 TTN524312:TTN524313 UDJ524312:UDJ524313 UNF524312:UNF524313 UXB524312:UXB524313 VGX524312:VGX524313 VQT524312:VQT524313 WAP524312:WAP524313 WKL524312:WKL524313 WUH524312:WUH524313 O589850:O589851 HV589848:HV589849 RR589848:RR589849 ABN589848:ABN589849 ALJ589848:ALJ589849 AVF589848:AVF589849 BFB589848:BFB589849 BOX589848:BOX589849 BYT589848:BYT589849 CIP589848:CIP589849 CSL589848:CSL589849 DCH589848:DCH589849 DMD589848:DMD589849 DVZ589848:DVZ589849 EFV589848:EFV589849 EPR589848:EPR589849 EZN589848:EZN589849 FJJ589848:FJJ589849 FTF589848:FTF589849 GDB589848:GDB589849 GMX589848:GMX589849 GWT589848:GWT589849 HGP589848:HGP589849 HQL589848:HQL589849 IAH589848:IAH589849 IKD589848:IKD589849 ITZ589848:ITZ589849 JDV589848:JDV589849 JNR589848:JNR589849 JXN589848:JXN589849 KHJ589848:KHJ589849 KRF589848:KRF589849 LBB589848:LBB589849 LKX589848:LKX589849 LUT589848:LUT589849 MEP589848:MEP589849 MOL589848:MOL589849 MYH589848:MYH589849 NID589848:NID589849 NRZ589848:NRZ589849 OBV589848:OBV589849 OLR589848:OLR589849 OVN589848:OVN589849 PFJ589848:PFJ589849 PPF589848:PPF589849 PZB589848:PZB589849 QIX589848:QIX589849 QST589848:QST589849 RCP589848:RCP589849 RML589848:RML589849 RWH589848:RWH589849 SGD589848:SGD589849 SPZ589848:SPZ589849 SZV589848:SZV589849 TJR589848:TJR589849 TTN589848:TTN589849 UDJ589848:UDJ589849 UNF589848:UNF589849 UXB589848:UXB589849 VGX589848:VGX589849 VQT589848:VQT589849 WAP589848:WAP589849 WKL589848:WKL589849 WUH589848:WUH589849 O655386:O655387 HV655384:HV655385 RR655384:RR655385 ABN655384:ABN655385 ALJ655384:ALJ655385 AVF655384:AVF655385 BFB655384:BFB655385 BOX655384:BOX655385 BYT655384:BYT655385 CIP655384:CIP655385 CSL655384:CSL655385 DCH655384:DCH655385 DMD655384:DMD655385 DVZ655384:DVZ655385 EFV655384:EFV655385 EPR655384:EPR655385 EZN655384:EZN655385 FJJ655384:FJJ655385 FTF655384:FTF655385 GDB655384:GDB655385 GMX655384:GMX655385 GWT655384:GWT655385 HGP655384:HGP655385 HQL655384:HQL655385 IAH655384:IAH655385 IKD655384:IKD655385 ITZ655384:ITZ655385 JDV655384:JDV655385 JNR655384:JNR655385 JXN655384:JXN655385 KHJ655384:KHJ655385 KRF655384:KRF655385 LBB655384:LBB655385 LKX655384:LKX655385 LUT655384:LUT655385 MEP655384:MEP655385 MOL655384:MOL655385 MYH655384:MYH655385 NID655384:NID655385 NRZ655384:NRZ655385 OBV655384:OBV655385 OLR655384:OLR655385 OVN655384:OVN655385 PFJ655384:PFJ655385 PPF655384:PPF655385 PZB655384:PZB655385 QIX655384:QIX655385 QST655384:QST655385 RCP655384:RCP655385 RML655384:RML655385 RWH655384:RWH655385 SGD655384:SGD655385 SPZ655384:SPZ655385 SZV655384:SZV655385 TJR655384:TJR655385 TTN655384:TTN655385 UDJ655384:UDJ655385 UNF655384:UNF655385 UXB655384:UXB655385 VGX655384:VGX655385 VQT655384:VQT655385 WAP655384:WAP655385 WKL655384:WKL655385 WUH655384:WUH655385 O720922:O720923 HV720920:HV720921 RR720920:RR720921 ABN720920:ABN720921 ALJ720920:ALJ720921 AVF720920:AVF720921 BFB720920:BFB720921 BOX720920:BOX720921 BYT720920:BYT720921 CIP720920:CIP720921 CSL720920:CSL720921 DCH720920:DCH720921 DMD720920:DMD720921 DVZ720920:DVZ720921 EFV720920:EFV720921 EPR720920:EPR720921 EZN720920:EZN720921 FJJ720920:FJJ720921 FTF720920:FTF720921 GDB720920:GDB720921 GMX720920:GMX720921 GWT720920:GWT720921 HGP720920:HGP720921 HQL720920:HQL720921 IAH720920:IAH720921 IKD720920:IKD720921 ITZ720920:ITZ720921 JDV720920:JDV720921 JNR720920:JNR720921 JXN720920:JXN720921 KHJ720920:KHJ720921 KRF720920:KRF720921 LBB720920:LBB720921 LKX720920:LKX720921 LUT720920:LUT720921 MEP720920:MEP720921 MOL720920:MOL720921 MYH720920:MYH720921 NID720920:NID720921 NRZ720920:NRZ720921 OBV720920:OBV720921 OLR720920:OLR720921 OVN720920:OVN720921 PFJ720920:PFJ720921 PPF720920:PPF720921 PZB720920:PZB720921 QIX720920:QIX720921 QST720920:QST720921 RCP720920:RCP720921 RML720920:RML720921 RWH720920:RWH720921 SGD720920:SGD720921 SPZ720920:SPZ720921 SZV720920:SZV720921 TJR720920:TJR720921 TTN720920:TTN720921 UDJ720920:UDJ720921 UNF720920:UNF720921 UXB720920:UXB720921 VGX720920:VGX720921 VQT720920:VQT720921 WAP720920:WAP720921 WKL720920:WKL720921 WUH720920:WUH720921 O786458:O786459 HV786456:HV786457 RR786456:RR786457 ABN786456:ABN786457 ALJ786456:ALJ786457 AVF786456:AVF786457 BFB786456:BFB786457 BOX786456:BOX786457 BYT786456:BYT786457 CIP786456:CIP786457 CSL786456:CSL786457 DCH786456:DCH786457 DMD786456:DMD786457 DVZ786456:DVZ786457 EFV786456:EFV786457 EPR786456:EPR786457 EZN786456:EZN786457 FJJ786456:FJJ786457 FTF786456:FTF786457 GDB786456:GDB786457 GMX786456:GMX786457 GWT786456:GWT786457 HGP786456:HGP786457 HQL786456:HQL786457 IAH786456:IAH786457 IKD786456:IKD786457 ITZ786456:ITZ786457 JDV786456:JDV786457 JNR786456:JNR786457 JXN786456:JXN786457 KHJ786456:KHJ786457 KRF786456:KRF786457 LBB786456:LBB786457 LKX786456:LKX786457 LUT786456:LUT786457 MEP786456:MEP786457 MOL786456:MOL786457 MYH786456:MYH786457 NID786456:NID786457 NRZ786456:NRZ786457 OBV786456:OBV786457 OLR786456:OLR786457 OVN786456:OVN786457 PFJ786456:PFJ786457 PPF786456:PPF786457 PZB786456:PZB786457 QIX786456:QIX786457 QST786456:QST786457 RCP786456:RCP786457 RML786456:RML786457 RWH786456:RWH786457 SGD786456:SGD786457 SPZ786456:SPZ786457 SZV786456:SZV786457 TJR786456:TJR786457 TTN786456:TTN786457 UDJ786456:UDJ786457 UNF786456:UNF786457 UXB786456:UXB786457 VGX786456:VGX786457 VQT786456:VQT786457 WAP786456:WAP786457 WKL786456:WKL786457 WUH786456:WUH786457 O851994:O851995 HV851992:HV851993 RR851992:RR851993 ABN851992:ABN851993 ALJ851992:ALJ851993 AVF851992:AVF851993 BFB851992:BFB851993 BOX851992:BOX851993 BYT851992:BYT851993 CIP851992:CIP851993 CSL851992:CSL851993 DCH851992:DCH851993 DMD851992:DMD851993 DVZ851992:DVZ851993 EFV851992:EFV851993 EPR851992:EPR851993 EZN851992:EZN851993 FJJ851992:FJJ851993 FTF851992:FTF851993 GDB851992:GDB851993 GMX851992:GMX851993 GWT851992:GWT851993 HGP851992:HGP851993 HQL851992:HQL851993 IAH851992:IAH851993 IKD851992:IKD851993 ITZ851992:ITZ851993 JDV851992:JDV851993 JNR851992:JNR851993 JXN851992:JXN851993 KHJ851992:KHJ851993 KRF851992:KRF851993 LBB851992:LBB851993 LKX851992:LKX851993 LUT851992:LUT851993 MEP851992:MEP851993 MOL851992:MOL851993 MYH851992:MYH851993 NID851992:NID851993 NRZ851992:NRZ851993 OBV851992:OBV851993 OLR851992:OLR851993 OVN851992:OVN851993 PFJ851992:PFJ851993 PPF851992:PPF851993 PZB851992:PZB851993 QIX851992:QIX851993 QST851992:QST851993 RCP851992:RCP851993 RML851992:RML851993 RWH851992:RWH851993 SGD851992:SGD851993 SPZ851992:SPZ851993 SZV851992:SZV851993 TJR851992:TJR851993 TTN851992:TTN851993 UDJ851992:UDJ851993 UNF851992:UNF851993 UXB851992:UXB851993 VGX851992:VGX851993 VQT851992:VQT851993 WAP851992:WAP851993 WKL851992:WKL851993 WUH851992:WUH851993 O917530:O917531 HV917528:HV917529 RR917528:RR917529 ABN917528:ABN917529 ALJ917528:ALJ917529 AVF917528:AVF917529 BFB917528:BFB917529 BOX917528:BOX917529 BYT917528:BYT917529 CIP917528:CIP917529 CSL917528:CSL917529 DCH917528:DCH917529 DMD917528:DMD917529 DVZ917528:DVZ917529 EFV917528:EFV917529 EPR917528:EPR917529 EZN917528:EZN917529 FJJ917528:FJJ917529 FTF917528:FTF917529 GDB917528:GDB917529 GMX917528:GMX917529 GWT917528:GWT917529 HGP917528:HGP917529 HQL917528:HQL917529 IAH917528:IAH917529 IKD917528:IKD917529 ITZ917528:ITZ917529 JDV917528:JDV917529 JNR917528:JNR917529 JXN917528:JXN917529 KHJ917528:KHJ917529 KRF917528:KRF917529 LBB917528:LBB917529 LKX917528:LKX917529 LUT917528:LUT917529 MEP917528:MEP917529 MOL917528:MOL917529 MYH917528:MYH917529 NID917528:NID917529 NRZ917528:NRZ917529 OBV917528:OBV917529 OLR917528:OLR917529 OVN917528:OVN917529 PFJ917528:PFJ917529 PPF917528:PPF917529 PZB917528:PZB917529 QIX917528:QIX917529 QST917528:QST917529 RCP917528:RCP917529 RML917528:RML917529 RWH917528:RWH917529 SGD917528:SGD917529 SPZ917528:SPZ917529 SZV917528:SZV917529 TJR917528:TJR917529 TTN917528:TTN917529 UDJ917528:UDJ917529 UNF917528:UNF917529 UXB917528:UXB917529 VGX917528:VGX917529 VQT917528:VQT917529 WAP917528:WAP917529 WKL917528:WKL917529 WUH917528:WUH917529 O983066:O983067 HV983064:HV983065 RR983064:RR983065 ABN983064:ABN983065 ALJ983064:ALJ983065 AVF983064:AVF983065 BFB983064:BFB983065 BOX983064:BOX983065 BYT983064:BYT983065 CIP983064:CIP983065 CSL983064:CSL983065 DCH983064:DCH983065 DMD983064:DMD983065 DVZ983064:DVZ983065 EFV983064:EFV983065 EPR983064:EPR983065 EZN983064:EZN983065 FJJ983064:FJJ983065 FTF983064:FTF983065 GDB983064:GDB983065 GMX983064:GMX983065 GWT983064:GWT983065 HGP983064:HGP983065 HQL983064:HQL983065 IAH983064:IAH983065 IKD983064:IKD983065 ITZ983064:ITZ983065 JDV983064:JDV983065 JNR983064:JNR983065 JXN983064:JXN983065 KHJ983064:KHJ983065 KRF983064:KRF983065 LBB983064:LBB983065 LKX983064:LKX983065 LUT983064:LUT983065 MEP983064:MEP983065 MOL983064:MOL983065 MYH983064:MYH983065 NID983064:NID983065 NRZ983064:NRZ983065 OBV983064:OBV983065 OLR983064:OLR983065 OVN983064:OVN983065 PFJ983064:PFJ983065 PPF983064:PPF983065 PZB983064:PZB983065 QIX983064:QIX983065 QST983064:QST983065 RCP983064:RCP983065 RML983064:RML983065 RWH983064:RWH983065 SGD983064:SGD983065 SPZ983064:SPZ983065 SZV983064:SZV983065 TJR983064:TJR983065 TTN983064:TTN983065 UDJ983064:UDJ983065 UNF983064:UNF983065 UXB983064:UXB983065 VGX983064:VGX983065 VQT983064:VQT983065 WAP983064:WAP983065 WKL983064:WKL983065 WUH983064:WUH983065 L65556:L65558 HS65554:HS65556 RO65554:RO65556 ABK65554:ABK65556 ALG65554:ALG65556 AVC65554:AVC65556 BEY65554:BEY65556 BOU65554:BOU65556 BYQ65554:BYQ65556 CIM65554:CIM65556 CSI65554:CSI65556 DCE65554:DCE65556 DMA65554:DMA65556 DVW65554:DVW65556 EFS65554:EFS65556 EPO65554:EPO65556 EZK65554:EZK65556 FJG65554:FJG65556 FTC65554:FTC65556 GCY65554:GCY65556 GMU65554:GMU65556 GWQ65554:GWQ65556 HGM65554:HGM65556 HQI65554:HQI65556 IAE65554:IAE65556 IKA65554:IKA65556 ITW65554:ITW65556 JDS65554:JDS65556 JNO65554:JNO65556 JXK65554:JXK65556 KHG65554:KHG65556 KRC65554:KRC65556 LAY65554:LAY65556 LKU65554:LKU65556 LUQ65554:LUQ65556 MEM65554:MEM65556 MOI65554:MOI65556 MYE65554:MYE65556 NIA65554:NIA65556 NRW65554:NRW65556 OBS65554:OBS65556 OLO65554:OLO65556 OVK65554:OVK65556 PFG65554:PFG65556 PPC65554:PPC65556 PYY65554:PYY65556 QIU65554:QIU65556 QSQ65554:QSQ65556 RCM65554:RCM65556 RMI65554:RMI65556 RWE65554:RWE65556 SGA65554:SGA65556 SPW65554:SPW65556 SZS65554:SZS65556 TJO65554:TJO65556 TTK65554:TTK65556 UDG65554:UDG65556 UNC65554:UNC65556 UWY65554:UWY65556 VGU65554:VGU65556 VQQ65554:VQQ65556 WAM65554:WAM65556 WKI65554:WKI65556 WUE65554:WUE65556 L131092:L131094 HS131090:HS131092 RO131090:RO131092 ABK131090:ABK131092 ALG131090:ALG131092 AVC131090:AVC131092 BEY131090:BEY131092 BOU131090:BOU131092 BYQ131090:BYQ131092 CIM131090:CIM131092 CSI131090:CSI131092 DCE131090:DCE131092 DMA131090:DMA131092 DVW131090:DVW131092 EFS131090:EFS131092 EPO131090:EPO131092 EZK131090:EZK131092 FJG131090:FJG131092 FTC131090:FTC131092 GCY131090:GCY131092 GMU131090:GMU131092 GWQ131090:GWQ131092 HGM131090:HGM131092 HQI131090:HQI131092 IAE131090:IAE131092 IKA131090:IKA131092 ITW131090:ITW131092 JDS131090:JDS131092 JNO131090:JNO131092 JXK131090:JXK131092 KHG131090:KHG131092 KRC131090:KRC131092 LAY131090:LAY131092 LKU131090:LKU131092 LUQ131090:LUQ131092 MEM131090:MEM131092 MOI131090:MOI131092 MYE131090:MYE131092 NIA131090:NIA131092 NRW131090:NRW131092 OBS131090:OBS131092 OLO131090:OLO131092 OVK131090:OVK131092 PFG131090:PFG131092 PPC131090:PPC131092 PYY131090:PYY131092 QIU131090:QIU131092 QSQ131090:QSQ131092 RCM131090:RCM131092 RMI131090:RMI131092 RWE131090:RWE131092 SGA131090:SGA131092 SPW131090:SPW131092 SZS131090:SZS131092 TJO131090:TJO131092 TTK131090:TTK131092 UDG131090:UDG131092 UNC131090:UNC131092 UWY131090:UWY131092 VGU131090:VGU131092 VQQ131090:VQQ131092 WAM131090:WAM131092 WKI131090:WKI131092 WUE131090:WUE131092 L196628:L196630 HS196626:HS196628 RO196626:RO196628 ABK196626:ABK196628 ALG196626:ALG196628 AVC196626:AVC196628 BEY196626:BEY196628 BOU196626:BOU196628 BYQ196626:BYQ196628 CIM196626:CIM196628 CSI196626:CSI196628 DCE196626:DCE196628 DMA196626:DMA196628 DVW196626:DVW196628 EFS196626:EFS196628 EPO196626:EPO196628 EZK196626:EZK196628 FJG196626:FJG196628 FTC196626:FTC196628 GCY196626:GCY196628 GMU196626:GMU196628 GWQ196626:GWQ196628 HGM196626:HGM196628 HQI196626:HQI196628 IAE196626:IAE196628 IKA196626:IKA196628 ITW196626:ITW196628 JDS196626:JDS196628 JNO196626:JNO196628 JXK196626:JXK196628 KHG196626:KHG196628 KRC196626:KRC196628 LAY196626:LAY196628 LKU196626:LKU196628 LUQ196626:LUQ196628 MEM196626:MEM196628 MOI196626:MOI196628 MYE196626:MYE196628 NIA196626:NIA196628 NRW196626:NRW196628 OBS196626:OBS196628 OLO196626:OLO196628 OVK196626:OVK196628 PFG196626:PFG196628 PPC196626:PPC196628 PYY196626:PYY196628 QIU196626:QIU196628 QSQ196626:QSQ196628 RCM196626:RCM196628 RMI196626:RMI196628 RWE196626:RWE196628 SGA196626:SGA196628 SPW196626:SPW196628 SZS196626:SZS196628 TJO196626:TJO196628 TTK196626:TTK196628 UDG196626:UDG196628 UNC196626:UNC196628 UWY196626:UWY196628 VGU196626:VGU196628 VQQ196626:VQQ196628 WAM196626:WAM196628 WKI196626:WKI196628 WUE196626:WUE196628 L262164:L262166 HS262162:HS262164 RO262162:RO262164 ABK262162:ABK262164 ALG262162:ALG262164 AVC262162:AVC262164 BEY262162:BEY262164 BOU262162:BOU262164 BYQ262162:BYQ262164 CIM262162:CIM262164 CSI262162:CSI262164 DCE262162:DCE262164 DMA262162:DMA262164 DVW262162:DVW262164 EFS262162:EFS262164 EPO262162:EPO262164 EZK262162:EZK262164 FJG262162:FJG262164 FTC262162:FTC262164 GCY262162:GCY262164 GMU262162:GMU262164 GWQ262162:GWQ262164 HGM262162:HGM262164 HQI262162:HQI262164 IAE262162:IAE262164 IKA262162:IKA262164 ITW262162:ITW262164 JDS262162:JDS262164 JNO262162:JNO262164 JXK262162:JXK262164 KHG262162:KHG262164 KRC262162:KRC262164 LAY262162:LAY262164 LKU262162:LKU262164 LUQ262162:LUQ262164 MEM262162:MEM262164 MOI262162:MOI262164 MYE262162:MYE262164 NIA262162:NIA262164 NRW262162:NRW262164 OBS262162:OBS262164 OLO262162:OLO262164 OVK262162:OVK262164 PFG262162:PFG262164 PPC262162:PPC262164 PYY262162:PYY262164 QIU262162:QIU262164 QSQ262162:QSQ262164 RCM262162:RCM262164 RMI262162:RMI262164 RWE262162:RWE262164 SGA262162:SGA262164 SPW262162:SPW262164 SZS262162:SZS262164 TJO262162:TJO262164 TTK262162:TTK262164 UDG262162:UDG262164 UNC262162:UNC262164 UWY262162:UWY262164 VGU262162:VGU262164 VQQ262162:VQQ262164 WAM262162:WAM262164 WKI262162:WKI262164 WUE262162:WUE262164 L327700:L327702 HS327698:HS327700 RO327698:RO327700 ABK327698:ABK327700 ALG327698:ALG327700 AVC327698:AVC327700 BEY327698:BEY327700 BOU327698:BOU327700 BYQ327698:BYQ327700 CIM327698:CIM327700 CSI327698:CSI327700 DCE327698:DCE327700 DMA327698:DMA327700 DVW327698:DVW327700 EFS327698:EFS327700 EPO327698:EPO327700 EZK327698:EZK327700 FJG327698:FJG327700 FTC327698:FTC327700 GCY327698:GCY327700 GMU327698:GMU327700 GWQ327698:GWQ327700 HGM327698:HGM327700 HQI327698:HQI327700 IAE327698:IAE327700 IKA327698:IKA327700 ITW327698:ITW327700 JDS327698:JDS327700 JNO327698:JNO327700 JXK327698:JXK327700 KHG327698:KHG327700 KRC327698:KRC327700 LAY327698:LAY327700 LKU327698:LKU327700 LUQ327698:LUQ327700 MEM327698:MEM327700 MOI327698:MOI327700 MYE327698:MYE327700 NIA327698:NIA327700 NRW327698:NRW327700 OBS327698:OBS327700 OLO327698:OLO327700 OVK327698:OVK327700 PFG327698:PFG327700 PPC327698:PPC327700 PYY327698:PYY327700 QIU327698:QIU327700 QSQ327698:QSQ327700 RCM327698:RCM327700 RMI327698:RMI327700 RWE327698:RWE327700 SGA327698:SGA327700 SPW327698:SPW327700 SZS327698:SZS327700 TJO327698:TJO327700 TTK327698:TTK327700 UDG327698:UDG327700 UNC327698:UNC327700 UWY327698:UWY327700 VGU327698:VGU327700 VQQ327698:VQQ327700 WAM327698:WAM327700 WKI327698:WKI327700 WUE327698:WUE327700 L393236:L393238 HS393234:HS393236 RO393234:RO393236 ABK393234:ABK393236 ALG393234:ALG393236 AVC393234:AVC393236 BEY393234:BEY393236 BOU393234:BOU393236 BYQ393234:BYQ393236 CIM393234:CIM393236 CSI393234:CSI393236 DCE393234:DCE393236 DMA393234:DMA393236 DVW393234:DVW393236 EFS393234:EFS393236 EPO393234:EPO393236 EZK393234:EZK393236 FJG393234:FJG393236 FTC393234:FTC393236 GCY393234:GCY393236 GMU393234:GMU393236 GWQ393234:GWQ393236 HGM393234:HGM393236 HQI393234:HQI393236 IAE393234:IAE393236 IKA393234:IKA393236 ITW393234:ITW393236 JDS393234:JDS393236 JNO393234:JNO393236 JXK393234:JXK393236 KHG393234:KHG393236 KRC393234:KRC393236 LAY393234:LAY393236 LKU393234:LKU393236 LUQ393234:LUQ393236 MEM393234:MEM393236 MOI393234:MOI393236 MYE393234:MYE393236 NIA393234:NIA393236 NRW393234:NRW393236 OBS393234:OBS393236 OLO393234:OLO393236 OVK393234:OVK393236 PFG393234:PFG393236 PPC393234:PPC393236 PYY393234:PYY393236 QIU393234:QIU393236 QSQ393234:QSQ393236 RCM393234:RCM393236 RMI393234:RMI393236 RWE393234:RWE393236 SGA393234:SGA393236 SPW393234:SPW393236 SZS393234:SZS393236 TJO393234:TJO393236 TTK393234:TTK393236 UDG393234:UDG393236 UNC393234:UNC393236 UWY393234:UWY393236 VGU393234:VGU393236 VQQ393234:VQQ393236 WAM393234:WAM393236 WKI393234:WKI393236 WUE393234:WUE393236 L458772:L458774 HS458770:HS458772 RO458770:RO458772 ABK458770:ABK458772 ALG458770:ALG458772 AVC458770:AVC458772 BEY458770:BEY458772 BOU458770:BOU458772 BYQ458770:BYQ458772 CIM458770:CIM458772 CSI458770:CSI458772 DCE458770:DCE458772 DMA458770:DMA458772 DVW458770:DVW458772 EFS458770:EFS458772 EPO458770:EPO458772 EZK458770:EZK458772 FJG458770:FJG458772 FTC458770:FTC458772 GCY458770:GCY458772 GMU458770:GMU458772 GWQ458770:GWQ458772 HGM458770:HGM458772 HQI458770:HQI458772 IAE458770:IAE458772 IKA458770:IKA458772 ITW458770:ITW458772 JDS458770:JDS458772 JNO458770:JNO458772 JXK458770:JXK458772 KHG458770:KHG458772 KRC458770:KRC458772 LAY458770:LAY458772 LKU458770:LKU458772 LUQ458770:LUQ458772 MEM458770:MEM458772 MOI458770:MOI458772 MYE458770:MYE458772 NIA458770:NIA458772 NRW458770:NRW458772 OBS458770:OBS458772 OLO458770:OLO458772 OVK458770:OVK458772 PFG458770:PFG458772 PPC458770:PPC458772 PYY458770:PYY458772 QIU458770:QIU458772 QSQ458770:QSQ458772 RCM458770:RCM458772 RMI458770:RMI458772 RWE458770:RWE458772 SGA458770:SGA458772 SPW458770:SPW458772 SZS458770:SZS458772 TJO458770:TJO458772 TTK458770:TTK458772 UDG458770:UDG458772 UNC458770:UNC458772 UWY458770:UWY458772 VGU458770:VGU458772 VQQ458770:VQQ458772 WAM458770:WAM458772 WKI458770:WKI458772 WUE458770:WUE458772 L524308:L524310 HS524306:HS524308 RO524306:RO524308 ABK524306:ABK524308 ALG524306:ALG524308 AVC524306:AVC524308 BEY524306:BEY524308 BOU524306:BOU524308 BYQ524306:BYQ524308 CIM524306:CIM524308 CSI524306:CSI524308 DCE524306:DCE524308 DMA524306:DMA524308 DVW524306:DVW524308 EFS524306:EFS524308 EPO524306:EPO524308 EZK524306:EZK524308 FJG524306:FJG524308 FTC524306:FTC524308 GCY524306:GCY524308 GMU524306:GMU524308 GWQ524306:GWQ524308 HGM524306:HGM524308 HQI524306:HQI524308 IAE524306:IAE524308 IKA524306:IKA524308 ITW524306:ITW524308 JDS524306:JDS524308 JNO524306:JNO524308 JXK524306:JXK524308 KHG524306:KHG524308 KRC524306:KRC524308 LAY524306:LAY524308 LKU524306:LKU524308 LUQ524306:LUQ524308 MEM524306:MEM524308 MOI524306:MOI524308 MYE524306:MYE524308 NIA524306:NIA524308 NRW524306:NRW524308 OBS524306:OBS524308 OLO524306:OLO524308 OVK524306:OVK524308 PFG524306:PFG524308 PPC524306:PPC524308 PYY524306:PYY524308 QIU524306:QIU524308 QSQ524306:QSQ524308 RCM524306:RCM524308 RMI524306:RMI524308 RWE524306:RWE524308 SGA524306:SGA524308 SPW524306:SPW524308 SZS524306:SZS524308 TJO524306:TJO524308 TTK524306:TTK524308 UDG524306:UDG524308 UNC524306:UNC524308 UWY524306:UWY524308 VGU524306:VGU524308 VQQ524306:VQQ524308 WAM524306:WAM524308 WKI524306:WKI524308 WUE524306:WUE524308 L589844:L589846 HS589842:HS589844 RO589842:RO589844 ABK589842:ABK589844 ALG589842:ALG589844 AVC589842:AVC589844 BEY589842:BEY589844 BOU589842:BOU589844 BYQ589842:BYQ589844 CIM589842:CIM589844 CSI589842:CSI589844 DCE589842:DCE589844 DMA589842:DMA589844 DVW589842:DVW589844 EFS589842:EFS589844 EPO589842:EPO589844 EZK589842:EZK589844 FJG589842:FJG589844 FTC589842:FTC589844 GCY589842:GCY589844 GMU589842:GMU589844 GWQ589842:GWQ589844 HGM589842:HGM589844 HQI589842:HQI589844 IAE589842:IAE589844 IKA589842:IKA589844 ITW589842:ITW589844 JDS589842:JDS589844 JNO589842:JNO589844 JXK589842:JXK589844 KHG589842:KHG589844 KRC589842:KRC589844 LAY589842:LAY589844 LKU589842:LKU589844 LUQ589842:LUQ589844 MEM589842:MEM589844 MOI589842:MOI589844 MYE589842:MYE589844 NIA589842:NIA589844 NRW589842:NRW589844 OBS589842:OBS589844 OLO589842:OLO589844 OVK589842:OVK589844 PFG589842:PFG589844 PPC589842:PPC589844 PYY589842:PYY589844 QIU589842:QIU589844 QSQ589842:QSQ589844 RCM589842:RCM589844 RMI589842:RMI589844 RWE589842:RWE589844 SGA589842:SGA589844 SPW589842:SPW589844 SZS589842:SZS589844 TJO589842:TJO589844 TTK589842:TTK589844 UDG589842:UDG589844 UNC589842:UNC589844 UWY589842:UWY589844 VGU589842:VGU589844 VQQ589842:VQQ589844 WAM589842:WAM589844 WKI589842:WKI589844 WUE589842:WUE589844 L655380:L655382 HS655378:HS655380 RO655378:RO655380 ABK655378:ABK655380 ALG655378:ALG655380 AVC655378:AVC655380 BEY655378:BEY655380 BOU655378:BOU655380 BYQ655378:BYQ655380 CIM655378:CIM655380 CSI655378:CSI655380 DCE655378:DCE655380 DMA655378:DMA655380 DVW655378:DVW655380 EFS655378:EFS655380 EPO655378:EPO655380 EZK655378:EZK655380 FJG655378:FJG655380 FTC655378:FTC655380 GCY655378:GCY655380 GMU655378:GMU655380 GWQ655378:GWQ655380 HGM655378:HGM655380 HQI655378:HQI655380 IAE655378:IAE655380 IKA655378:IKA655380 ITW655378:ITW655380 JDS655378:JDS655380 JNO655378:JNO655380 JXK655378:JXK655380 KHG655378:KHG655380 KRC655378:KRC655380 LAY655378:LAY655380 LKU655378:LKU655380 LUQ655378:LUQ655380 MEM655378:MEM655380 MOI655378:MOI655380 MYE655378:MYE655380 NIA655378:NIA655380 NRW655378:NRW655380 OBS655378:OBS655380 OLO655378:OLO655380 OVK655378:OVK655380 PFG655378:PFG655380 PPC655378:PPC655380 PYY655378:PYY655380 QIU655378:QIU655380 QSQ655378:QSQ655380 RCM655378:RCM655380 RMI655378:RMI655380 RWE655378:RWE655380 SGA655378:SGA655380 SPW655378:SPW655380 SZS655378:SZS655380 TJO655378:TJO655380 TTK655378:TTK655380 UDG655378:UDG655380 UNC655378:UNC655380 UWY655378:UWY655380 VGU655378:VGU655380 VQQ655378:VQQ655380 WAM655378:WAM655380 WKI655378:WKI655380 WUE655378:WUE655380 L720916:L720918 HS720914:HS720916 RO720914:RO720916 ABK720914:ABK720916 ALG720914:ALG720916 AVC720914:AVC720916 BEY720914:BEY720916 BOU720914:BOU720916 BYQ720914:BYQ720916 CIM720914:CIM720916 CSI720914:CSI720916 DCE720914:DCE720916 DMA720914:DMA720916 DVW720914:DVW720916 EFS720914:EFS720916 EPO720914:EPO720916 EZK720914:EZK720916 FJG720914:FJG720916 FTC720914:FTC720916 GCY720914:GCY720916 GMU720914:GMU720916 GWQ720914:GWQ720916 HGM720914:HGM720916 HQI720914:HQI720916 IAE720914:IAE720916 IKA720914:IKA720916 ITW720914:ITW720916 JDS720914:JDS720916 JNO720914:JNO720916 JXK720914:JXK720916 KHG720914:KHG720916 KRC720914:KRC720916 LAY720914:LAY720916 LKU720914:LKU720916 LUQ720914:LUQ720916 MEM720914:MEM720916 MOI720914:MOI720916 MYE720914:MYE720916 NIA720914:NIA720916 NRW720914:NRW720916 OBS720914:OBS720916 OLO720914:OLO720916 OVK720914:OVK720916 PFG720914:PFG720916 PPC720914:PPC720916 PYY720914:PYY720916 QIU720914:QIU720916 QSQ720914:QSQ720916 RCM720914:RCM720916 RMI720914:RMI720916 RWE720914:RWE720916 SGA720914:SGA720916 SPW720914:SPW720916 SZS720914:SZS720916 TJO720914:TJO720916 TTK720914:TTK720916 UDG720914:UDG720916 UNC720914:UNC720916 UWY720914:UWY720916 VGU720914:VGU720916 VQQ720914:VQQ720916 WAM720914:WAM720916 WKI720914:WKI720916 WUE720914:WUE720916 L786452:L786454 HS786450:HS786452 RO786450:RO786452 ABK786450:ABK786452 ALG786450:ALG786452 AVC786450:AVC786452 BEY786450:BEY786452 BOU786450:BOU786452 BYQ786450:BYQ786452 CIM786450:CIM786452 CSI786450:CSI786452 DCE786450:DCE786452 DMA786450:DMA786452 DVW786450:DVW786452 EFS786450:EFS786452 EPO786450:EPO786452 EZK786450:EZK786452 FJG786450:FJG786452 FTC786450:FTC786452 GCY786450:GCY786452 GMU786450:GMU786452 GWQ786450:GWQ786452 HGM786450:HGM786452 HQI786450:HQI786452 IAE786450:IAE786452 IKA786450:IKA786452 ITW786450:ITW786452 JDS786450:JDS786452 JNO786450:JNO786452 JXK786450:JXK786452 KHG786450:KHG786452 KRC786450:KRC786452 LAY786450:LAY786452 LKU786450:LKU786452 LUQ786450:LUQ786452 MEM786450:MEM786452 MOI786450:MOI786452 MYE786450:MYE786452 NIA786450:NIA786452 NRW786450:NRW786452 OBS786450:OBS786452 OLO786450:OLO786452 OVK786450:OVK786452 PFG786450:PFG786452 PPC786450:PPC786452 PYY786450:PYY786452 QIU786450:QIU786452 QSQ786450:QSQ786452 RCM786450:RCM786452 RMI786450:RMI786452 RWE786450:RWE786452 SGA786450:SGA786452 SPW786450:SPW786452 SZS786450:SZS786452 TJO786450:TJO786452 TTK786450:TTK786452 UDG786450:UDG786452 UNC786450:UNC786452 UWY786450:UWY786452 VGU786450:VGU786452 VQQ786450:VQQ786452 WAM786450:WAM786452 WKI786450:WKI786452 WUE786450:WUE786452 L851988:L851990 HS851986:HS851988 RO851986:RO851988 ABK851986:ABK851988 ALG851986:ALG851988 AVC851986:AVC851988 BEY851986:BEY851988 BOU851986:BOU851988 BYQ851986:BYQ851988 CIM851986:CIM851988 CSI851986:CSI851988 DCE851986:DCE851988 DMA851986:DMA851988 DVW851986:DVW851988 EFS851986:EFS851988 EPO851986:EPO851988 EZK851986:EZK851988 FJG851986:FJG851988 FTC851986:FTC851988 GCY851986:GCY851988 GMU851986:GMU851988 GWQ851986:GWQ851988 HGM851986:HGM851988 HQI851986:HQI851988 IAE851986:IAE851988 IKA851986:IKA851988 ITW851986:ITW851988 JDS851986:JDS851988 JNO851986:JNO851988 JXK851986:JXK851988 KHG851986:KHG851988 KRC851986:KRC851988 LAY851986:LAY851988 LKU851986:LKU851988 LUQ851986:LUQ851988 MEM851986:MEM851988 MOI851986:MOI851988 MYE851986:MYE851988 NIA851986:NIA851988 NRW851986:NRW851988 OBS851986:OBS851988 OLO851986:OLO851988 OVK851986:OVK851988 PFG851986:PFG851988 PPC851986:PPC851988 PYY851986:PYY851988 QIU851986:QIU851988 QSQ851986:QSQ851988 RCM851986:RCM851988 RMI851986:RMI851988 RWE851986:RWE851988 SGA851986:SGA851988 SPW851986:SPW851988 SZS851986:SZS851988 TJO851986:TJO851988 TTK851986:TTK851988 UDG851986:UDG851988 UNC851986:UNC851988 UWY851986:UWY851988 VGU851986:VGU851988 VQQ851986:VQQ851988 WAM851986:WAM851988 WKI851986:WKI851988 WUE851986:WUE851988 L917524:L917526 HS917522:HS917524 RO917522:RO917524 ABK917522:ABK917524 ALG917522:ALG917524 AVC917522:AVC917524 BEY917522:BEY917524 BOU917522:BOU917524 BYQ917522:BYQ917524 CIM917522:CIM917524 CSI917522:CSI917524 DCE917522:DCE917524 DMA917522:DMA917524 DVW917522:DVW917524 EFS917522:EFS917524 EPO917522:EPO917524 EZK917522:EZK917524 FJG917522:FJG917524 FTC917522:FTC917524 GCY917522:GCY917524 GMU917522:GMU917524 GWQ917522:GWQ917524 HGM917522:HGM917524 HQI917522:HQI917524 IAE917522:IAE917524 IKA917522:IKA917524 ITW917522:ITW917524 JDS917522:JDS917524 JNO917522:JNO917524 JXK917522:JXK917524 KHG917522:KHG917524 KRC917522:KRC917524 LAY917522:LAY917524 LKU917522:LKU917524 LUQ917522:LUQ917524 MEM917522:MEM917524 MOI917522:MOI917524 MYE917522:MYE917524 NIA917522:NIA917524 NRW917522:NRW917524 OBS917522:OBS917524 OLO917522:OLO917524 OVK917522:OVK917524 PFG917522:PFG917524 PPC917522:PPC917524 PYY917522:PYY917524 QIU917522:QIU917524 QSQ917522:QSQ917524 RCM917522:RCM917524 RMI917522:RMI917524 RWE917522:RWE917524 SGA917522:SGA917524 SPW917522:SPW917524 SZS917522:SZS917524 TJO917522:TJO917524 TTK917522:TTK917524 UDG917522:UDG917524 UNC917522:UNC917524 UWY917522:UWY917524 VGU917522:VGU917524 VQQ917522:VQQ917524 WAM917522:WAM917524 WKI917522:WKI917524 WUE917522:WUE917524 L983060:L983062 HS983058:HS983060 RO983058:RO983060 ABK983058:ABK983060 ALG983058:ALG983060 AVC983058:AVC983060 BEY983058:BEY983060 BOU983058:BOU983060 BYQ983058:BYQ983060 CIM983058:CIM983060 CSI983058:CSI983060 DCE983058:DCE983060 DMA983058:DMA983060 DVW983058:DVW983060 EFS983058:EFS983060 EPO983058:EPO983060 EZK983058:EZK983060 FJG983058:FJG983060 FTC983058:FTC983060 GCY983058:GCY983060 GMU983058:GMU983060 GWQ983058:GWQ983060 HGM983058:HGM983060 HQI983058:HQI983060 IAE983058:IAE983060 IKA983058:IKA983060 ITW983058:ITW983060 JDS983058:JDS983060 JNO983058:JNO983060 JXK983058:JXK983060 KHG983058:KHG983060 KRC983058:KRC983060 LAY983058:LAY983060 LKU983058:LKU983060 LUQ983058:LUQ983060 MEM983058:MEM983060 MOI983058:MOI983060 MYE983058:MYE983060 NIA983058:NIA983060 NRW983058:NRW983060 OBS983058:OBS983060 OLO983058:OLO983060 OVK983058:OVK983060 PFG983058:PFG983060 PPC983058:PPC983060 PYY983058:PYY983060 QIU983058:QIU983060 QSQ983058:QSQ983060 RCM983058:RCM983060 RMI983058:RMI983060 RWE983058:RWE983060 SGA983058:SGA983060 SPW983058:SPW983060 SZS983058:SZS983060 TJO983058:TJO983060 TTK983058:TTK983060 UDG983058:UDG983060 UNC983058:UNC983060 UWY983058:UWY983060 VGU983058:VGU983060 VQQ983058:VQQ983060 WAM983058:WAM983060 WKI983058:WKI983060 WUE983058:WUE983060 M65557:N65558 HT65555:HU65556 RP65555:RQ65556 ABL65555:ABM65556 ALH65555:ALI65556 AVD65555:AVE65556 BEZ65555:BFA65556 BOV65555:BOW65556 BYR65555:BYS65556 CIN65555:CIO65556 CSJ65555:CSK65556 DCF65555:DCG65556 DMB65555:DMC65556 DVX65555:DVY65556 EFT65555:EFU65556 EPP65555:EPQ65556 EZL65555:EZM65556 FJH65555:FJI65556 FTD65555:FTE65556 GCZ65555:GDA65556 GMV65555:GMW65556 GWR65555:GWS65556 HGN65555:HGO65556 HQJ65555:HQK65556 IAF65555:IAG65556 IKB65555:IKC65556 ITX65555:ITY65556 JDT65555:JDU65556 JNP65555:JNQ65556 JXL65555:JXM65556 KHH65555:KHI65556 KRD65555:KRE65556 LAZ65555:LBA65556 LKV65555:LKW65556 LUR65555:LUS65556 MEN65555:MEO65556 MOJ65555:MOK65556 MYF65555:MYG65556 NIB65555:NIC65556 NRX65555:NRY65556 OBT65555:OBU65556 OLP65555:OLQ65556 OVL65555:OVM65556 PFH65555:PFI65556 PPD65555:PPE65556 PYZ65555:PZA65556 QIV65555:QIW65556 QSR65555:QSS65556 RCN65555:RCO65556 RMJ65555:RMK65556 RWF65555:RWG65556 SGB65555:SGC65556 SPX65555:SPY65556 SZT65555:SZU65556 TJP65555:TJQ65556 TTL65555:TTM65556 UDH65555:UDI65556 UND65555:UNE65556 UWZ65555:UXA65556 VGV65555:VGW65556 VQR65555:VQS65556 WAN65555:WAO65556 WKJ65555:WKK65556 WUF65555:WUG65556 M131093:N131094 HT131091:HU131092 RP131091:RQ131092 ABL131091:ABM131092 ALH131091:ALI131092 AVD131091:AVE131092 BEZ131091:BFA131092 BOV131091:BOW131092 BYR131091:BYS131092 CIN131091:CIO131092 CSJ131091:CSK131092 DCF131091:DCG131092 DMB131091:DMC131092 DVX131091:DVY131092 EFT131091:EFU131092 EPP131091:EPQ131092 EZL131091:EZM131092 FJH131091:FJI131092 FTD131091:FTE131092 GCZ131091:GDA131092 GMV131091:GMW131092 GWR131091:GWS131092 HGN131091:HGO131092 HQJ131091:HQK131092 IAF131091:IAG131092 IKB131091:IKC131092 ITX131091:ITY131092 JDT131091:JDU131092 JNP131091:JNQ131092 JXL131091:JXM131092 KHH131091:KHI131092 KRD131091:KRE131092 LAZ131091:LBA131092 LKV131091:LKW131092 LUR131091:LUS131092 MEN131091:MEO131092 MOJ131091:MOK131092 MYF131091:MYG131092 NIB131091:NIC131092 NRX131091:NRY131092 OBT131091:OBU131092 OLP131091:OLQ131092 OVL131091:OVM131092 PFH131091:PFI131092 PPD131091:PPE131092 PYZ131091:PZA131092 QIV131091:QIW131092 QSR131091:QSS131092 RCN131091:RCO131092 RMJ131091:RMK131092 RWF131091:RWG131092 SGB131091:SGC131092 SPX131091:SPY131092 SZT131091:SZU131092 TJP131091:TJQ131092 TTL131091:TTM131092 UDH131091:UDI131092 UND131091:UNE131092 UWZ131091:UXA131092 VGV131091:VGW131092 VQR131091:VQS131092 WAN131091:WAO131092 WKJ131091:WKK131092 WUF131091:WUG131092 M196629:N196630 HT196627:HU196628 RP196627:RQ196628 ABL196627:ABM196628 ALH196627:ALI196628 AVD196627:AVE196628 BEZ196627:BFA196628 BOV196627:BOW196628 BYR196627:BYS196628 CIN196627:CIO196628 CSJ196627:CSK196628 DCF196627:DCG196628 DMB196627:DMC196628 DVX196627:DVY196628 EFT196627:EFU196628 EPP196627:EPQ196628 EZL196627:EZM196628 FJH196627:FJI196628 FTD196627:FTE196628 GCZ196627:GDA196628 GMV196627:GMW196628 GWR196627:GWS196628 HGN196627:HGO196628 HQJ196627:HQK196628 IAF196627:IAG196628 IKB196627:IKC196628 ITX196627:ITY196628 JDT196627:JDU196628 JNP196627:JNQ196628 JXL196627:JXM196628 KHH196627:KHI196628 KRD196627:KRE196628 LAZ196627:LBA196628 LKV196627:LKW196628 LUR196627:LUS196628 MEN196627:MEO196628 MOJ196627:MOK196628 MYF196627:MYG196628 NIB196627:NIC196628 NRX196627:NRY196628 OBT196627:OBU196628 OLP196627:OLQ196628 OVL196627:OVM196628 PFH196627:PFI196628 PPD196627:PPE196628 PYZ196627:PZA196628 QIV196627:QIW196628 QSR196627:QSS196628 RCN196627:RCO196628 RMJ196627:RMK196628 RWF196627:RWG196628 SGB196627:SGC196628 SPX196627:SPY196628 SZT196627:SZU196628 TJP196627:TJQ196628 TTL196627:TTM196628 UDH196627:UDI196628 UND196627:UNE196628 UWZ196627:UXA196628 VGV196627:VGW196628 VQR196627:VQS196628 WAN196627:WAO196628 WKJ196627:WKK196628 WUF196627:WUG196628 M262165:N262166 HT262163:HU262164 RP262163:RQ262164 ABL262163:ABM262164 ALH262163:ALI262164 AVD262163:AVE262164 BEZ262163:BFA262164 BOV262163:BOW262164 BYR262163:BYS262164 CIN262163:CIO262164 CSJ262163:CSK262164 DCF262163:DCG262164 DMB262163:DMC262164 DVX262163:DVY262164 EFT262163:EFU262164 EPP262163:EPQ262164 EZL262163:EZM262164 FJH262163:FJI262164 FTD262163:FTE262164 GCZ262163:GDA262164 GMV262163:GMW262164 GWR262163:GWS262164 HGN262163:HGO262164 HQJ262163:HQK262164 IAF262163:IAG262164 IKB262163:IKC262164 ITX262163:ITY262164 JDT262163:JDU262164 JNP262163:JNQ262164 JXL262163:JXM262164 KHH262163:KHI262164 KRD262163:KRE262164 LAZ262163:LBA262164 LKV262163:LKW262164 LUR262163:LUS262164 MEN262163:MEO262164 MOJ262163:MOK262164 MYF262163:MYG262164 NIB262163:NIC262164 NRX262163:NRY262164 OBT262163:OBU262164 OLP262163:OLQ262164 OVL262163:OVM262164 PFH262163:PFI262164 PPD262163:PPE262164 PYZ262163:PZA262164 QIV262163:QIW262164 QSR262163:QSS262164 RCN262163:RCO262164 RMJ262163:RMK262164 RWF262163:RWG262164 SGB262163:SGC262164 SPX262163:SPY262164 SZT262163:SZU262164 TJP262163:TJQ262164 TTL262163:TTM262164 UDH262163:UDI262164 UND262163:UNE262164 UWZ262163:UXA262164 VGV262163:VGW262164 VQR262163:VQS262164 WAN262163:WAO262164 WKJ262163:WKK262164 WUF262163:WUG262164 M327701:N327702 HT327699:HU327700 RP327699:RQ327700 ABL327699:ABM327700 ALH327699:ALI327700 AVD327699:AVE327700 BEZ327699:BFA327700 BOV327699:BOW327700 BYR327699:BYS327700 CIN327699:CIO327700 CSJ327699:CSK327700 DCF327699:DCG327700 DMB327699:DMC327700 DVX327699:DVY327700 EFT327699:EFU327700 EPP327699:EPQ327700 EZL327699:EZM327700 FJH327699:FJI327700 FTD327699:FTE327700 GCZ327699:GDA327700 GMV327699:GMW327700 GWR327699:GWS327700 HGN327699:HGO327700 HQJ327699:HQK327700 IAF327699:IAG327700 IKB327699:IKC327700 ITX327699:ITY327700 JDT327699:JDU327700 JNP327699:JNQ327700 JXL327699:JXM327700 KHH327699:KHI327700 KRD327699:KRE327700 LAZ327699:LBA327700 LKV327699:LKW327700 LUR327699:LUS327700 MEN327699:MEO327700 MOJ327699:MOK327700 MYF327699:MYG327700 NIB327699:NIC327700 NRX327699:NRY327700 OBT327699:OBU327700 OLP327699:OLQ327700 OVL327699:OVM327700 PFH327699:PFI327700 PPD327699:PPE327700 PYZ327699:PZA327700 QIV327699:QIW327700 QSR327699:QSS327700 RCN327699:RCO327700 RMJ327699:RMK327700 RWF327699:RWG327700 SGB327699:SGC327700 SPX327699:SPY327700 SZT327699:SZU327700 TJP327699:TJQ327700 TTL327699:TTM327700 UDH327699:UDI327700 UND327699:UNE327700 UWZ327699:UXA327700 VGV327699:VGW327700 VQR327699:VQS327700 WAN327699:WAO327700 WKJ327699:WKK327700 WUF327699:WUG327700 M393237:N393238 HT393235:HU393236 RP393235:RQ393236 ABL393235:ABM393236 ALH393235:ALI393236 AVD393235:AVE393236 BEZ393235:BFA393236 BOV393235:BOW393236 BYR393235:BYS393236 CIN393235:CIO393236 CSJ393235:CSK393236 DCF393235:DCG393236 DMB393235:DMC393236 DVX393235:DVY393236 EFT393235:EFU393236 EPP393235:EPQ393236 EZL393235:EZM393236 FJH393235:FJI393236 FTD393235:FTE393236 GCZ393235:GDA393236 GMV393235:GMW393236 GWR393235:GWS393236 HGN393235:HGO393236 HQJ393235:HQK393236 IAF393235:IAG393236 IKB393235:IKC393236 ITX393235:ITY393236 JDT393235:JDU393236 JNP393235:JNQ393236 JXL393235:JXM393236 KHH393235:KHI393236 KRD393235:KRE393236 LAZ393235:LBA393236 LKV393235:LKW393236 LUR393235:LUS393236 MEN393235:MEO393236 MOJ393235:MOK393236 MYF393235:MYG393236 NIB393235:NIC393236 NRX393235:NRY393236 OBT393235:OBU393236 OLP393235:OLQ393236 OVL393235:OVM393236 PFH393235:PFI393236 PPD393235:PPE393236 PYZ393235:PZA393236 QIV393235:QIW393236 QSR393235:QSS393236 RCN393235:RCO393236 RMJ393235:RMK393236 RWF393235:RWG393236 SGB393235:SGC393236 SPX393235:SPY393236 SZT393235:SZU393236 TJP393235:TJQ393236 TTL393235:TTM393236 UDH393235:UDI393236 UND393235:UNE393236 UWZ393235:UXA393236 VGV393235:VGW393236 VQR393235:VQS393236 WAN393235:WAO393236 WKJ393235:WKK393236 WUF393235:WUG393236 M458773:N458774 HT458771:HU458772 RP458771:RQ458772 ABL458771:ABM458772 ALH458771:ALI458772 AVD458771:AVE458772 BEZ458771:BFA458772 BOV458771:BOW458772 BYR458771:BYS458772 CIN458771:CIO458772 CSJ458771:CSK458772 DCF458771:DCG458772 DMB458771:DMC458772 DVX458771:DVY458772 EFT458771:EFU458772 EPP458771:EPQ458772 EZL458771:EZM458772 FJH458771:FJI458772 FTD458771:FTE458772 GCZ458771:GDA458772 GMV458771:GMW458772 GWR458771:GWS458772 HGN458771:HGO458772 HQJ458771:HQK458772 IAF458771:IAG458772 IKB458771:IKC458772 ITX458771:ITY458772 JDT458771:JDU458772 JNP458771:JNQ458772 JXL458771:JXM458772 KHH458771:KHI458772 KRD458771:KRE458772 LAZ458771:LBA458772 LKV458771:LKW458772 LUR458771:LUS458772 MEN458771:MEO458772 MOJ458771:MOK458772 MYF458771:MYG458772 NIB458771:NIC458772 NRX458771:NRY458772 OBT458771:OBU458772 OLP458771:OLQ458772 OVL458771:OVM458772 PFH458771:PFI458772 PPD458771:PPE458772 PYZ458771:PZA458772 QIV458771:QIW458772 QSR458771:QSS458772 RCN458771:RCO458772 RMJ458771:RMK458772 RWF458771:RWG458772 SGB458771:SGC458772 SPX458771:SPY458772 SZT458771:SZU458772 TJP458771:TJQ458772 TTL458771:TTM458772 UDH458771:UDI458772 UND458771:UNE458772 UWZ458771:UXA458772 VGV458771:VGW458772 VQR458771:VQS458772 WAN458771:WAO458772 WKJ458771:WKK458772 WUF458771:WUG458772 M524309:N524310 HT524307:HU524308 RP524307:RQ524308 ABL524307:ABM524308 ALH524307:ALI524308 AVD524307:AVE524308 BEZ524307:BFA524308 BOV524307:BOW524308 BYR524307:BYS524308 CIN524307:CIO524308 CSJ524307:CSK524308 DCF524307:DCG524308 DMB524307:DMC524308 DVX524307:DVY524308 EFT524307:EFU524308 EPP524307:EPQ524308 EZL524307:EZM524308 FJH524307:FJI524308 FTD524307:FTE524308 GCZ524307:GDA524308 GMV524307:GMW524308 GWR524307:GWS524308 HGN524307:HGO524308 HQJ524307:HQK524308 IAF524307:IAG524308 IKB524307:IKC524308 ITX524307:ITY524308 JDT524307:JDU524308 JNP524307:JNQ524308 JXL524307:JXM524308 KHH524307:KHI524308 KRD524307:KRE524308 LAZ524307:LBA524308 LKV524307:LKW524308 LUR524307:LUS524308 MEN524307:MEO524308 MOJ524307:MOK524308 MYF524307:MYG524308 NIB524307:NIC524308 NRX524307:NRY524308 OBT524307:OBU524308 OLP524307:OLQ524308 OVL524307:OVM524308 PFH524307:PFI524308 PPD524307:PPE524308 PYZ524307:PZA524308 QIV524307:QIW524308 QSR524307:QSS524308 RCN524307:RCO524308 RMJ524307:RMK524308 RWF524307:RWG524308 SGB524307:SGC524308 SPX524307:SPY524308 SZT524307:SZU524308 TJP524307:TJQ524308 TTL524307:TTM524308 UDH524307:UDI524308 UND524307:UNE524308 UWZ524307:UXA524308 VGV524307:VGW524308 VQR524307:VQS524308 WAN524307:WAO524308 WKJ524307:WKK524308 WUF524307:WUG524308 M589845:N589846 HT589843:HU589844 RP589843:RQ589844 ABL589843:ABM589844 ALH589843:ALI589844 AVD589843:AVE589844 BEZ589843:BFA589844 BOV589843:BOW589844 BYR589843:BYS589844 CIN589843:CIO589844 CSJ589843:CSK589844 DCF589843:DCG589844 DMB589843:DMC589844 DVX589843:DVY589844 EFT589843:EFU589844 EPP589843:EPQ589844 EZL589843:EZM589844 FJH589843:FJI589844 FTD589843:FTE589844 GCZ589843:GDA589844 GMV589843:GMW589844 GWR589843:GWS589844 HGN589843:HGO589844 HQJ589843:HQK589844 IAF589843:IAG589844 IKB589843:IKC589844 ITX589843:ITY589844 JDT589843:JDU589844 JNP589843:JNQ589844 JXL589843:JXM589844 KHH589843:KHI589844 KRD589843:KRE589844 LAZ589843:LBA589844 LKV589843:LKW589844 LUR589843:LUS589844 MEN589843:MEO589844 MOJ589843:MOK589844 MYF589843:MYG589844 NIB589843:NIC589844 NRX589843:NRY589844 OBT589843:OBU589844 OLP589843:OLQ589844 OVL589843:OVM589844 PFH589843:PFI589844 PPD589843:PPE589844 PYZ589843:PZA589844 QIV589843:QIW589844 QSR589843:QSS589844 RCN589843:RCO589844 RMJ589843:RMK589844 RWF589843:RWG589844 SGB589843:SGC589844 SPX589843:SPY589844 SZT589843:SZU589844 TJP589843:TJQ589844 TTL589843:TTM589844 UDH589843:UDI589844 UND589843:UNE589844 UWZ589843:UXA589844 VGV589843:VGW589844 VQR589843:VQS589844 WAN589843:WAO589844 WKJ589843:WKK589844 WUF589843:WUG589844 M655381:N655382 HT655379:HU655380 RP655379:RQ655380 ABL655379:ABM655380 ALH655379:ALI655380 AVD655379:AVE655380 BEZ655379:BFA655380 BOV655379:BOW655380 BYR655379:BYS655380 CIN655379:CIO655380 CSJ655379:CSK655380 DCF655379:DCG655380 DMB655379:DMC655380 DVX655379:DVY655380 EFT655379:EFU655380 EPP655379:EPQ655380 EZL655379:EZM655380 FJH655379:FJI655380 FTD655379:FTE655380 GCZ655379:GDA655380 GMV655379:GMW655380 GWR655379:GWS655380 HGN655379:HGO655380 HQJ655379:HQK655380 IAF655379:IAG655380 IKB655379:IKC655380 ITX655379:ITY655380 JDT655379:JDU655380 JNP655379:JNQ655380 JXL655379:JXM655380 KHH655379:KHI655380 KRD655379:KRE655380 LAZ655379:LBA655380 LKV655379:LKW655380 LUR655379:LUS655380 MEN655379:MEO655380 MOJ655379:MOK655380 MYF655379:MYG655380 NIB655379:NIC655380 NRX655379:NRY655380 OBT655379:OBU655380 OLP655379:OLQ655380 OVL655379:OVM655380 PFH655379:PFI655380 PPD655379:PPE655380 PYZ655379:PZA655380 QIV655379:QIW655380 QSR655379:QSS655380 RCN655379:RCO655380 RMJ655379:RMK655380 RWF655379:RWG655380 SGB655379:SGC655380 SPX655379:SPY655380 SZT655379:SZU655380 TJP655379:TJQ655380 TTL655379:TTM655380 UDH655379:UDI655380 UND655379:UNE655380 UWZ655379:UXA655380 VGV655379:VGW655380 VQR655379:VQS655380 WAN655379:WAO655380 WKJ655379:WKK655380 WUF655379:WUG655380 M720917:N720918 HT720915:HU720916 RP720915:RQ720916 ABL720915:ABM720916 ALH720915:ALI720916 AVD720915:AVE720916 BEZ720915:BFA720916 BOV720915:BOW720916 BYR720915:BYS720916 CIN720915:CIO720916 CSJ720915:CSK720916 DCF720915:DCG720916 DMB720915:DMC720916 DVX720915:DVY720916 EFT720915:EFU720916 EPP720915:EPQ720916 EZL720915:EZM720916 FJH720915:FJI720916 FTD720915:FTE720916 GCZ720915:GDA720916 GMV720915:GMW720916 GWR720915:GWS720916 HGN720915:HGO720916 HQJ720915:HQK720916 IAF720915:IAG720916 IKB720915:IKC720916 ITX720915:ITY720916 JDT720915:JDU720916 JNP720915:JNQ720916 JXL720915:JXM720916 KHH720915:KHI720916 KRD720915:KRE720916 LAZ720915:LBA720916 LKV720915:LKW720916 LUR720915:LUS720916 MEN720915:MEO720916 MOJ720915:MOK720916 MYF720915:MYG720916 NIB720915:NIC720916 NRX720915:NRY720916 OBT720915:OBU720916 OLP720915:OLQ720916 OVL720915:OVM720916 PFH720915:PFI720916 PPD720915:PPE720916 PYZ720915:PZA720916 QIV720915:QIW720916 QSR720915:QSS720916 RCN720915:RCO720916 RMJ720915:RMK720916 RWF720915:RWG720916 SGB720915:SGC720916 SPX720915:SPY720916 SZT720915:SZU720916 TJP720915:TJQ720916 TTL720915:TTM720916 UDH720915:UDI720916 UND720915:UNE720916 UWZ720915:UXA720916 VGV720915:VGW720916 VQR720915:VQS720916 WAN720915:WAO720916 WKJ720915:WKK720916 WUF720915:WUG720916 M786453:N786454 HT786451:HU786452 RP786451:RQ786452 ABL786451:ABM786452 ALH786451:ALI786452 AVD786451:AVE786452 BEZ786451:BFA786452 BOV786451:BOW786452 BYR786451:BYS786452 CIN786451:CIO786452 CSJ786451:CSK786452 DCF786451:DCG786452 DMB786451:DMC786452 DVX786451:DVY786452 EFT786451:EFU786452 EPP786451:EPQ786452 EZL786451:EZM786452 FJH786451:FJI786452 FTD786451:FTE786452 GCZ786451:GDA786452 GMV786451:GMW786452 GWR786451:GWS786452 HGN786451:HGO786452 HQJ786451:HQK786452 IAF786451:IAG786452 IKB786451:IKC786452 ITX786451:ITY786452 JDT786451:JDU786452 JNP786451:JNQ786452 JXL786451:JXM786452 KHH786451:KHI786452 KRD786451:KRE786452 LAZ786451:LBA786452 LKV786451:LKW786452 LUR786451:LUS786452 MEN786451:MEO786452 MOJ786451:MOK786452 MYF786451:MYG786452 NIB786451:NIC786452 NRX786451:NRY786452 OBT786451:OBU786452 OLP786451:OLQ786452 OVL786451:OVM786452 PFH786451:PFI786452 PPD786451:PPE786452 PYZ786451:PZA786452 QIV786451:QIW786452 QSR786451:QSS786452 RCN786451:RCO786452 RMJ786451:RMK786452 RWF786451:RWG786452 SGB786451:SGC786452 SPX786451:SPY786452 SZT786451:SZU786452 TJP786451:TJQ786452 TTL786451:TTM786452 UDH786451:UDI786452 UND786451:UNE786452 UWZ786451:UXA786452 VGV786451:VGW786452 VQR786451:VQS786452 WAN786451:WAO786452 WKJ786451:WKK786452 WUF786451:WUG786452 M851989:N851990 HT851987:HU851988 RP851987:RQ851988 ABL851987:ABM851988 ALH851987:ALI851988 AVD851987:AVE851988 BEZ851987:BFA851988 BOV851987:BOW851988 BYR851987:BYS851988 CIN851987:CIO851988 CSJ851987:CSK851988 DCF851987:DCG851988 DMB851987:DMC851988 DVX851987:DVY851988 EFT851987:EFU851988 EPP851987:EPQ851988 EZL851987:EZM851988 FJH851987:FJI851988 FTD851987:FTE851988 GCZ851987:GDA851988 GMV851987:GMW851988 GWR851987:GWS851988 HGN851987:HGO851988 HQJ851987:HQK851988 IAF851987:IAG851988 IKB851987:IKC851988 ITX851987:ITY851988 JDT851987:JDU851988 JNP851987:JNQ851988 JXL851987:JXM851988 KHH851987:KHI851988 KRD851987:KRE851988 LAZ851987:LBA851988 LKV851987:LKW851988 LUR851987:LUS851988 MEN851987:MEO851988 MOJ851987:MOK851988 MYF851987:MYG851988 NIB851987:NIC851988 NRX851987:NRY851988 OBT851987:OBU851988 OLP851987:OLQ851988 OVL851987:OVM851988 PFH851987:PFI851988 PPD851987:PPE851988 PYZ851987:PZA851988 QIV851987:QIW851988 QSR851987:QSS851988 RCN851987:RCO851988 RMJ851987:RMK851988 RWF851987:RWG851988 SGB851987:SGC851988 SPX851987:SPY851988 SZT851987:SZU851988 TJP851987:TJQ851988 TTL851987:TTM851988 UDH851987:UDI851988 UND851987:UNE851988 UWZ851987:UXA851988 VGV851987:VGW851988 VQR851987:VQS851988 WAN851987:WAO851988 WKJ851987:WKK851988 WUF851987:WUG851988 M917525:N917526 HT917523:HU917524 RP917523:RQ917524 ABL917523:ABM917524 ALH917523:ALI917524 AVD917523:AVE917524 BEZ917523:BFA917524 BOV917523:BOW917524 BYR917523:BYS917524 CIN917523:CIO917524 CSJ917523:CSK917524 DCF917523:DCG917524 DMB917523:DMC917524 DVX917523:DVY917524 EFT917523:EFU917524 EPP917523:EPQ917524 EZL917523:EZM917524 FJH917523:FJI917524 FTD917523:FTE917524 GCZ917523:GDA917524 GMV917523:GMW917524 GWR917523:GWS917524 HGN917523:HGO917524 HQJ917523:HQK917524 IAF917523:IAG917524 IKB917523:IKC917524 ITX917523:ITY917524 JDT917523:JDU917524 JNP917523:JNQ917524 JXL917523:JXM917524 KHH917523:KHI917524 KRD917523:KRE917524 LAZ917523:LBA917524 LKV917523:LKW917524 LUR917523:LUS917524 MEN917523:MEO917524 MOJ917523:MOK917524 MYF917523:MYG917524 NIB917523:NIC917524 NRX917523:NRY917524 OBT917523:OBU917524 OLP917523:OLQ917524 OVL917523:OVM917524 PFH917523:PFI917524 PPD917523:PPE917524 PYZ917523:PZA917524 QIV917523:QIW917524 QSR917523:QSS917524 RCN917523:RCO917524 RMJ917523:RMK917524 RWF917523:RWG917524 SGB917523:SGC917524 SPX917523:SPY917524 SZT917523:SZU917524 TJP917523:TJQ917524 TTL917523:TTM917524 UDH917523:UDI917524 UND917523:UNE917524 UWZ917523:UXA917524 VGV917523:VGW917524 VQR917523:VQS917524 WAN917523:WAO917524 WKJ917523:WKK917524 WUF917523:WUG917524 M983061:N983062 HT983059:HU983060 RP983059:RQ983060 ABL983059:ABM983060 ALH983059:ALI983060 AVD983059:AVE983060 BEZ983059:BFA983060 BOV983059:BOW983060 BYR983059:BYS983060 CIN983059:CIO983060 CSJ983059:CSK983060 DCF983059:DCG983060 DMB983059:DMC983060 DVX983059:DVY983060 EFT983059:EFU983060 EPP983059:EPQ983060 EZL983059:EZM983060 FJH983059:FJI983060 FTD983059:FTE983060 GCZ983059:GDA983060 GMV983059:GMW983060 GWR983059:GWS983060 HGN983059:HGO983060 HQJ983059:HQK983060 IAF983059:IAG983060 IKB983059:IKC983060 ITX983059:ITY983060 JDT983059:JDU983060 JNP983059:JNQ983060 JXL983059:JXM983060 KHH983059:KHI983060 KRD983059:KRE983060 LAZ983059:LBA983060 LKV983059:LKW983060 LUR983059:LUS983060 MEN983059:MEO983060 MOJ983059:MOK983060 MYF983059:MYG983060 NIB983059:NIC983060 NRX983059:NRY983060 OBT983059:OBU983060 OLP983059:OLQ983060 OVL983059:OVM983060 PFH983059:PFI983060 PPD983059:PPE983060 PYZ983059:PZA983060 QIV983059:QIW983060 QSR983059:QSS983060 RCN983059:RCO983060 RMJ983059:RMK983060 RWF983059:RWG983060 SGB983059:SGC983060 SPX983059:SPY983060 SZT983059:SZU983060 TJP983059:TJQ983060 TTL983059:TTM983060 UDH983059:UDI983060 UND983059:UNE983060 UWZ983059:UXA983060 VGV983059:VGW983060 VQR983059:VQS983060 WAN983059:WAO983060 WKJ983059:WKK983060 WUF983059:WUG983060 L65554 HS65552 RO65552 ABK65552 ALG65552 AVC65552 BEY65552 BOU65552 BYQ65552 CIM65552 CSI65552 DCE65552 DMA65552 DVW65552 EFS65552 EPO65552 EZK65552 FJG65552 FTC65552 GCY65552 GMU65552 GWQ65552 HGM65552 HQI65552 IAE65552 IKA65552 ITW65552 JDS65552 JNO65552 JXK65552 KHG65552 KRC65552 LAY65552 LKU65552 LUQ65552 MEM65552 MOI65552 MYE65552 NIA65552 NRW65552 OBS65552 OLO65552 OVK65552 PFG65552 PPC65552 PYY65552 QIU65552 QSQ65552 RCM65552 RMI65552 RWE65552 SGA65552 SPW65552 SZS65552 TJO65552 TTK65552 UDG65552 UNC65552 UWY65552 VGU65552 VQQ65552 WAM65552 WKI65552 WUE65552 L131090 HS131088 RO131088 ABK131088 ALG131088 AVC131088 BEY131088 BOU131088 BYQ131088 CIM131088 CSI131088 DCE131088 DMA131088 DVW131088 EFS131088 EPO131088 EZK131088 FJG131088 FTC131088 GCY131088 GMU131088 GWQ131088 HGM131088 HQI131088 IAE131088 IKA131088 ITW131088 JDS131088 JNO131088 JXK131088 KHG131088 KRC131088 LAY131088 LKU131088 LUQ131088 MEM131088 MOI131088 MYE131088 NIA131088 NRW131088 OBS131088 OLO131088 OVK131088 PFG131088 PPC131088 PYY131088 QIU131088 QSQ131088 RCM131088 RMI131088 RWE131088 SGA131088 SPW131088 SZS131088 TJO131088 TTK131088 UDG131088 UNC131088 UWY131088 VGU131088 VQQ131088 WAM131088 WKI131088 WUE131088 L196626 HS196624 RO196624 ABK196624 ALG196624 AVC196624 BEY196624 BOU196624 BYQ196624 CIM196624 CSI196624 DCE196624 DMA196624 DVW196624 EFS196624 EPO196624 EZK196624 FJG196624 FTC196624 GCY196624 GMU196624 GWQ196624 HGM196624 HQI196624 IAE196624 IKA196624 ITW196624 JDS196624 JNO196624 JXK196624 KHG196624 KRC196624 LAY196624 LKU196624 LUQ196624 MEM196624 MOI196624 MYE196624 NIA196624 NRW196624 OBS196624 OLO196624 OVK196624 PFG196624 PPC196624 PYY196624 QIU196624 QSQ196624 RCM196624 RMI196624 RWE196624 SGA196624 SPW196624 SZS196624 TJO196624 TTK196624 UDG196624 UNC196624 UWY196624 VGU196624 VQQ196624 WAM196624 WKI196624 WUE196624 L262162 HS262160 RO262160 ABK262160 ALG262160 AVC262160 BEY262160 BOU262160 BYQ262160 CIM262160 CSI262160 DCE262160 DMA262160 DVW262160 EFS262160 EPO262160 EZK262160 FJG262160 FTC262160 GCY262160 GMU262160 GWQ262160 HGM262160 HQI262160 IAE262160 IKA262160 ITW262160 JDS262160 JNO262160 JXK262160 KHG262160 KRC262160 LAY262160 LKU262160 LUQ262160 MEM262160 MOI262160 MYE262160 NIA262160 NRW262160 OBS262160 OLO262160 OVK262160 PFG262160 PPC262160 PYY262160 QIU262160 QSQ262160 RCM262160 RMI262160 RWE262160 SGA262160 SPW262160 SZS262160 TJO262160 TTK262160 UDG262160 UNC262160 UWY262160 VGU262160 VQQ262160 WAM262160 WKI262160 WUE262160 L327698 HS327696 RO327696 ABK327696 ALG327696 AVC327696 BEY327696 BOU327696 BYQ327696 CIM327696 CSI327696 DCE327696 DMA327696 DVW327696 EFS327696 EPO327696 EZK327696 FJG327696 FTC327696 GCY327696 GMU327696 GWQ327696 HGM327696 HQI327696 IAE327696 IKA327696 ITW327696 JDS327696 JNO327696 JXK327696 KHG327696 KRC327696 LAY327696 LKU327696 LUQ327696 MEM327696 MOI327696 MYE327696 NIA327696 NRW327696 OBS327696 OLO327696 OVK327696 PFG327696 PPC327696 PYY327696 QIU327696 QSQ327696 RCM327696 RMI327696 RWE327696 SGA327696 SPW327696 SZS327696 TJO327696 TTK327696 UDG327696 UNC327696 UWY327696 VGU327696 VQQ327696 WAM327696 WKI327696 WUE327696 L393234 HS393232 RO393232 ABK393232 ALG393232 AVC393232 BEY393232 BOU393232 BYQ393232 CIM393232 CSI393232 DCE393232 DMA393232 DVW393232 EFS393232 EPO393232 EZK393232 FJG393232 FTC393232 GCY393232 GMU393232 GWQ393232 HGM393232 HQI393232 IAE393232 IKA393232 ITW393232 JDS393232 JNO393232 JXK393232 KHG393232 KRC393232 LAY393232 LKU393232 LUQ393232 MEM393232 MOI393232 MYE393232 NIA393232 NRW393232 OBS393232 OLO393232 OVK393232 PFG393232 PPC393232 PYY393232 QIU393232 QSQ393232 RCM393232 RMI393232 RWE393232 SGA393232 SPW393232 SZS393232 TJO393232 TTK393232 UDG393232 UNC393232 UWY393232 VGU393232 VQQ393232 WAM393232 WKI393232 WUE393232 L458770 HS458768 RO458768 ABK458768 ALG458768 AVC458768 BEY458768 BOU458768 BYQ458768 CIM458768 CSI458768 DCE458768 DMA458768 DVW458768 EFS458768 EPO458768 EZK458768 FJG458768 FTC458768 GCY458768 GMU458768 GWQ458768 HGM458768 HQI458768 IAE458768 IKA458768 ITW458768 JDS458768 JNO458768 JXK458768 KHG458768 KRC458768 LAY458768 LKU458768 LUQ458768 MEM458768 MOI458768 MYE458768 NIA458768 NRW458768 OBS458768 OLO458768 OVK458768 PFG458768 PPC458768 PYY458768 QIU458768 QSQ458768 RCM458768 RMI458768 RWE458768 SGA458768 SPW458768 SZS458768 TJO458768 TTK458768 UDG458768 UNC458768 UWY458768 VGU458768 VQQ458768 WAM458768 WKI458768 WUE458768 L524306 HS524304 RO524304 ABK524304 ALG524304 AVC524304 BEY524304 BOU524304 BYQ524304 CIM524304 CSI524304 DCE524304 DMA524304 DVW524304 EFS524304 EPO524304 EZK524304 FJG524304 FTC524304 GCY524304 GMU524304 GWQ524304 HGM524304 HQI524304 IAE524304 IKA524304 ITW524304 JDS524304 JNO524304 JXK524304 KHG524304 KRC524304 LAY524304 LKU524304 LUQ524304 MEM524304 MOI524304 MYE524304 NIA524304 NRW524304 OBS524304 OLO524304 OVK524304 PFG524304 PPC524304 PYY524304 QIU524304 QSQ524304 RCM524304 RMI524304 RWE524304 SGA524304 SPW524304 SZS524304 TJO524304 TTK524304 UDG524304 UNC524304 UWY524304 VGU524304 VQQ524304 WAM524304 WKI524304 WUE524304 L589842 HS589840 RO589840 ABK589840 ALG589840 AVC589840 BEY589840 BOU589840 BYQ589840 CIM589840 CSI589840 DCE589840 DMA589840 DVW589840 EFS589840 EPO589840 EZK589840 FJG589840 FTC589840 GCY589840 GMU589840 GWQ589840 HGM589840 HQI589840 IAE589840 IKA589840 ITW589840 JDS589840 JNO589840 JXK589840 KHG589840 KRC589840 LAY589840 LKU589840 LUQ589840 MEM589840 MOI589840 MYE589840 NIA589840 NRW589840 OBS589840 OLO589840 OVK589840 PFG589840 PPC589840 PYY589840 QIU589840 QSQ589840 RCM589840 RMI589840 RWE589840 SGA589840 SPW589840 SZS589840 TJO589840 TTK589840 UDG589840 UNC589840 UWY589840 VGU589840 VQQ589840 WAM589840 WKI589840 WUE589840 L655378 HS655376 RO655376 ABK655376 ALG655376 AVC655376 BEY655376 BOU655376 BYQ655376 CIM655376 CSI655376 DCE655376 DMA655376 DVW655376 EFS655376 EPO655376 EZK655376 FJG655376 FTC655376 GCY655376 GMU655376 GWQ655376 HGM655376 HQI655376 IAE655376 IKA655376 ITW655376 JDS655376 JNO655376 JXK655376 KHG655376 KRC655376 LAY655376 LKU655376 LUQ655376 MEM655376 MOI655376 MYE655376 NIA655376 NRW655376 OBS655376 OLO655376 OVK655376 PFG655376 PPC655376 PYY655376 QIU655376 QSQ655376 RCM655376 RMI655376 RWE655376 SGA655376 SPW655376 SZS655376 TJO655376 TTK655376 UDG655376 UNC655376 UWY655376 VGU655376 VQQ655376 WAM655376 WKI655376 WUE655376 L720914 HS720912 RO720912 ABK720912 ALG720912 AVC720912 BEY720912 BOU720912 BYQ720912 CIM720912 CSI720912 DCE720912 DMA720912 DVW720912 EFS720912 EPO720912 EZK720912 FJG720912 FTC720912 GCY720912 GMU720912 GWQ720912 HGM720912 HQI720912 IAE720912 IKA720912 ITW720912 JDS720912 JNO720912 JXK720912 KHG720912 KRC720912 LAY720912 LKU720912 LUQ720912 MEM720912 MOI720912 MYE720912 NIA720912 NRW720912 OBS720912 OLO720912 OVK720912 PFG720912 PPC720912 PYY720912 QIU720912 QSQ720912 RCM720912 RMI720912 RWE720912 SGA720912 SPW720912 SZS720912 TJO720912 TTK720912 UDG720912 UNC720912 UWY720912 VGU720912 VQQ720912 WAM720912 WKI720912 WUE720912 L786450 HS786448 RO786448 ABK786448 ALG786448 AVC786448 BEY786448 BOU786448 BYQ786448 CIM786448 CSI786448 DCE786448 DMA786448 DVW786448 EFS786448 EPO786448 EZK786448 FJG786448 FTC786448 GCY786448 GMU786448 GWQ786448 HGM786448 HQI786448 IAE786448 IKA786448 ITW786448 JDS786448 JNO786448 JXK786448 KHG786448 KRC786448 LAY786448 LKU786448 LUQ786448 MEM786448 MOI786448 MYE786448 NIA786448 NRW786448 OBS786448 OLO786448 OVK786448 PFG786448 PPC786448 PYY786448 QIU786448 QSQ786448 RCM786448 RMI786448 RWE786448 SGA786448 SPW786448 SZS786448 TJO786448 TTK786448 UDG786448 UNC786448 UWY786448 VGU786448 VQQ786448 WAM786448 WKI786448 WUE786448 L851986 HS851984 RO851984 ABK851984 ALG851984 AVC851984 BEY851984 BOU851984 BYQ851984 CIM851984 CSI851984 DCE851984 DMA851984 DVW851984 EFS851984 EPO851984 EZK851984 FJG851984 FTC851984 GCY851984 GMU851984 GWQ851984 HGM851984 HQI851984 IAE851984 IKA851984 ITW851984 JDS851984 JNO851984 JXK851984 KHG851984 KRC851984 LAY851984 LKU851984 LUQ851984 MEM851984 MOI851984 MYE851984 NIA851984 NRW851984 OBS851984 OLO851984 OVK851984 PFG851984 PPC851984 PYY851984 QIU851984 QSQ851984 RCM851984 RMI851984 RWE851984 SGA851984 SPW851984 SZS851984 TJO851984 TTK851984 UDG851984 UNC851984 UWY851984 VGU851984 VQQ851984 WAM851984 WKI851984 WUE851984 L917522 HS917520 RO917520 ABK917520 ALG917520 AVC917520 BEY917520 BOU917520 BYQ917520 CIM917520 CSI917520 DCE917520 DMA917520 DVW917520 EFS917520 EPO917520 EZK917520 FJG917520 FTC917520 GCY917520 GMU917520 GWQ917520 HGM917520 HQI917520 IAE917520 IKA917520 ITW917520 JDS917520 JNO917520 JXK917520 KHG917520 KRC917520 LAY917520 LKU917520 LUQ917520 MEM917520 MOI917520 MYE917520 NIA917520 NRW917520 OBS917520 OLO917520 OVK917520 PFG917520 PPC917520 PYY917520 QIU917520 QSQ917520 RCM917520 RMI917520 RWE917520 SGA917520 SPW917520 SZS917520 TJO917520 TTK917520 UDG917520 UNC917520 UWY917520 VGU917520 VQQ917520 WAM917520 WKI917520 WUE917520 L983058 HS983056 RO983056 ABK983056 ALG983056 AVC983056 BEY983056 BOU983056 BYQ983056 CIM983056 CSI983056 DCE983056 DMA983056 DVW983056 EFS983056 EPO983056 EZK983056 FJG983056 FTC983056 GCY983056 GMU983056 GWQ983056 HGM983056 HQI983056 IAE983056 IKA983056 ITW983056 JDS983056 JNO983056 JXK983056 KHG983056 KRC983056 LAY983056 LKU983056 LUQ983056 MEM983056 MOI983056 MYE983056 NIA983056 NRW983056 OBS983056 OLO983056 OVK983056 PFG983056 PPC983056 PYY983056 QIU983056 QSQ983056 RCM983056 RMI983056 RWE983056 SGA983056 SPW983056 SZS983056 TJO983056 TTK983056 UDG983056 UNC983056 UWY983056 VGU983056 VQQ983056 WAM983056 WKI983056 WUE983056 O65554:O65558 HV65552:HV65556 RR65552:RR65556 ABN65552:ABN65556 ALJ65552:ALJ65556 AVF65552:AVF65556 BFB65552:BFB65556 BOX65552:BOX65556 BYT65552:BYT65556 CIP65552:CIP65556 CSL65552:CSL65556 DCH65552:DCH65556 DMD65552:DMD65556 DVZ65552:DVZ65556 EFV65552:EFV65556 EPR65552:EPR65556 EZN65552:EZN65556 FJJ65552:FJJ65556 FTF65552:FTF65556 GDB65552:GDB65556 GMX65552:GMX65556 GWT65552:GWT65556 HGP65552:HGP65556 HQL65552:HQL65556 IAH65552:IAH65556 IKD65552:IKD65556 ITZ65552:ITZ65556 JDV65552:JDV65556 JNR65552:JNR65556 JXN65552:JXN65556 KHJ65552:KHJ65556 KRF65552:KRF65556 LBB65552:LBB65556 LKX65552:LKX65556 LUT65552:LUT65556 MEP65552:MEP65556 MOL65552:MOL65556 MYH65552:MYH65556 NID65552:NID65556 NRZ65552:NRZ65556 OBV65552:OBV65556 OLR65552:OLR65556 OVN65552:OVN65556 PFJ65552:PFJ65556 PPF65552:PPF65556 PZB65552:PZB65556 QIX65552:QIX65556 QST65552:QST65556 RCP65552:RCP65556 RML65552:RML65556 RWH65552:RWH65556 SGD65552:SGD65556 SPZ65552:SPZ65556 SZV65552:SZV65556 TJR65552:TJR65556 TTN65552:TTN65556 UDJ65552:UDJ65556 UNF65552:UNF65556 UXB65552:UXB65556 VGX65552:VGX65556 VQT65552:VQT65556 WAP65552:WAP65556 WKL65552:WKL65556 WUH65552:WUH65556 O131090:O131094 HV131088:HV131092 RR131088:RR131092 ABN131088:ABN131092 ALJ131088:ALJ131092 AVF131088:AVF131092 BFB131088:BFB131092 BOX131088:BOX131092 BYT131088:BYT131092 CIP131088:CIP131092 CSL131088:CSL131092 DCH131088:DCH131092 DMD131088:DMD131092 DVZ131088:DVZ131092 EFV131088:EFV131092 EPR131088:EPR131092 EZN131088:EZN131092 FJJ131088:FJJ131092 FTF131088:FTF131092 GDB131088:GDB131092 GMX131088:GMX131092 GWT131088:GWT131092 HGP131088:HGP131092 HQL131088:HQL131092 IAH131088:IAH131092 IKD131088:IKD131092 ITZ131088:ITZ131092 JDV131088:JDV131092 JNR131088:JNR131092 JXN131088:JXN131092 KHJ131088:KHJ131092 KRF131088:KRF131092 LBB131088:LBB131092 LKX131088:LKX131092 LUT131088:LUT131092 MEP131088:MEP131092 MOL131088:MOL131092 MYH131088:MYH131092 NID131088:NID131092 NRZ131088:NRZ131092 OBV131088:OBV131092 OLR131088:OLR131092 OVN131088:OVN131092 PFJ131088:PFJ131092 PPF131088:PPF131092 PZB131088:PZB131092 QIX131088:QIX131092 QST131088:QST131092 RCP131088:RCP131092 RML131088:RML131092 RWH131088:RWH131092 SGD131088:SGD131092 SPZ131088:SPZ131092 SZV131088:SZV131092 TJR131088:TJR131092 TTN131088:TTN131092 UDJ131088:UDJ131092 UNF131088:UNF131092 UXB131088:UXB131092 VGX131088:VGX131092 VQT131088:VQT131092 WAP131088:WAP131092 WKL131088:WKL131092 WUH131088:WUH131092 O196626:O196630 HV196624:HV196628 RR196624:RR196628 ABN196624:ABN196628 ALJ196624:ALJ196628 AVF196624:AVF196628 BFB196624:BFB196628 BOX196624:BOX196628 BYT196624:BYT196628 CIP196624:CIP196628 CSL196624:CSL196628 DCH196624:DCH196628 DMD196624:DMD196628 DVZ196624:DVZ196628 EFV196624:EFV196628 EPR196624:EPR196628 EZN196624:EZN196628 FJJ196624:FJJ196628 FTF196624:FTF196628 GDB196624:GDB196628 GMX196624:GMX196628 GWT196624:GWT196628 HGP196624:HGP196628 HQL196624:HQL196628 IAH196624:IAH196628 IKD196624:IKD196628 ITZ196624:ITZ196628 JDV196624:JDV196628 JNR196624:JNR196628 JXN196624:JXN196628 KHJ196624:KHJ196628 KRF196624:KRF196628 LBB196624:LBB196628 LKX196624:LKX196628 LUT196624:LUT196628 MEP196624:MEP196628 MOL196624:MOL196628 MYH196624:MYH196628 NID196624:NID196628 NRZ196624:NRZ196628 OBV196624:OBV196628 OLR196624:OLR196628 OVN196624:OVN196628 PFJ196624:PFJ196628 PPF196624:PPF196628 PZB196624:PZB196628 QIX196624:QIX196628 QST196624:QST196628 RCP196624:RCP196628 RML196624:RML196628 RWH196624:RWH196628 SGD196624:SGD196628 SPZ196624:SPZ196628 SZV196624:SZV196628 TJR196624:TJR196628 TTN196624:TTN196628 UDJ196624:UDJ196628 UNF196624:UNF196628 UXB196624:UXB196628 VGX196624:VGX196628 VQT196624:VQT196628 WAP196624:WAP196628 WKL196624:WKL196628 WUH196624:WUH196628 O262162:O262166 HV262160:HV262164 RR262160:RR262164 ABN262160:ABN262164 ALJ262160:ALJ262164 AVF262160:AVF262164 BFB262160:BFB262164 BOX262160:BOX262164 BYT262160:BYT262164 CIP262160:CIP262164 CSL262160:CSL262164 DCH262160:DCH262164 DMD262160:DMD262164 DVZ262160:DVZ262164 EFV262160:EFV262164 EPR262160:EPR262164 EZN262160:EZN262164 FJJ262160:FJJ262164 FTF262160:FTF262164 GDB262160:GDB262164 GMX262160:GMX262164 GWT262160:GWT262164 HGP262160:HGP262164 HQL262160:HQL262164 IAH262160:IAH262164 IKD262160:IKD262164 ITZ262160:ITZ262164 JDV262160:JDV262164 JNR262160:JNR262164 JXN262160:JXN262164 KHJ262160:KHJ262164 KRF262160:KRF262164 LBB262160:LBB262164 LKX262160:LKX262164 LUT262160:LUT262164 MEP262160:MEP262164 MOL262160:MOL262164 MYH262160:MYH262164 NID262160:NID262164 NRZ262160:NRZ262164 OBV262160:OBV262164 OLR262160:OLR262164 OVN262160:OVN262164 PFJ262160:PFJ262164 PPF262160:PPF262164 PZB262160:PZB262164 QIX262160:QIX262164 QST262160:QST262164 RCP262160:RCP262164 RML262160:RML262164 RWH262160:RWH262164 SGD262160:SGD262164 SPZ262160:SPZ262164 SZV262160:SZV262164 TJR262160:TJR262164 TTN262160:TTN262164 UDJ262160:UDJ262164 UNF262160:UNF262164 UXB262160:UXB262164 VGX262160:VGX262164 VQT262160:VQT262164 WAP262160:WAP262164 WKL262160:WKL262164 WUH262160:WUH262164 O327698:O327702 HV327696:HV327700 RR327696:RR327700 ABN327696:ABN327700 ALJ327696:ALJ327700 AVF327696:AVF327700 BFB327696:BFB327700 BOX327696:BOX327700 BYT327696:BYT327700 CIP327696:CIP327700 CSL327696:CSL327700 DCH327696:DCH327700 DMD327696:DMD327700 DVZ327696:DVZ327700 EFV327696:EFV327700 EPR327696:EPR327700 EZN327696:EZN327700 FJJ327696:FJJ327700 FTF327696:FTF327700 GDB327696:GDB327700 GMX327696:GMX327700 GWT327696:GWT327700 HGP327696:HGP327700 HQL327696:HQL327700 IAH327696:IAH327700 IKD327696:IKD327700 ITZ327696:ITZ327700 JDV327696:JDV327700 JNR327696:JNR327700 JXN327696:JXN327700 KHJ327696:KHJ327700 KRF327696:KRF327700 LBB327696:LBB327700 LKX327696:LKX327700 LUT327696:LUT327700 MEP327696:MEP327700 MOL327696:MOL327700 MYH327696:MYH327700 NID327696:NID327700 NRZ327696:NRZ327700 OBV327696:OBV327700 OLR327696:OLR327700 OVN327696:OVN327700 PFJ327696:PFJ327700 PPF327696:PPF327700 PZB327696:PZB327700 QIX327696:QIX327700 QST327696:QST327700 RCP327696:RCP327700 RML327696:RML327700 RWH327696:RWH327700 SGD327696:SGD327700 SPZ327696:SPZ327700 SZV327696:SZV327700 TJR327696:TJR327700 TTN327696:TTN327700 UDJ327696:UDJ327700 UNF327696:UNF327700 UXB327696:UXB327700 VGX327696:VGX327700 VQT327696:VQT327700 WAP327696:WAP327700 WKL327696:WKL327700 WUH327696:WUH327700 O393234:O393238 HV393232:HV393236 RR393232:RR393236 ABN393232:ABN393236 ALJ393232:ALJ393236 AVF393232:AVF393236 BFB393232:BFB393236 BOX393232:BOX393236 BYT393232:BYT393236 CIP393232:CIP393236 CSL393232:CSL393236 DCH393232:DCH393236 DMD393232:DMD393236 DVZ393232:DVZ393236 EFV393232:EFV393236 EPR393232:EPR393236 EZN393232:EZN393236 FJJ393232:FJJ393236 FTF393232:FTF393236 GDB393232:GDB393236 GMX393232:GMX393236 GWT393232:GWT393236 HGP393232:HGP393236 HQL393232:HQL393236 IAH393232:IAH393236 IKD393232:IKD393236 ITZ393232:ITZ393236 JDV393232:JDV393236 JNR393232:JNR393236 JXN393232:JXN393236 KHJ393232:KHJ393236 KRF393232:KRF393236 LBB393232:LBB393236 LKX393232:LKX393236 LUT393232:LUT393236 MEP393232:MEP393236 MOL393232:MOL393236 MYH393232:MYH393236 NID393232:NID393236 NRZ393232:NRZ393236 OBV393232:OBV393236 OLR393232:OLR393236 OVN393232:OVN393236 PFJ393232:PFJ393236 PPF393232:PPF393236 PZB393232:PZB393236 QIX393232:QIX393236 QST393232:QST393236 RCP393232:RCP393236 RML393232:RML393236 RWH393232:RWH393236 SGD393232:SGD393236 SPZ393232:SPZ393236 SZV393232:SZV393236 TJR393232:TJR393236 TTN393232:TTN393236 UDJ393232:UDJ393236 UNF393232:UNF393236 UXB393232:UXB393236 VGX393232:VGX393236 VQT393232:VQT393236 WAP393232:WAP393236 WKL393232:WKL393236 WUH393232:WUH393236 O458770:O458774 HV458768:HV458772 RR458768:RR458772 ABN458768:ABN458772 ALJ458768:ALJ458772 AVF458768:AVF458772 BFB458768:BFB458772 BOX458768:BOX458772 BYT458768:BYT458772 CIP458768:CIP458772 CSL458768:CSL458772 DCH458768:DCH458772 DMD458768:DMD458772 DVZ458768:DVZ458772 EFV458768:EFV458772 EPR458768:EPR458772 EZN458768:EZN458772 FJJ458768:FJJ458772 FTF458768:FTF458772 GDB458768:GDB458772 GMX458768:GMX458772 GWT458768:GWT458772 HGP458768:HGP458772 HQL458768:HQL458772 IAH458768:IAH458772 IKD458768:IKD458772 ITZ458768:ITZ458772 JDV458768:JDV458772 JNR458768:JNR458772 JXN458768:JXN458772 KHJ458768:KHJ458772 KRF458768:KRF458772 LBB458768:LBB458772 LKX458768:LKX458772 LUT458768:LUT458772 MEP458768:MEP458772 MOL458768:MOL458772 MYH458768:MYH458772 NID458768:NID458772 NRZ458768:NRZ458772 OBV458768:OBV458772 OLR458768:OLR458772 OVN458768:OVN458772 PFJ458768:PFJ458772 PPF458768:PPF458772 PZB458768:PZB458772 QIX458768:QIX458772 QST458768:QST458772 RCP458768:RCP458772 RML458768:RML458772 RWH458768:RWH458772 SGD458768:SGD458772 SPZ458768:SPZ458772 SZV458768:SZV458772 TJR458768:TJR458772 TTN458768:TTN458772 UDJ458768:UDJ458772 UNF458768:UNF458772 UXB458768:UXB458772 VGX458768:VGX458772 VQT458768:VQT458772 WAP458768:WAP458772 WKL458768:WKL458772 WUH458768:WUH458772 O524306:O524310 HV524304:HV524308 RR524304:RR524308 ABN524304:ABN524308 ALJ524304:ALJ524308 AVF524304:AVF524308 BFB524304:BFB524308 BOX524304:BOX524308 BYT524304:BYT524308 CIP524304:CIP524308 CSL524304:CSL524308 DCH524304:DCH524308 DMD524304:DMD524308 DVZ524304:DVZ524308 EFV524304:EFV524308 EPR524304:EPR524308 EZN524304:EZN524308 FJJ524304:FJJ524308 FTF524304:FTF524308 GDB524304:GDB524308 GMX524304:GMX524308 GWT524304:GWT524308 HGP524304:HGP524308 HQL524304:HQL524308 IAH524304:IAH524308 IKD524304:IKD524308 ITZ524304:ITZ524308 JDV524304:JDV524308 JNR524304:JNR524308 JXN524304:JXN524308 KHJ524304:KHJ524308 KRF524304:KRF524308 LBB524304:LBB524308 LKX524304:LKX524308 LUT524304:LUT524308 MEP524304:MEP524308 MOL524304:MOL524308 MYH524304:MYH524308 NID524304:NID524308 NRZ524304:NRZ524308 OBV524304:OBV524308 OLR524304:OLR524308 OVN524304:OVN524308 PFJ524304:PFJ524308 PPF524304:PPF524308 PZB524304:PZB524308 QIX524304:QIX524308 QST524304:QST524308 RCP524304:RCP524308 RML524304:RML524308 RWH524304:RWH524308 SGD524304:SGD524308 SPZ524304:SPZ524308 SZV524304:SZV524308 TJR524304:TJR524308 TTN524304:TTN524308 UDJ524304:UDJ524308 UNF524304:UNF524308 UXB524304:UXB524308 VGX524304:VGX524308 VQT524304:VQT524308 WAP524304:WAP524308 WKL524304:WKL524308 WUH524304:WUH524308 O589842:O589846 HV589840:HV589844 RR589840:RR589844 ABN589840:ABN589844 ALJ589840:ALJ589844 AVF589840:AVF589844 BFB589840:BFB589844 BOX589840:BOX589844 BYT589840:BYT589844 CIP589840:CIP589844 CSL589840:CSL589844 DCH589840:DCH589844 DMD589840:DMD589844 DVZ589840:DVZ589844 EFV589840:EFV589844 EPR589840:EPR589844 EZN589840:EZN589844 FJJ589840:FJJ589844 FTF589840:FTF589844 GDB589840:GDB589844 GMX589840:GMX589844 GWT589840:GWT589844 HGP589840:HGP589844 HQL589840:HQL589844 IAH589840:IAH589844 IKD589840:IKD589844 ITZ589840:ITZ589844 JDV589840:JDV589844 JNR589840:JNR589844 JXN589840:JXN589844 KHJ589840:KHJ589844 KRF589840:KRF589844 LBB589840:LBB589844 LKX589840:LKX589844 LUT589840:LUT589844 MEP589840:MEP589844 MOL589840:MOL589844 MYH589840:MYH589844 NID589840:NID589844 NRZ589840:NRZ589844 OBV589840:OBV589844 OLR589840:OLR589844 OVN589840:OVN589844 PFJ589840:PFJ589844 PPF589840:PPF589844 PZB589840:PZB589844 QIX589840:QIX589844 QST589840:QST589844 RCP589840:RCP589844 RML589840:RML589844 RWH589840:RWH589844 SGD589840:SGD589844 SPZ589840:SPZ589844 SZV589840:SZV589844 TJR589840:TJR589844 TTN589840:TTN589844 UDJ589840:UDJ589844 UNF589840:UNF589844 UXB589840:UXB589844 VGX589840:VGX589844 VQT589840:VQT589844 WAP589840:WAP589844 WKL589840:WKL589844 WUH589840:WUH589844 O655378:O655382 HV655376:HV655380 RR655376:RR655380 ABN655376:ABN655380 ALJ655376:ALJ655380 AVF655376:AVF655380 BFB655376:BFB655380 BOX655376:BOX655380 BYT655376:BYT655380 CIP655376:CIP655380 CSL655376:CSL655380 DCH655376:DCH655380 DMD655376:DMD655380 DVZ655376:DVZ655380 EFV655376:EFV655380 EPR655376:EPR655380 EZN655376:EZN655380 FJJ655376:FJJ655380 FTF655376:FTF655380 GDB655376:GDB655380 GMX655376:GMX655380 GWT655376:GWT655380 HGP655376:HGP655380 HQL655376:HQL655380 IAH655376:IAH655380 IKD655376:IKD655380 ITZ655376:ITZ655380 JDV655376:JDV655380 JNR655376:JNR655380 JXN655376:JXN655380 KHJ655376:KHJ655380 KRF655376:KRF655380 LBB655376:LBB655380 LKX655376:LKX655380 LUT655376:LUT655380 MEP655376:MEP655380 MOL655376:MOL655380 MYH655376:MYH655380 NID655376:NID655380 NRZ655376:NRZ655380 OBV655376:OBV655380 OLR655376:OLR655380 OVN655376:OVN655380 PFJ655376:PFJ655380 PPF655376:PPF655380 PZB655376:PZB655380 QIX655376:QIX655380 QST655376:QST655380 RCP655376:RCP655380 RML655376:RML655380 RWH655376:RWH655380 SGD655376:SGD655380 SPZ655376:SPZ655380 SZV655376:SZV655380 TJR655376:TJR655380 TTN655376:TTN655380 UDJ655376:UDJ655380 UNF655376:UNF655380 UXB655376:UXB655380 VGX655376:VGX655380 VQT655376:VQT655380 WAP655376:WAP655380 WKL655376:WKL655380 WUH655376:WUH655380 O720914:O720918 HV720912:HV720916 RR720912:RR720916 ABN720912:ABN720916 ALJ720912:ALJ720916 AVF720912:AVF720916 BFB720912:BFB720916 BOX720912:BOX720916 BYT720912:BYT720916 CIP720912:CIP720916 CSL720912:CSL720916 DCH720912:DCH720916 DMD720912:DMD720916 DVZ720912:DVZ720916 EFV720912:EFV720916 EPR720912:EPR720916 EZN720912:EZN720916 FJJ720912:FJJ720916 FTF720912:FTF720916 GDB720912:GDB720916 GMX720912:GMX720916 GWT720912:GWT720916 HGP720912:HGP720916 HQL720912:HQL720916 IAH720912:IAH720916 IKD720912:IKD720916 ITZ720912:ITZ720916 JDV720912:JDV720916 JNR720912:JNR720916 JXN720912:JXN720916 KHJ720912:KHJ720916 KRF720912:KRF720916 LBB720912:LBB720916 LKX720912:LKX720916 LUT720912:LUT720916 MEP720912:MEP720916 MOL720912:MOL720916 MYH720912:MYH720916 NID720912:NID720916 NRZ720912:NRZ720916 OBV720912:OBV720916 OLR720912:OLR720916 OVN720912:OVN720916 PFJ720912:PFJ720916 PPF720912:PPF720916 PZB720912:PZB720916 QIX720912:QIX720916 QST720912:QST720916 RCP720912:RCP720916 RML720912:RML720916 RWH720912:RWH720916 SGD720912:SGD720916 SPZ720912:SPZ720916 SZV720912:SZV720916 TJR720912:TJR720916 TTN720912:TTN720916 UDJ720912:UDJ720916 UNF720912:UNF720916 UXB720912:UXB720916 VGX720912:VGX720916 VQT720912:VQT720916 WAP720912:WAP720916 WKL720912:WKL720916 WUH720912:WUH720916 O786450:O786454 HV786448:HV786452 RR786448:RR786452 ABN786448:ABN786452 ALJ786448:ALJ786452 AVF786448:AVF786452 BFB786448:BFB786452 BOX786448:BOX786452 BYT786448:BYT786452 CIP786448:CIP786452 CSL786448:CSL786452 DCH786448:DCH786452 DMD786448:DMD786452 DVZ786448:DVZ786452 EFV786448:EFV786452 EPR786448:EPR786452 EZN786448:EZN786452 FJJ786448:FJJ786452 FTF786448:FTF786452 GDB786448:GDB786452 GMX786448:GMX786452 GWT786448:GWT786452 HGP786448:HGP786452 HQL786448:HQL786452 IAH786448:IAH786452 IKD786448:IKD786452 ITZ786448:ITZ786452 JDV786448:JDV786452 JNR786448:JNR786452 JXN786448:JXN786452 KHJ786448:KHJ786452 KRF786448:KRF786452 LBB786448:LBB786452 LKX786448:LKX786452 LUT786448:LUT786452 MEP786448:MEP786452 MOL786448:MOL786452 MYH786448:MYH786452 NID786448:NID786452 NRZ786448:NRZ786452 OBV786448:OBV786452 OLR786448:OLR786452 OVN786448:OVN786452 PFJ786448:PFJ786452 PPF786448:PPF786452 PZB786448:PZB786452 QIX786448:QIX786452 QST786448:QST786452 RCP786448:RCP786452 RML786448:RML786452 RWH786448:RWH786452 SGD786448:SGD786452 SPZ786448:SPZ786452 SZV786448:SZV786452 TJR786448:TJR786452 TTN786448:TTN786452 UDJ786448:UDJ786452 UNF786448:UNF786452 UXB786448:UXB786452 VGX786448:VGX786452 VQT786448:VQT786452 WAP786448:WAP786452 WKL786448:WKL786452 WUH786448:WUH786452 O851986:O851990 HV851984:HV851988 RR851984:RR851988 ABN851984:ABN851988 ALJ851984:ALJ851988 AVF851984:AVF851988 BFB851984:BFB851988 BOX851984:BOX851988 BYT851984:BYT851988 CIP851984:CIP851988 CSL851984:CSL851988 DCH851984:DCH851988 DMD851984:DMD851988 DVZ851984:DVZ851988 EFV851984:EFV851988 EPR851984:EPR851988 EZN851984:EZN851988 FJJ851984:FJJ851988 FTF851984:FTF851988 GDB851984:GDB851988 GMX851984:GMX851988 GWT851984:GWT851988 HGP851984:HGP851988 HQL851984:HQL851988 IAH851984:IAH851988 IKD851984:IKD851988 ITZ851984:ITZ851988 JDV851984:JDV851988 JNR851984:JNR851988 JXN851984:JXN851988 KHJ851984:KHJ851988 KRF851984:KRF851988 LBB851984:LBB851988 LKX851984:LKX851988 LUT851984:LUT851988 MEP851984:MEP851988 MOL851984:MOL851988 MYH851984:MYH851988 NID851984:NID851988 NRZ851984:NRZ851988 OBV851984:OBV851988 OLR851984:OLR851988 OVN851984:OVN851988 PFJ851984:PFJ851988 PPF851984:PPF851988 PZB851984:PZB851988 QIX851984:QIX851988 QST851984:QST851988 RCP851984:RCP851988 RML851984:RML851988 RWH851984:RWH851988 SGD851984:SGD851988 SPZ851984:SPZ851988 SZV851984:SZV851988 TJR851984:TJR851988 TTN851984:TTN851988 UDJ851984:UDJ851988 UNF851984:UNF851988 UXB851984:UXB851988 VGX851984:VGX851988 VQT851984:VQT851988 WAP851984:WAP851988 WKL851984:WKL851988 WUH851984:WUH851988 O917522:O917526 HV917520:HV917524 RR917520:RR917524 ABN917520:ABN917524 ALJ917520:ALJ917524 AVF917520:AVF917524 BFB917520:BFB917524 BOX917520:BOX917524 BYT917520:BYT917524 CIP917520:CIP917524 CSL917520:CSL917524 DCH917520:DCH917524 DMD917520:DMD917524 DVZ917520:DVZ917524 EFV917520:EFV917524 EPR917520:EPR917524 EZN917520:EZN917524 FJJ917520:FJJ917524 FTF917520:FTF917524 GDB917520:GDB917524 GMX917520:GMX917524 GWT917520:GWT917524 HGP917520:HGP917524 HQL917520:HQL917524 IAH917520:IAH917524 IKD917520:IKD917524 ITZ917520:ITZ917524 JDV917520:JDV917524 JNR917520:JNR917524 JXN917520:JXN917524 KHJ917520:KHJ917524 KRF917520:KRF917524 LBB917520:LBB917524 LKX917520:LKX917524 LUT917520:LUT917524 MEP917520:MEP917524 MOL917520:MOL917524 MYH917520:MYH917524 NID917520:NID917524 NRZ917520:NRZ917524 OBV917520:OBV917524 OLR917520:OLR917524 OVN917520:OVN917524 PFJ917520:PFJ917524 PPF917520:PPF917524 PZB917520:PZB917524 QIX917520:QIX917524 QST917520:QST917524 RCP917520:RCP917524 RML917520:RML917524 RWH917520:RWH917524 SGD917520:SGD917524 SPZ917520:SPZ917524 SZV917520:SZV917524 TJR917520:TJR917524 TTN917520:TTN917524 UDJ917520:UDJ917524 UNF917520:UNF917524 UXB917520:UXB917524 VGX917520:VGX917524 VQT917520:VQT917524 WAP917520:WAP917524 WKL917520:WKL917524 WUH917520:WUH917524 O983058:O983062 HV983056:HV983060 RR983056:RR983060 ABN983056:ABN983060 ALJ983056:ALJ983060 AVF983056:AVF983060 BFB983056:BFB983060 BOX983056:BOX983060 BYT983056:BYT983060 CIP983056:CIP983060 CSL983056:CSL983060 DCH983056:DCH983060 DMD983056:DMD983060 DVZ983056:DVZ983060 EFV983056:EFV983060 EPR983056:EPR983060 EZN983056:EZN983060 FJJ983056:FJJ983060 FTF983056:FTF983060 GDB983056:GDB983060 GMX983056:GMX983060 GWT983056:GWT983060 HGP983056:HGP983060 HQL983056:HQL983060 IAH983056:IAH983060 IKD983056:IKD983060 ITZ983056:ITZ983060 JDV983056:JDV983060 JNR983056:JNR983060 JXN983056:JXN983060 KHJ983056:KHJ983060 KRF983056:KRF983060 LBB983056:LBB983060 LKX983056:LKX983060 LUT983056:LUT983060 MEP983056:MEP983060 MOL983056:MOL983060 MYH983056:MYH983060 NID983056:NID983060 NRZ983056:NRZ983060 OBV983056:OBV983060 OLR983056:OLR983060 OVN983056:OVN983060 PFJ983056:PFJ983060 PPF983056:PPF983060 PZB983056:PZB983060 QIX983056:QIX983060 QST983056:QST983060 RCP983056:RCP983060 RML983056:RML983060 RWH983056:RWH983060 SGD983056:SGD983060 SPZ983056:SPZ983060 SZV983056:SZV983060 TJR983056:TJR983060 TTN983056:TTN983060 UDJ983056:UDJ983060 UNF983056:UNF983060 UXB983056:UXB983060 VGX983056:VGX983060 VQT983056:VQT983060 WAP983056:WAP983060 WKL983056:WKL983060 WUH983056:WUH983060 HW65555:IK65556 RS65555:SG65556 ABO65555:ACC65556 ALK65555:ALY65556 AVG65555:AVU65556 BFC65555:BFQ65556 BOY65555:BPM65556 BYU65555:BZI65556 CIQ65555:CJE65556 CSM65555:CTA65556 DCI65555:DCW65556 DME65555:DMS65556 DWA65555:DWO65556 EFW65555:EGK65556 EPS65555:EQG65556 EZO65555:FAC65556 FJK65555:FJY65556 FTG65555:FTU65556 GDC65555:GDQ65556 GMY65555:GNM65556 GWU65555:GXI65556 HGQ65555:HHE65556 HQM65555:HRA65556 IAI65555:IAW65556 IKE65555:IKS65556 IUA65555:IUO65556 JDW65555:JEK65556 JNS65555:JOG65556 JXO65555:JYC65556 KHK65555:KHY65556 KRG65555:KRU65556 LBC65555:LBQ65556 LKY65555:LLM65556 LUU65555:LVI65556 MEQ65555:MFE65556 MOM65555:MPA65556 MYI65555:MYW65556 NIE65555:NIS65556 NSA65555:NSO65556 OBW65555:OCK65556 OLS65555:OMG65556 OVO65555:OWC65556 PFK65555:PFY65556 PPG65555:PPU65556 PZC65555:PZQ65556 QIY65555:QJM65556 QSU65555:QTI65556 RCQ65555:RDE65556 RMM65555:RNA65556 RWI65555:RWW65556 SGE65555:SGS65556 SQA65555:SQO65556 SZW65555:TAK65556 TJS65555:TKG65556 TTO65555:TUC65556 UDK65555:UDY65556 UNG65555:UNU65556 UXC65555:UXQ65556 VGY65555:VHM65556 VQU65555:VRI65556 WAQ65555:WBE65556 WKM65555:WLA65556 WUI65555:WUW65556 HW131091:IK131092 RS131091:SG131092 ABO131091:ACC131092 ALK131091:ALY131092 AVG131091:AVU131092 BFC131091:BFQ131092 BOY131091:BPM131092 BYU131091:BZI131092 CIQ131091:CJE131092 CSM131091:CTA131092 DCI131091:DCW131092 DME131091:DMS131092 DWA131091:DWO131092 EFW131091:EGK131092 EPS131091:EQG131092 EZO131091:FAC131092 FJK131091:FJY131092 FTG131091:FTU131092 GDC131091:GDQ131092 GMY131091:GNM131092 GWU131091:GXI131092 HGQ131091:HHE131092 HQM131091:HRA131092 IAI131091:IAW131092 IKE131091:IKS131092 IUA131091:IUO131092 JDW131091:JEK131092 JNS131091:JOG131092 JXO131091:JYC131092 KHK131091:KHY131092 KRG131091:KRU131092 LBC131091:LBQ131092 LKY131091:LLM131092 LUU131091:LVI131092 MEQ131091:MFE131092 MOM131091:MPA131092 MYI131091:MYW131092 NIE131091:NIS131092 NSA131091:NSO131092 OBW131091:OCK131092 OLS131091:OMG131092 OVO131091:OWC131092 PFK131091:PFY131092 PPG131091:PPU131092 PZC131091:PZQ131092 QIY131091:QJM131092 QSU131091:QTI131092 RCQ131091:RDE131092 RMM131091:RNA131092 RWI131091:RWW131092 SGE131091:SGS131092 SQA131091:SQO131092 SZW131091:TAK131092 TJS131091:TKG131092 TTO131091:TUC131092 UDK131091:UDY131092 UNG131091:UNU131092 UXC131091:UXQ131092 VGY131091:VHM131092 VQU131091:VRI131092 WAQ131091:WBE131092 WKM131091:WLA131092 WUI131091:WUW131092 HW196627:IK196628 RS196627:SG196628 ABO196627:ACC196628 ALK196627:ALY196628 AVG196627:AVU196628 BFC196627:BFQ196628 BOY196627:BPM196628 BYU196627:BZI196628 CIQ196627:CJE196628 CSM196627:CTA196628 DCI196627:DCW196628 DME196627:DMS196628 DWA196627:DWO196628 EFW196627:EGK196628 EPS196627:EQG196628 EZO196627:FAC196628 FJK196627:FJY196628 FTG196627:FTU196628 GDC196627:GDQ196628 GMY196627:GNM196628 GWU196627:GXI196628 HGQ196627:HHE196628 HQM196627:HRA196628 IAI196627:IAW196628 IKE196627:IKS196628 IUA196627:IUO196628 JDW196627:JEK196628 JNS196627:JOG196628 JXO196627:JYC196628 KHK196627:KHY196628 KRG196627:KRU196628 LBC196627:LBQ196628 LKY196627:LLM196628 LUU196627:LVI196628 MEQ196627:MFE196628 MOM196627:MPA196628 MYI196627:MYW196628 NIE196627:NIS196628 NSA196627:NSO196628 OBW196627:OCK196628 OLS196627:OMG196628 OVO196627:OWC196628 PFK196627:PFY196628 PPG196627:PPU196628 PZC196627:PZQ196628 QIY196627:QJM196628 QSU196627:QTI196628 RCQ196627:RDE196628 RMM196627:RNA196628 RWI196627:RWW196628 SGE196627:SGS196628 SQA196627:SQO196628 SZW196627:TAK196628 TJS196627:TKG196628 TTO196627:TUC196628 UDK196627:UDY196628 UNG196627:UNU196628 UXC196627:UXQ196628 VGY196627:VHM196628 VQU196627:VRI196628 WAQ196627:WBE196628 WKM196627:WLA196628 WUI196627:WUW196628 HW262163:IK262164 RS262163:SG262164 ABO262163:ACC262164 ALK262163:ALY262164 AVG262163:AVU262164 BFC262163:BFQ262164 BOY262163:BPM262164 BYU262163:BZI262164 CIQ262163:CJE262164 CSM262163:CTA262164 DCI262163:DCW262164 DME262163:DMS262164 DWA262163:DWO262164 EFW262163:EGK262164 EPS262163:EQG262164 EZO262163:FAC262164 FJK262163:FJY262164 FTG262163:FTU262164 GDC262163:GDQ262164 GMY262163:GNM262164 GWU262163:GXI262164 HGQ262163:HHE262164 HQM262163:HRA262164 IAI262163:IAW262164 IKE262163:IKS262164 IUA262163:IUO262164 JDW262163:JEK262164 JNS262163:JOG262164 JXO262163:JYC262164 KHK262163:KHY262164 KRG262163:KRU262164 LBC262163:LBQ262164 LKY262163:LLM262164 LUU262163:LVI262164 MEQ262163:MFE262164 MOM262163:MPA262164 MYI262163:MYW262164 NIE262163:NIS262164 NSA262163:NSO262164 OBW262163:OCK262164 OLS262163:OMG262164 OVO262163:OWC262164 PFK262163:PFY262164 PPG262163:PPU262164 PZC262163:PZQ262164 QIY262163:QJM262164 QSU262163:QTI262164 RCQ262163:RDE262164 RMM262163:RNA262164 RWI262163:RWW262164 SGE262163:SGS262164 SQA262163:SQO262164 SZW262163:TAK262164 TJS262163:TKG262164 TTO262163:TUC262164 UDK262163:UDY262164 UNG262163:UNU262164 UXC262163:UXQ262164 VGY262163:VHM262164 VQU262163:VRI262164 WAQ262163:WBE262164 WKM262163:WLA262164 WUI262163:WUW262164 HW327699:IK327700 RS327699:SG327700 ABO327699:ACC327700 ALK327699:ALY327700 AVG327699:AVU327700 BFC327699:BFQ327700 BOY327699:BPM327700 BYU327699:BZI327700 CIQ327699:CJE327700 CSM327699:CTA327700 DCI327699:DCW327700 DME327699:DMS327700 DWA327699:DWO327700 EFW327699:EGK327700 EPS327699:EQG327700 EZO327699:FAC327700 FJK327699:FJY327700 FTG327699:FTU327700 GDC327699:GDQ327700 GMY327699:GNM327700 GWU327699:GXI327700 HGQ327699:HHE327700 HQM327699:HRA327700 IAI327699:IAW327700 IKE327699:IKS327700 IUA327699:IUO327700 JDW327699:JEK327700 JNS327699:JOG327700 JXO327699:JYC327700 KHK327699:KHY327700 KRG327699:KRU327700 LBC327699:LBQ327700 LKY327699:LLM327700 LUU327699:LVI327700 MEQ327699:MFE327700 MOM327699:MPA327700 MYI327699:MYW327700 NIE327699:NIS327700 NSA327699:NSO327700 OBW327699:OCK327700 OLS327699:OMG327700 OVO327699:OWC327700 PFK327699:PFY327700 PPG327699:PPU327700 PZC327699:PZQ327700 QIY327699:QJM327700 QSU327699:QTI327700 RCQ327699:RDE327700 RMM327699:RNA327700 RWI327699:RWW327700 SGE327699:SGS327700 SQA327699:SQO327700 SZW327699:TAK327700 TJS327699:TKG327700 TTO327699:TUC327700 UDK327699:UDY327700 UNG327699:UNU327700 UXC327699:UXQ327700 VGY327699:VHM327700 VQU327699:VRI327700 WAQ327699:WBE327700 WKM327699:WLA327700 WUI327699:WUW327700 HW393235:IK393236 RS393235:SG393236 ABO393235:ACC393236 ALK393235:ALY393236 AVG393235:AVU393236 BFC393235:BFQ393236 BOY393235:BPM393236 BYU393235:BZI393236 CIQ393235:CJE393236 CSM393235:CTA393236 DCI393235:DCW393236 DME393235:DMS393236 DWA393235:DWO393236 EFW393235:EGK393236 EPS393235:EQG393236 EZO393235:FAC393236 FJK393235:FJY393236 FTG393235:FTU393236 GDC393235:GDQ393236 GMY393235:GNM393236 GWU393235:GXI393236 HGQ393235:HHE393236 HQM393235:HRA393236 IAI393235:IAW393236 IKE393235:IKS393236 IUA393235:IUO393236 JDW393235:JEK393236 JNS393235:JOG393236 JXO393235:JYC393236 KHK393235:KHY393236 KRG393235:KRU393236 LBC393235:LBQ393236 LKY393235:LLM393236 LUU393235:LVI393236 MEQ393235:MFE393236 MOM393235:MPA393236 MYI393235:MYW393236 NIE393235:NIS393236 NSA393235:NSO393236 OBW393235:OCK393236 OLS393235:OMG393236 OVO393235:OWC393236 PFK393235:PFY393236 PPG393235:PPU393236 PZC393235:PZQ393236 QIY393235:QJM393236 QSU393235:QTI393236 RCQ393235:RDE393236 RMM393235:RNA393236 RWI393235:RWW393236 SGE393235:SGS393236 SQA393235:SQO393236 SZW393235:TAK393236 TJS393235:TKG393236 TTO393235:TUC393236 UDK393235:UDY393236 UNG393235:UNU393236 UXC393235:UXQ393236 VGY393235:VHM393236 VQU393235:VRI393236 WAQ393235:WBE393236 WKM393235:WLA393236 WUI393235:WUW393236 HW458771:IK458772 RS458771:SG458772 ABO458771:ACC458772 ALK458771:ALY458772 AVG458771:AVU458772 BFC458771:BFQ458772 BOY458771:BPM458772 BYU458771:BZI458772 CIQ458771:CJE458772 CSM458771:CTA458772 DCI458771:DCW458772 DME458771:DMS458772 DWA458771:DWO458772 EFW458771:EGK458772 EPS458771:EQG458772 EZO458771:FAC458772 FJK458771:FJY458772 FTG458771:FTU458772 GDC458771:GDQ458772 GMY458771:GNM458772 GWU458771:GXI458772 HGQ458771:HHE458772 HQM458771:HRA458772 IAI458771:IAW458772 IKE458771:IKS458772 IUA458771:IUO458772 JDW458771:JEK458772 JNS458771:JOG458772 JXO458771:JYC458772 KHK458771:KHY458772 KRG458771:KRU458772 LBC458771:LBQ458772 LKY458771:LLM458772 LUU458771:LVI458772 MEQ458771:MFE458772 MOM458771:MPA458772 MYI458771:MYW458772 NIE458771:NIS458772 NSA458771:NSO458772 OBW458771:OCK458772 OLS458771:OMG458772 OVO458771:OWC458772 PFK458771:PFY458772 PPG458771:PPU458772 PZC458771:PZQ458772 QIY458771:QJM458772 QSU458771:QTI458772 RCQ458771:RDE458772 RMM458771:RNA458772 RWI458771:RWW458772 SGE458771:SGS458772 SQA458771:SQO458772 SZW458771:TAK458772 TJS458771:TKG458772 TTO458771:TUC458772 UDK458771:UDY458772 UNG458771:UNU458772 UXC458771:UXQ458772 VGY458771:VHM458772 VQU458771:VRI458772 WAQ458771:WBE458772 WKM458771:WLA458772 WUI458771:WUW458772 HW524307:IK524308 RS524307:SG524308 ABO524307:ACC524308 ALK524307:ALY524308 AVG524307:AVU524308 BFC524307:BFQ524308 BOY524307:BPM524308 BYU524307:BZI524308 CIQ524307:CJE524308 CSM524307:CTA524308 DCI524307:DCW524308 DME524307:DMS524308 DWA524307:DWO524308 EFW524307:EGK524308 EPS524307:EQG524308 EZO524307:FAC524308 FJK524307:FJY524308 FTG524307:FTU524308 GDC524307:GDQ524308 GMY524307:GNM524308 GWU524307:GXI524308 HGQ524307:HHE524308 HQM524307:HRA524308 IAI524307:IAW524308 IKE524307:IKS524308 IUA524307:IUO524308 JDW524307:JEK524308 JNS524307:JOG524308 JXO524307:JYC524308 KHK524307:KHY524308 KRG524307:KRU524308 LBC524307:LBQ524308 LKY524307:LLM524308 LUU524307:LVI524308 MEQ524307:MFE524308 MOM524307:MPA524308 MYI524307:MYW524308 NIE524307:NIS524308 NSA524307:NSO524308 OBW524307:OCK524308 OLS524307:OMG524308 OVO524307:OWC524308 PFK524307:PFY524308 PPG524307:PPU524308 PZC524307:PZQ524308 QIY524307:QJM524308 QSU524307:QTI524308 RCQ524307:RDE524308 RMM524307:RNA524308 RWI524307:RWW524308 SGE524307:SGS524308 SQA524307:SQO524308 SZW524307:TAK524308 TJS524307:TKG524308 TTO524307:TUC524308 UDK524307:UDY524308 UNG524307:UNU524308 UXC524307:UXQ524308 VGY524307:VHM524308 VQU524307:VRI524308 WAQ524307:WBE524308 WKM524307:WLA524308 WUI524307:WUW524308 HW589843:IK589844 RS589843:SG589844 ABO589843:ACC589844 ALK589843:ALY589844 AVG589843:AVU589844 BFC589843:BFQ589844 BOY589843:BPM589844 BYU589843:BZI589844 CIQ589843:CJE589844 CSM589843:CTA589844 DCI589843:DCW589844 DME589843:DMS589844 DWA589843:DWO589844 EFW589843:EGK589844 EPS589843:EQG589844 EZO589843:FAC589844 FJK589843:FJY589844 FTG589843:FTU589844 GDC589843:GDQ589844 GMY589843:GNM589844 GWU589843:GXI589844 HGQ589843:HHE589844 HQM589843:HRA589844 IAI589843:IAW589844 IKE589843:IKS589844 IUA589843:IUO589844 JDW589843:JEK589844 JNS589843:JOG589844 JXO589843:JYC589844 KHK589843:KHY589844 KRG589843:KRU589844 LBC589843:LBQ589844 LKY589843:LLM589844 LUU589843:LVI589844 MEQ589843:MFE589844 MOM589843:MPA589844 MYI589843:MYW589844 NIE589843:NIS589844 NSA589843:NSO589844 OBW589843:OCK589844 OLS589843:OMG589844 OVO589843:OWC589844 PFK589843:PFY589844 PPG589843:PPU589844 PZC589843:PZQ589844 QIY589843:QJM589844 QSU589843:QTI589844 RCQ589843:RDE589844 RMM589843:RNA589844 RWI589843:RWW589844 SGE589843:SGS589844 SQA589843:SQO589844 SZW589843:TAK589844 TJS589843:TKG589844 TTO589843:TUC589844 UDK589843:UDY589844 UNG589843:UNU589844 UXC589843:UXQ589844 VGY589843:VHM589844 VQU589843:VRI589844 WAQ589843:WBE589844 WKM589843:WLA589844 WUI589843:WUW589844 HW655379:IK655380 RS655379:SG655380 ABO655379:ACC655380 ALK655379:ALY655380 AVG655379:AVU655380 BFC655379:BFQ655380 BOY655379:BPM655380 BYU655379:BZI655380 CIQ655379:CJE655380 CSM655379:CTA655380 DCI655379:DCW655380 DME655379:DMS655380 DWA655379:DWO655380 EFW655379:EGK655380 EPS655379:EQG655380 EZO655379:FAC655380 FJK655379:FJY655380 FTG655379:FTU655380 GDC655379:GDQ655380 GMY655379:GNM655380 GWU655379:GXI655380 HGQ655379:HHE655380 HQM655379:HRA655380 IAI655379:IAW655380 IKE655379:IKS655380 IUA655379:IUO655380 JDW655379:JEK655380 JNS655379:JOG655380 JXO655379:JYC655380 KHK655379:KHY655380 KRG655379:KRU655380 LBC655379:LBQ655380 LKY655379:LLM655380 LUU655379:LVI655380 MEQ655379:MFE655380 MOM655379:MPA655380 MYI655379:MYW655380 NIE655379:NIS655380 NSA655379:NSO655380 OBW655379:OCK655380 OLS655379:OMG655380 OVO655379:OWC655380 PFK655379:PFY655380 PPG655379:PPU655380 PZC655379:PZQ655380 QIY655379:QJM655380 QSU655379:QTI655380 RCQ655379:RDE655380 RMM655379:RNA655380 RWI655379:RWW655380 SGE655379:SGS655380 SQA655379:SQO655380 SZW655379:TAK655380 TJS655379:TKG655380 TTO655379:TUC655380 UDK655379:UDY655380 UNG655379:UNU655380 UXC655379:UXQ655380 VGY655379:VHM655380 VQU655379:VRI655380 WAQ655379:WBE655380 WKM655379:WLA655380 WUI655379:WUW655380 HW720915:IK720916 RS720915:SG720916 ABO720915:ACC720916 ALK720915:ALY720916 AVG720915:AVU720916 BFC720915:BFQ720916 BOY720915:BPM720916 BYU720915:BZI720916 CIQ720915:CJE720916 CSM720915:CTA720916 DCI720915:DCW720916 DME720915:DMS720916 DWA720915:DWO720916 EFW720915:EGK720916 EPS720915:EQG720916 EZO720915:FAC720916 FJK720915:FJY720916 FTG720915:FTU720916 GDC720915:GDQ720916 GMY720915:GNM720916 GWU720915:GXI720916 HGQ720915:HHE720916 HQM720915:HRA720916 IAI720915:IAW720916 IKE720915:IKS720916 IUA720915:IUO720916 JDW720915:JEK720916 JNS720915:JOG720916 JXO720915:JYC720916 KHK720915:KHY720916 KRG720915:KRU720916 LBC720915:LBQ720916 LKY720915:LLM720916 LUU720915:LVI720916 MEQ720915:MFE720916 MOM720915:MPA720916 MYI720915:MYW720916 NIE720915:NIS720916 NSA720915:NSO720916 OBW720915:OCK720916 OLS720915:OMG720916 OVO720915:OWC720916 PFK720915:PFY720916 PPG720915:PPU720916 PZC720915:PZQ720916 QIY720915:QJM720916 QSU720915:QTI720916 RCQ720915:RDE720916 RMM720915:RNA720916 RWI720915:RWW720916 SGE720915:SGS720916 SQA720915:SQO720916 SZW720915:TAK720916 TJS720915:TKG720916 TTO720915:TUC720916 UDK720915:UDY720916 UNG720915:UNU720916 UXC720915:UXQ720916 VGY720915:VHM720916 VQU720915:VRI720916 WAQ720915:WBE720916 WKM720915:WLA720916 WUI720915:WUW720916 HW786451:IK786452 RS786451:SG786452 ABO786451:ACC786452 ALK786451:ALY786452 AVG786451:AVU786452 BFC786451:BFQ786452 BOY786451:BPM786452 BYU786451:BZI786452 CIQ786451:CJE786452 CSM786451:CTA786452 DCI786451:DCW786452 DME786451:DMS786452 DWA786451:DWO786452 EFW786451:EGK786452 EPS786451:EQG786452 EZO786451:FAC786452 FJK786451:FJY786452 FTG786451:FTU786452 GDC786451:GDQ786452 GMY786451:GNM786452 GWU786451:GXI786452 HGQ786451:HHE786452 HQM786451:HRA786452 IAI786451:IAW786452 IKE786451:IKS786452 IUA786451:IUO786452 JDW786451:JEK786452 JNS786451:JOG786452 JXO786451:JYC786452 KHK786451:KHY786452 KRG786451:KRU786452 LBC786451:LBQ786452 LKY786451:LLM786452 LUU786451:LVI786452 MEQ786451:MFE786452 MOM786451:MPA786452 MYI786451:MYW786452 NIE786451:NIS786452 NSA786451:NSO786452 OBW786451:OCK786452 OLS786451:OMG786452 OVO786451:OWC786452 PFK786451:PFY786452 PPG786451:PPU786452 PZC786451:PZQ786452 QIY786451:QJM786452 QSU786451:QTI786452 RCQ786451:RDE786452 RMM786451:RNA786452 RWI786451:RWW786452 SGE786451:SGS786452 SQA786451:SQO786452 SZW786451:TAK786452 TJS786451:TKG786452 TTO786451:TUC786452 UDK786451:UDY786452 UNG786451:UNU786452 UXC786451:UXQ786452 VGY786451:VHM786452 VQU786451:VRI786452 WAQ786451:WBE786452 WKM786451:WLA786452 WUI786451:WUW786452 HW851987:IK851988 RS851987:SG851988 ABO851987:ACC851988 ALK851987:ALY851988 AVG851987:AVU851988 BFC851987:BFQ851988 BOY851987:BPM851988 BYU851987:BZI851988 CIQ851987:CJE851988 CSM851987:CTA851988 DCI851987:DCW851988 DME851987:DMS851988 DWA851987:DWO851988 EFW851987:EGK851988 EPS851987:EQG851988 EZO851987:FAC851988 FJK851987:FJY851988 FTG851987:FTU851988 GDC851987:GDQ851988 GMY851987:GNM851988 GWU851987:GXI851988 HGQ851987:HHE851988 HQM851987:HRA851988 IAI851987:IAW851988 IKE851987:IKS851988 IUA851987:IUO851988 JDW851987:JEK851988 JNS851987:JOG851988 JXO851987:JYC851988 KHK851987:KHY851988 KRG851987:KRU851988 LBC851987:LBQ851988 LKY851987:LLM851988 LUU851987:LVI851988 MEQ851987:MFE851988 MOM851987:MPA851988 MYI851987:MYW851988 NIE851987:NIS851988 NSA851987:NSO851988 OBW851987:OCK851988 OLS851987:OMG851988 OVO851987:OWC851988 PFK851987:PFY851988 PPG851987:PPU851988 PZC851987:PZQ851988 QIY851987:QJM851988 QSU851987:QTI851988 RCQ851987:RDE851988 RMM851987:RNA851988 RWI851987:RWW851988 SGE851987:SGS851988 SQA851987:SQO851988 SZW851987:TAK851988 TJS851987:TKG851988 TTO851987:TUC851988 UDK851987:UDY851988 UNG851987:UNU851988 UXC851987:UXQ851988 VGY851987:VHM851988 VQU851987:VRI851988 WAQ851987:WBE851988 WKM851987:WLA851988 WUI851987:WUW851988 HW917523:IK917524 RS917523:SG917524 ABO917523:ACC917524 ALK917523:ALY917524 AVG917523:AVU917524 BFC917523:BFQ917524 BOY917523:BPM917524 BYU917523:BZI917524 CIQ917523:CJE917524 CSM917523:CTA917524 DCI917523:DCW917524 DME917523:DMS917524 DWA917523:DWO917524 EFW917523:EGK917524 EPS917523:EQG917524 EZO917523:FAC917524 FJK917523:FJY917524 FTG917523:FTU917524 GDC917523:GDQ917524 GMY917523:GNM917524 GWU917523:GXI917524 HGQ917523:HHE917524 HQM917523:HRA917524 IAI917523:IAW917524 IKE917523:IKS917524 IUA917523:IUO917524 JDW917523:JEK917524 JNS917523:JOG917524 JXO917523:JYC917524 KHK917523:KHY917524 KRG917523:KRU917524 LBC917523:LBQ917524 LKY917523:LLM917524 LUU917523:LVI917524 MEQ917523:MFE917524 MOM917523:MPA917524 MYI917523:MYW917524 NIE917523:NIS917524 NSA917523:NSO917524 OBW917523:OCK917524 OLS917523:OMG917524 OVO917523:OWC917524 PFK917523:PFY917524 PPG917523:PPU917524 PZC917523:PZQ917524 QIY917523:QJM917524 QSU917523:QTI917524 RCQ917523:RDE917524 RMM917523:RNA917524 RWI917523:RWW917524 SGE917523:SGS917524 SQA917523:SQO917524 SZW917523:TAK917524 TJS917523:TKG917524 TTO917523:TUC917524 UDK917523:UDY917524 UNG917523:UNU917524 UXC917523:UXQ917524 VGY917523:VHM917524 VQU917523:VRI917524 WAQ917523:WBE917524 WKM917523:WLA917524 WUI917523:WUW917524 HW983059:IK983060 RS983059:SG983060 ABO983059:ACC983060 ALK983059:ALY983060 AVG983059:AVU983060 BFC983059:BFQ983060 BOY983059:BPM983060 BYU983059:BZI983060 CIQ983059:CJE983060 CSM983059:CTA983060 DCI983059:DCW983060 DME983059:DMS983060 DWA983059:DWO983060 EFW983059:EGK983060 EPS983059:EQG983060 EZO983059:FAC983060 FJK983059:FJY983060 FTG983059:FTU983060 GDC983059:GDQ983060 GMY983059:GNM983060 GWU983059:GXI983060 HGQ983059:HHE983060 HQM983059:HRA983060 IAI983059:IAW983060 IKE983059:IKS983060 IUA983059:IUO983060 JDW983059:JEK983060 JNS983059:JOG983060 JXO983059:JYC983060 KHK983059:KHY983060 KRG983059:KRU983060 LBC983059:LBQ983060 LKY983059:LLM983060 LUU983059:LVI983060 MEQ983059:MFE983060 MOM983059:MPA983060 MYI983059:MYW983060 NIE983059:NIS983060 NSA983059:NSO983060 OBW983059:OCK983060 OLS983059:OMG983060 OVO983059:OWC983060 PFK983059:PFY983060 PPG983059:PPU983060 PZC983059:PZQ983060 QIY983059:QJM983060 QSU983059:QTI983060 RCQ983059:RDE983060 RMM983059:RNA983060 RWI983059:RWW983060 SGE983059:SGS983060 SQA983059:SQO983060 SZW983059:TAK983060 TJS983059:TKG983060 TTO983059:TUC983060 UDK983059:UDY983060 UNG983059:UNU983060 UXC983059:UXQ983060 VGY983059:VHM983060 VQU983059:VRI983060 WAQ983059:WBE983060 WKM983059:WLA983060 WUI983059:WUW983060 HV65547:IK65550 RR65547:SG65550 ABN65547:ACC65550 ALJ65547:ALY65550 AVF65547:AVU65550 BFB65547:BFQ65550 BOX65547:BPM65550 BYT65547:BZI65550 CIP65547:CJE65550 CSL65547:CTA65550 DCH65547:DCW65550 DMD65547:DMS65550 DVZ65547:DWO65550 EFV65547:EGK65550 EPR65547:EQG65550 EZN65547:FAC65550 FJJ65547:FJY65550 FTF65547:FTU65550 GDB65547:GDQ65550 GMX65547:GNM65550 GWT65547:GXI65550 HGP65547:HHE65550 HQL65547:HRA65550 IAH65547:IAW65550 IKD65547:IKS65550 ITZ65547:IUO65550 JDV65547:JEK65550 JNR65547:JOG65550 JXN65547:JYC65550 KHJ65547:KHY65550 KRF65547:KRU65550 LBB65547:LBQ65550 LKX65547:LLM65550 LUT65547:LVI65550 MEP65547:MFE65550 MOL65547:MPA65550 MYH65547:MYW65550 NID65547:NIS65550 NRZ65547:NSO65550 OBV65547:OCK65550 OLR65547:OMG65550 OVN65547:OWC65550 PFJ65547:PFY65550 PPF65547:PPU65550 PZB65547:PZQ65550 QIX65547:QJM65550 QST65547:QTI65550 RCP65547:RDE65550 RML65547:RNA65550 RWH65547:RWW65550 SGD65547:SGS65550 SPZ65547:SQO65550 SZV65547:TAK65550 TJR65547:TKG65550 TTN65547:TUC65550 UDJ65547:UDY65550 UNF65547:UNU65550 UXB65547:UXQ65550 VGX65547:VHM65550 VQT65547:VRI65550 WAP65547:WBE65550 WKL65547:WLA65550 WUH65547:WUW65550 HV131083:IK131086 RR131083:SG131086 ABN131083:ACC131086 ALJ131083:ALY131086 AVF131083:AVU131086 BFB131083:BFQ131086 BOX131083:BPM131086 BYT131083:BZI131086 CIP131083:CJE131086 CSL131083:CTA131086 DCH131083:DCW131086 DMD131083:DMS131086 DVZ131083:DWO131086 EFV131083:EGK131086 EPR131083:EQG131086 EZN131083:FAC131086 FJJ131083:FJY131086 FTF131083:FTU131086 GDB131083:GDQ131086 GMX131083:GNM131086 GWT131083:GXI131086 HGP131083:HHE131086 HQL131083:HRA131086 IAH131083:IAW131086 IKD131083:IKS131086 ITZ131083:IUO131086 JDV131083:JEK131086 JNR131083:JOG131086 JXN131083:JYC131086 KHJ131083:KHY131086 KRF131083:KRU131086 LBB131083:LBQ131086 LKX131083:LLM131086 LUT131083:LVI131086 MEP131083:MFE131086 MOL131083:MPA131086 MYH131083:MYW131086 NID131083:NIS131086 NRZ131083:NSO131086 OBV131083:OCK131086 OLR131083:OMG131086 OVN131083:OWC131086 PFJ131083:PFY131086 PPF131083:PPU131086 PZB131083:PZQ131086 QIX131083:QJM131086 QST131083:QTI131086 RCP131083:RDE131086 RML131083:RNA131086 RWH131083:RWW131086 SGD131083:SGS131086 SPZ131083:SQO131086 SZV131083:TAK131086 TJR131083:TKG131086 TTN131083:TUC131086 UDJ131083:UDY131086 UNF131083:UNU131086 UXB131083:UXQ131086 VGX131083:VHM131086 VQT131083:VRI131086 WAP131083:WBE131086 WKL131083:WLA131086 WUH131083:WUW131086 HV196619:IK196622 RR196619:SG196622 ABN196619:ACC196622 ALJ196619:ALY196622 AVF196619:AVU196622 BFB196619:BFQ196622 BOX196619:BPM196622 BYT196619:BZI196622 CIP196619:CJE196622 CSL196619:CTA196622 DCH196619:DCW196622 DMD196619:DMS196622 DVZ196619:DWO196622 EFV196619:EGK196622 EPR196619:EQG196622 EZN196619:FAC196622 FJJ196619:FJY196622 FTF196619:FTU196622 GDB196619:GDQ196622 GMX196619:GNM196622 GWT196619:GXI196622 HGP196619:HHE196622 HQL196619:HRA196622 IAH196619:IAW196622 IKD196619:IKS196622 ITZ196619:IUO196622 JDV196619:JEK196622 JNR196619:JOG196622 JXN196619:JYC196622 KHJ196619:KHY196622 KRF196619:KRU196622 LBB196619:LBQ196622 LKX196619:LLM196622 LUT196619:LVI196622 MEP196619:MFE196622 MOL196619:MPA196622 MYH196619:MYW196622 NID196619:NIS196622 NRZ196619:NSO196622 OBV196619:OCK196622 OLR196619:OMG196622 OVN196619:OWC196622 PFJ196619:PFY196622 PPF196619:PPU196622 PZB196619:PZQ196622 QIX196619:QJM196622 QST196619:QTI196622 RCP196619:RDE196622 RML196619:RNA196622 RWH196619:RWW196622 SGD196619:SGS196622 SPZ196619:SQO196622 SZV196619:TAK196622 TJR196619:TKG196622 TTN196619:TUC196622 UDJ196619:UDY196622 UNF196619:UNU196622 UXB196619:UXQ196622 VGX196619:VHM196622 VQT196619:VRI196622 WAP196619:WBE196622 WKL196619:WLA196622 WUH196619:WUW196622 HV262155:IK262158 RR262155:SG262158 ABN262155:ACC262158 ALJ262155:ALY262158 AVF262155:AVU262158 BFB262155:BFQ262158 BOX262155:BPM262158 BYT262155:BZI262158 CIP262155:CJE262158 CSL262155:CTA262158 DCH262155:DCW262158 DMD262155:DMS262158 DVZ262155:DWO262158 EFV262155:EGK262158 EPR262155:EQG262158 EZN262155:FAC262158 FJJ262155:FJY262158 FTF262155:FTU262158 GDB262155:GDQ262158 GMX262155:GNM262158 GWT262155:GXI262158 HGP262155:HHE262158 HQL262155:HRA262158 IAH262155:IAW262158 IKD262155:IKS262158 ITZ262155:IUO262158 JDV262155:JEK262158 JNR262155:JOG262158 JXN262155:JYC262158 KHJ262155:KHY262158 KRF262155:KRU262158 LBB262155:LBQ262158 LKX262155:LLM262158 LUT262155:LVI262158 MEP262155:MFE262158 MOL262155:MPA262158 MYH262155:MYW262158 NID262155:NIS262158 NRZ262155:NSO262158 OBV262155:OCK262158 OLR262155:OMG262158 OVN262155:OWC262158 PFJ262155:PFY262158 PPF262155:PPU262158 PZB262155:PZQ262158 QIX262155:QJM262158 QST262155:QTI262158 RCP262155:RDE262158 RML262155:RNA262158 RWH262155:RWW262158 SGD262155:SGS262158 SPZ262155:SQO262158 SZV262155:TAK262158 TJR262155:TKG262158 TTN262155:TUC262158 UDJ262155:UDY262158 UNF262155:UNU262158 UXB262155:UXQ262158 VGX262155:VHM262158 VQT262155:VRI262158 WAP262155:WBE262158 WKL262155:WLA262158 WUH262155:WUW262158 HV327691:IK327694 RR327691:SG327694 ABN327691:ACC327694 ALJ327691:ALY327694 AVF327691:AVU327694 BFB327691:BFQ327694 BOX327691:BPM327694 BYT327691:BZI327694 CIP327691:CJE327694 CSL327691:CTA327694 DCH327691:DCW327694 DMD327691:DMS327694 DVZ327691:DWO327694 EFV327691:EGK327694 EPR327691:EQG327694 EZN327691:FAC327694 FJJ327691:FJY327694 FTF327691:FTU327694 GDB327691:GDQ327694 GMX327691:GNM327694 GWT327691:GXI327694 HGP327691:HHE327694 HQL327691:HRA327694 IAH327691:IAW327694 IKD327691:IKS327694 ITZ327691:IUO327694 JDV327691:JEK327694 JNR327691:JOG327694 JXN327691:JYC327694 KHJ327691:KHY327694 KRF327691:KRU327694 LBB327691:LBQ327694 LKX327691:LLM327694 LUT327691:LVI327694 MEP327691:MFE327694 MOL327691:MPA327694 MYH327691:MYW327694 NID327691:NIS327694 NRZ327691:NSO327694 OBV327691:OCK327694 OLR327691:OMG327694 OVN327691:OWC327694 PFJ327691:PFY327694 PPF327691:PPU327694 PZB327691:PZQ327694 QIX327691:QJM327694 QST327691:QTI327694 RCP327691:RDE327694 RML327691:RNA327694 RWH327691:RWW327694 SGD327691:SGS327694 SPZ327691:SQO327694 SZV327691:TAK327694 TJR327691:TKG327694 TTN327691:TUC327694 UDJ327691:UDY327694 UNF327691:UNU327694 UXB327691:UXQ327694 VGX327691:VHM327694 VQT327691:VRI327694 WAP327691:WBE327694 WKL327691:WLA327694 WUH327691:WUW327694 HV393227:IK393230 RR393227:SG393230 ABN393227:ACC393230 ALJ393227:ALY393230 AVF393227:AVU393230 BFB393227:BFQ393230 BOX393227:BPM393230 BYT393227:BZI393230 CIP393227:CJE393230 CSL393227:CTA393230 DCH393227:DCW393230 DMD393227:DMS393230 DVZ393227:DWO393230 EFV393227:EGK393230 EPR393227:EQG393230 EZN393227:FAC393230 FJJ393227:FJY393230 FTF393227:FTU393230 GDB393227:GDQ393230 GMX393227:GNM393230 GWT393227:GXI393230 HGP393227:HHE393230 HQL393227:HRA393230 IAH393227:IAW393230 IKD393227:IKS393230 ITZ393227:IUO393230 JDV393227:JEK393230 JNR393227:JOG393230 JXN393227:JYC393230 KHJ393227:KHY393230 KRF393227:KRU393230 LBB393227:LBQ393230 LKX393227:LLM393230 LUT393227:LVI393230 MEP393227:MFE393230 MOL393227:MPA393230 MYH393227:MYW393230 NID393227:NIS393230 NRZ393227:NSO393230 OBV393227:OCK393230 OLR393227:OMG393230 OVN393227:OWC393230 PFJ393227:PFY393230 PPF393227:PPU393230 PZB393227:PZQ393230 QIX393227:QJM393230 QST393227:QTI393230 RCP393227:RDE393230 RML393227:RNA393230 RWH393227:RWW393230 SGD393227:SGS393230 SPZ393227:SQO393230 SZV393227:TAK393230 TJR393227:TKG393230 TTN393227:TUC393230 UDJ393227:UDY393230 UNF393227:UNU393230 UXB393227:UXQ393230 VGX393227:VHM393230 VQT393227:VRI393230 WAP393227:WBE393230 WKL393227:WLA393230 WUH393227:WUW393230 HV458763:IK458766 RR458763:SG458766 ABN458763:ACC458766 ALJ458763:ALY458766 AVF458763:AVU458766 BFB458763:BFQ458766 BOX458763:BPM458766 BYT458763:BZI458766 CIP458763:CJE458766 CSL458763:CTA458766 DCH458763:DCW458766 DMD458763:DMS458766 DVZ458763:DWO458766 EFV458763:EGK458766 EPR458763:EQG458766 EZN458763:FAC458766 FJJ458763:FJY458766 FTF458763:FTU458766 GDB458763:GDQ458766 GMX458763:GNM458766 GWT458763:GXI458766 HGP458763:HHE458766 HQL458763:HRA458766 IAH458763:IAW458766 IKD458763:IKS458766 ITZ458763:IUO458766 JDV458763:JEK458766 JNR458763:JOG458766 JXN458763:JYC458766 KHJ458763:KHY458766 KRF458763:KRU458766 LBB458763:LBQ458766 LKX458763:LLM458766 LUT458763:LVI458766 MEP458763:MFE458766 MOL458763:MPA458766 MYH458763:MYW458766 NID458763:NIS458766 NRZ458763:NSO458766 OBV458763:OCK458766 OLR458763:OMG458766 OVN458763:OWC458766 PFJ458763:PFY458766 PPF458763:PPU458766 PZB458763:PZQ458766 QIX458763:QJM458766 QST458763:QTI458766 RCP458763:RDE458766 RML458763:RNA458766 RWH458763:RWW458766 SGD458763:SGS458766 SPZ458763:SQO458766 SZV458763:TAK458766 TJR458763:TKG458766 TTN458763:TUC458766 UDJ458763:UDY458766 UNF458763:UNU458766 UXB458763:UXQ458766 VGX458763:VHM458766 VQT458763:VRI458766 WAP458763:WBE458766 WKL458763:WLA458766 WUH458763:WUW458766 HV524299:IK524302 RR524299:SG524302 ABN524299:ACC524302 ALJ524299:ALY524302 AVF524299:AVU524302 BFB524299:BFQ524302 BOX524299:BPM524302 BYT524299:BZI524302 CIP524299:CJE524302 CSL524299:CTA524302 DCH524299:DCW524302 DMD524299:DMS524302 DVZ524299:DWO524302 EFV524299:EGK524302 EPR524299:EQG524302 EZN524299:FAC524302 FJJ524299:FJY524302 FTF524299:FTU524302 GDB524299:GDQ524302 GMX524299:GNM524302 GWT524299:GXI524302 HGP524299:HHE524302 HQL524299:HRA524302 IAH524299:IAW524302 IKD524299:IKS524302 ITZ524299:IUO524302 JDV524299:JEK524302 JNR524299:JOG524302 JXN524299:JYC524302 KHJ524299:KHY524302 KRF524299:KRU524302 LBB524299:LBQ524302 LKX524299:LLM524302 LUT524299:LVI524302 MEP524299:MFE524302 MOL524299:MPA524302 MYH524299:MYW524302 NID524299:NIS524302 NRZ524299:NSO524302 OBV524299:OCK524302 OLR524299:OMG524302 OVN524299:OWC524302 PFJ524299:PFY524302 PPF524299:PPU524302 PZB524299:PZQ524302 QIX524299:QJM524302 QST524299:QTI524302 RCP524299:RDE524302 RML524299:RNA524302 RWH524299:RWW524302 SGD524299:SGS524302 SPZ524299:SQO524302 SZV524299:TAK524302 TJR524299:TKG524302 TTN524299:TUC524302 UDJ524299:UDY524302 UNF524299:UNU524302 UXB524299:UXQ524302 VGX524299:VHM524302 VQT524299:VRI524302 WAP524299:WBE524302 WKL524299:WLA524302 WUH524299:WUW524302 HV589835:IK589838 RR589835:SG589838 ABN589835:ACC589838 ALJ589835:ALY589838 AVF589835:AVU589838 BFB589835:BFQ589838 BOX589835:BPM589838 BYT589835:BZI589838 CIP589835:CJE589838 CSL589835:CTA589838 DCH589835:DCW589838 DMD589835:DMS589838 DVZ589835:DWO589838 EFV589835:EGK589838 EPR589835:EQG589838 EZN589835:FAC589838 FJJ589835:FJY589838 FTF589835:FTU589838 GDB589835:GDQ589838 GMX589835:GNM589838 GWT589835:GXI589838 HGP589835:HHE589838 HQL589835:HRA589838 IAH589835:IAW589838 IKD589835:IKS589838 ITZ589835:IUO589838 JDV589835:JEK589838 JNR589835:JOG589838 JXN589835:JYC589838 KHJ589835:KHY589838 KRF589835:KRU589838 LBB589835:LBQ589838 LKX589835:LLM589838 LUT589835:LVI589838 MEP589835:MFE589838 MOL589835:MPA589838 MYH589835:MYW589838 NID589835:NIS589838 NRZ589835:NSO589838 OBV589835:OCK589838 OLR589835:OMG589838 OVN589835:OWC589838 PFJ589835:PFY589838 PPF589835:PPU589838 PZB589835:PZQ589838 QIX589835:QJM589838 QST589835:QTI589838 RCP589835:RDE589838 RML589835:RNA589838 RWH589835:RWW589838 SGD589835:SGS589838 SPZ589835:SQO589838 SZV589835:TAK589838 TJR589835:TKG589838 TTN589835:TUC589838 UDJ589835:UDY589838 UNF589835:UNU589838 UXB589835:UXQ589838 VGX589835:VHM589838 VQT589835:VRI589838 WAP589835:WBE589838 WKL589835:WLA589838 WUH589835:WUW589838 HV655371:IK655374 RR655371:SG655374 ABN655371:ACC655374 ALJ655371:ALY655374 AVF655371:AVU655374 BFB655371:BFQ655374 BOX655371:BPM655374 BYT655371:BZI655374 CIP655371:CJE655374 CSL655371:CTA655374 DCH655371:DCW655374 DMD655371:DMS655374 DVZ655371:DWO655374 EFV655371:EGK655374 EPR655371:EQG655374 EZN655371:FAC655374 FJJ655371:FJY655374 FTF655371:FTU655374 GDB655371:GDQ655374 GMX655371:GNM655374 GWT655371:GXI655374 HGP655371:HHE655374 HQL655371:HRA655374 IAH655371:IAW655374 IKD655371:IKS655374 ITZ655371:IUO655374 JDV655371:JEK655374 JNR655371:JOG655374 JXN655371:JYC655374 KHJ655371:KHY655374 KRF655371:KRU655374 LBB655371:LBQ655374 LKX655371:LLM655374 LUT655371:LVI655374 MEP655371:MFE655374 MOL655371:MPA655374 MYH655371:MYW655374 NID655371:NIS655374 NRZ655371:NSO655374 OBV655371:OCK655374 OLR655371:OMG655374 OVN655371:OWC655374 PFJ655371:PFY655374 PPF655371:PPU655374 PZB655371:PZQ655374 QIX655371:QJM655374 QST655371:QTI655374 RCP655371:RDE655374 RML655371:RNA655374 RWH655371:RWW655374 SGD655371:SGS655374 SPZ655371:SQO655374 SZV655371:TAK655374 TJR655371:TKG655374 TTN655371:TUC655374 UDJ655371:UDY655374 UNF655371:UNU655374 UXB655371:UXQ655374 VGX655371:VHM655374 VQT655371:VRI655374 WAP655371:WBE655374 WKL655371:WLA655374 WUH655371:WUW655374 HV720907:IK720910 RR720907:SG720910 ABN720907:ACC720910 ALJ720907:ALY720910 AVF720907:AVU720910 BFB720907:BFQ720910 BOX720907:BPM720910 BYT720907:BZI720910 CIP720907:CJE720910 CSL720907:CTA720910 DCH720907:DCW720910 DMD720907:DMS720910 DVZ720907:DWO720910 EFV720907:EGK720910 EPR720907:EQG720910 EZN720907:FAC720910 FJJ720907:FJY720910 FTF720907:FTU720910 GDB720907:GDQ720910 GMX720907:GNM720910 GWT720907:GXI720910 HGP720907:HHE720910 HQL720907:HRA720910 IAH720907:IAW720910 IKD720907:IKS720910 ITZ720907:IUO720910 JDV720907:JEK720910 JNR720907:JOG720910 JXN720907:JYC720910 KHJ720907:KHY720910 KRF720907:KRU720910 LBB720907:LBQ720910 LKX720907:LLM720910 LUT720907:LVI720910 MEP720907:MFE720910 MOL720907:MPA720910 MYH720907:MYW720910 NID720907:NIS720910 NRZ720907:NSO720910 OBV720907:OCK720910 OLR720907:OMG720910 OVN720907:OWC720910 PFJ720907:PFY720910 PPF720907:PPU720910 PZB720907:PZQ720910 QIX720907:QJM720910 QST720907:QTI720910 RCP720907:RDE720910 RML720907:RNA720910 RWH720907:RWW720910 SGD720907:SGS720910 SPZ720907:SQO720910 SZV720907:TAK720910 TJR720907:TKG720910 TTN720907:TUC720910 UDJ720907:UDY720910 UNF720907:UNU720910 UXB720907:UXQ720910 VGX720907:VHM720910 VQT720907:VRI720910 WAP720907:WBE720910 WKL720907:WLA720910 WUH720907:WUW720910 HV786443:IK786446 RR786443:SG786446 ABN786443:ACC786446 ALJ786443:ALY786446 AVF786443:AVU786446 BFB786443:BFQ786446 BOX786443:BPM786446 BYT786443:BZI786446 CIP786443:CJE786446 CSL786443:CTA786446 DCH786443:DCW786446 DMD786443:DMS786446 DVZ786443:DWO786446 EFV786443:EGK786446 EPR786443:EQG786446 EZN786443:FAC786446 FJJ786443:FJY786446 FTF786443:FTU786446 GDB786443:GDQ786446 GMX786443:GNM786446 GWT786443:GXI786446 HGP786443:HHE786446 HQL786443:HRA786446 IAH786443:IAW786446 IKD786443:IKS786446 ITZ786443:IUO786446 JDV786443:JEK786446 JNR786443:JOG786446 JXN786443:JYC786446 KHJ786443:KHY786446 KRF786443:KRU786446 LBB786443:LBQ786446 LKX786443:LLM786446 LUT786443:LVI786446 MEP786443:MFE786446 MOL786443:MPA786446 MYH786443:MYW786446 NID786443:NIS786446 NRZ786443:NSO786446 OBV786443:OCK786446 OLR786443:OMG786446 OVN786443:OWC786446 PFJ786443:PFY786446 PPF786443:PPU786446 PZB786443:PZQ786446 QIX786443:QJM786446 QST786443:QTI786446 RCP786443:RDE786446 RML786443:RNA786446 RWH786443:RWW786446 SGD786443:SGS786446 SPZ786443:SQO786446 SZV786443:TAK786446 TJR786443:TKG786446 TTN786443:TUC786446 UDJ786443:UDY786446 UNF786443:UNU786446 UXB786443:UXQ786446 VGX786443:VHM786446 VQT786443:VRI786446 WAP786443:WBE786446 WKL786443:WLA786446 WUH786443:WUW786446 HV851979:IK851982 RR851979:SG851982 ABN851979:ACC851982 ALJ851979:ALY851982 AVF851979:AVU851982 BFB851979:BFQ851982 BOX851979:BPM851982 BYT851979:BZI851982 CIP851979:CJE851982 CSL851979:CTA851982 DCH851979:DCW851982 DMD851979:DMS851982 DVZ851979:DWO851982 EFV851979:EGK851982 EPR851979:EQG851982 EZN851979:FAC851982 FJJ851979:FJY851982 FTF851979:FTU851982 GDB851979:GDQ851982 GMX851979:GNM851982 GWT851979:GXI851982 HGP851979:HHE851982 HQL851979:HRA851982 IAH851979:IAW851982 IKD851979:IKS851982 ITZ851979:IUO851982 JDV851979:JEK851982 JNR851979:JOG851982 JXN851979:JYC851982 KHJ851979:KHY851982 KRF851979:KRU851982 LBB851979:LBQ851982 LKX851979:LLM851982 LUT851979:LVI851982 MEP851979:MFE851982 MOL851979:MPA851982 MYH851979:MYW851982 NID851979:NIS851982 NRZ851979:NSO851982 OBV851979:OCK851982 OLR851979:OMG851982 OVN851979:OWC851982 PFJ851979:PFY851982 PPF851979:PPU851982 PZB851979:PZQ851982 QIX851979:QJM851982 QST851979:QTI851982 RCP851979:RDE851982 RML851979:RNA851982 RWH851979:RWW851982 SGD851979:SGS851982 SPZ851979:SQO851982 SZV851979:TAK851982 TJR851979:TKG851982 TTN851979:TUC851982 UDJ851979:UDY851982 UNF851979:UNU851982 UXB851979:UXQ851982 VGX851979:VHM851982 VQT851979:VRI851982 WAP851979:WBE851982 WKL851979:WLA851982 WUH851979:WUW851982 HV917515:IK917518 RR917515:SG917518 ABN917515:ACC917518 ALJ917515:ALY917518 AVF917515:AVU917518 BFB917515:BFQ917518 BOX917515:BPM917518 BYT917515:BZI917518 CIP917515:CJE917518 CSL917515:CTA917518 DCH917515:DCW917518 DMD917515:DMS917518 DVZ917515:DWO917518 EFV917515:EGK917518 EPR917515:EQG917518 EZN917515:FAC917518 FJJ917515:FJY917518 FTF917515:FTU917518 GDB917515:GDQ917518 GMX917515:GNM917518 GWT917515:GXI917518 HGP917515:HHE917518 HQL917515:HRA917518 IAH917515:IAW917518 IKD917515:IKS917518 ITZ917515:IUO917518 JDV917515:JEK917518 JNR917515:JOG917518 JXN917515:JYC917518 KHJ917515:KHY917518 KRF917515:KRU917518 LBB917515:LBQ917518 LKX917515:LLM917518 LUT917515:LVI917518 MEP917515:MFE917518 MOL917515:MPA917518 MYH917515:MYW917518 NID917515:NIS917518 NRZ917515:NSO917518 OBV917515:OCK917518 OLR917515:OMG917518 OVN917515:OWC917518 PFJ917515:PFY917518 PPF917515:PPU917518 PZB917515:PZQ917518 QIX917515:QJM917518 QST917515:QTI917518 RCP917515:RDE917518 RML917515:RNA917518 RWH917515:RWW917518 SGD917515:SGS917518 SPZ917515:SQO917518 SZV917515:TAK917518 TJR917515:TKG917518 TTN917515:TUC917518 UDJ917515:UDY917518 UNF917515:UNU917518 UXB917515:UXQ917518 VGX917515:VHM917518 VQT917515:VRI917518 WAP917515:WBE917518 WKL917515:WLA917518 WUH917515:WUW917518 HV983051:IK983054 RR983051:SG983054 ABN983051:ACC983054 ALJ983051:ALY983054 AVF983051:AVU983054 BFB983051:BFQ983054 BOX983051:BPM983054 BYT983051:BZI983054 CIP983051:CJE983054 CSL983051:CTA983054 DCH983051:DCW983054 DMD983051:DMS983054 DVZ983051:DWO983054 EFV983051:EGK983054 EPR983051:EQG983054 EZN983051:FAC983054 FJJ983051:FJY983054 FTF983051:FTU983054 GDB983051:GDQ983054 GMX983051:GNM983054 GWT983051:GXI983054 HGP983051:HHE983054 HQL983051:HRA983054 IAH983051:IAW983054 IKD983051:IKS983054 ITZ983051:IUO983054 JDV983051:JEK983054 JNR983051:JOG983054 JXN983051:JYC983054 KHJ983051:KHY983054 KRF983051:KRU983054 LBB983051:LBQ983054 LKX983051:LLM983054 LUT983051:LVI983054 MEP983051:MFE983054 MOL983051:MPA983054 MYH983051:MYW983054 NID983051:NIS983054 NRZ983051:NSO983054 OBV983051:OCK983054 OLR983051:OMG983054 OVN983051:OWC983054 PFJ983051:PFY983054 PPF983051:PPU983054 PZB983051:PZQ983054 QIX983051:QJM983054 QST983051:QTI983054 RCP983051:RDE983054 RML983051:RNA983054 RWH983051:RWW983054 SGD983051:SGS983054 SPZ983051:SQO983054 SZV983051:TAK983054 TJR983051:TKG983054 TTN983051:TUC983054 UDJ983051:UDY983054 UNF983051:UNU983054 UXB983051:UXQ983054 VGX983051:VHM983054 VQT983051:VRI983054 WAP983051:WBE983054 WKL983051:WLA983054 WUH983051:WUW983054 O983053:AA983056 O917517:AA917520 O851981:AA851984 O786445:AA786448 O720909:AA720912 O655373:AA655376 O589837:AA589840 O524301:AA524304 O458765:AA458768 O393229:AA393232 O327693:AA327696 O262157:AA262160 O196621:AA196624 O131085:AA131088 O65549:AA65552 P983061:AA983062 P917525:AA917526 P851989:AA851990 P786453:AA786454 P720917:AA720918 P655381:AA655382 P589845:AA589846 P524309:AA524310 P458773:AA458774 P393237:AA393238 P327701:AA327702 P262165:AA262166 P196629:AA196630 P131093:AA131094 P65557:AA65558 H983083:AA983085 H917547:AA917549 H852011:AA852013 H786475:AA786477 H720939:AA720941 H655403:AA655405 H589867:AA589869 H524331:AA524333 H458795:AA458797 H393259:AA393261 H327723:AA327725 H262187:AA262189 H196651:AA196653 H131115:AA131117 H65579:AA65581 L983074:AA983075 L917538:AA917539 L852002:AA852003 L786466:AA786467 L720930:AA720931 L655394:AA655395 L589858:AA589859 L524322:AA524323 L458786:AA458787 L393250:AA393251 L327714:AA327715 L262178:AA262179 L196642:AA196643 L131106:AA131107 L65570:AA65571 H983079:AA983079 H917543:AA917543 H852007:AA852007 H786471:AA786471 H720935:AA720935 H655399:AA655399 H589863:AA589863 H524327:AA524327 H458791:AA458791 H393255:AA393255 H327719:AA327719 H262183:AA262183 H196647:AA196647 H131111:AA131111 H65575:AA65575 L983064:AA983065 L917528:AA917529 L851992:AA851993 L786456:AA786457 L720920:AA720921 L655384:AA655385 L589848:AA589849 L524312:AA524313 L458776:AA458777 L393240:AA393241 L327704:AA327705 L262168:AA262169 L196632:AA196633 L131096:AA131097 L65560:AA65561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B0016-0328-4919-9204-B98E9CD2ED90}">
  <sheetPr>
    <pageSetUpPr fitToPage="1"/>
  </sheetPr>
  <dimension ref="A1:AR185"/>
  <sheetViews>
    <sheetView showGridLines="0" view="pageBreakPreview" topLeftCell="B2" zoomScaleNormal="100" zoomScaleSheetLayoutView="100" workbookViewId="0">
      <selection activeCell="J10" sqref="J10"/>
    </sheetView>
  </sheetViews>
  <sheetFormatPr defaultRowHeight="20.149999999999999" customHeight="1"/>
  <cols>
    <col min="1" max="1" width="1.08203125" style="252" hidden="1" customWidth="1"/>
    <col min="2" max="2" width="1.33203125" style="252" customWidth="1"/>
    <col min="3" max="3" width="2.5" style="252" customWidth="1"/>
    <col min="4" max="23" width="3.83203125" style="252" customWidth="1"/>
    <col min="24" max="24" width="3.08203125" style="252" customWidth="1"/>
    <col min="25" max="25" width="1.58203125" style="252" customWidth="1"/>
    <col min="26" max="26" width="3.58203125" style="252" customWidth="1"/>
    <col min="27" max="27" width="9" style="202" customWidth="1"/>
    <col min="28" max="28" width="9" style="320" customWidth="1"/>
    <col min="29" max="29" width="9" style="321" customWidth="1"/>
    <col min="30" max="30" width="9" style="252" customWidth="1"/>
    <col min="31" max="42" width="9" style="252"/>
    <col min="43" max="43" width="16.83203125" style="252" bestFit="1" customWidth="1"/>
    <col min="44" max="44" width="13.33203125" style="252" customWidth="1"/>
    <col min="45" max="216" width="9" style="252"/>
    <col min="217" max="240" width="3.58203125" style="252" customWidth="1"/>
    <col min="241" max="249" width="9" style="252" customWidth="1"/>
    <col min="250" max="250" width="2" style="252" customWidth="1"/>
    <col min="251" max="472" width="9" style="252"/>
    <col min="473" max="496" width="3.58203125" style="252" customWidth="1"/>
    <col min="497" max="505" width="9" style="252" customWidth="1"/>
    <col min="506" max="506" width="2" style="252" customWidth="1"/>
    <col min="507" max="728" width="9" style="252"/>
    <col min="729" max="752" width="3.58203125" style="252" customWidth="1"/>
    <col min="753" max="761" width="9" style="252" customWidth="1"/>
    <col min="762" max="762" width="2" style="252" customWidth="1"/>
    <col min="763" max="984" width="9" style="252"/>
    <col min="985" max="1008" width="3.58203125" style="252" customWidth="1"/>
    <col min="1009" max="1017" width="9" style="252" customWidth="1"/>
    <col min="1018" max="1018" width="2" style="252" customWidth="1"/>
    <col min="1019" max="1240" width="9" style="252"/>
    <col min="1241" max="1264" width="3.58203125" style="252" customWidth="1"/>
    <col min="1265" max="1273" width="9" style="252" customWidth="1"/>
    <col min="1274" max="1274" width="2" style="252" customWidth="1"/>
    <col min="1275" max="1496" width="9" style="252"/>
    <col min="1497" max="1520" width="3.58203125" style="252" customWidth="1"/>
    <col min="1521" max="1529" width="9" style="252" customWidth="1"/>
    <col min="1530" max="1530" width="2" style="252" customWidth="1"/>
    <col min="1531" max="1752" width="9" style="252"/>
    <col min="1753" max="1776" width="3.58203125" style="252" customWidth="1"/>
    <col min="1777" max="1785" width="9" style="252" customWidth="1"/>
    <col min="1786" max="1786" width="2" style="252" customWidth="1"/>
    <col min="1787" max="2008" width="9" style="252"/>
    <col min="2009" max="2032" width="3.58203125" style="252" customWidth="1"/>
    <col min="2033" max="2041" width="9" style="252" customWidth="1"/>
    <col min="2042" max="2042" width="2" style="252" customWidth="1"/>
    <col min="2043" max="2264" width="9" style="252"/>
    <col min="2265" max="2288" width="3.58203125" style="252" customWidth="1"/>
    <col min="2289" max="2297" width="9" style="252" customWidth="1"/>
    <col min="2298" max="2298" width="2" style="252" customWidth="1"/>
    <col min="2299" max="2520" width="9" style="252"/>
    <col min="2521" max="2544" width="3.58203125" style="252" customWidth="1"/>
    <col min="2545" max="2553" width="9" style="252" customWidth="1"/>
    <col min="2554" max="2554" width="2" style="252" customWidth="1"/>
    <col min="2555" max="2776" width="9" style="252"/>
    <col min="2777" max="2800" width="3.58203125" style="252" customWidth="1"/>
    <col min="2801" max="2809" width="9" style="252" customWidth="1"/>
    <col min="2810" max="2810" width="2" style="252" customWidth="1"/>
    <col min="2811" max="3032" width="9" style="252"/>
    <col min="3033" max="3056" width="3.58203125" style="252" customWidth="1"/>
    <col min="3057" max="3065" width="9" style="252" customWidth="1"/>
    <col min="3066" max="3066" width="2" style="252" customWidth="1"/>
    <col min="3067" max="3288" width="9" style="252"/>
    <col min="3289" max="3312" width="3.58203125" style="252" customWidth="1"/>
    <col min="3313" max="3321" width="9" style="252" customWidth="1"/>
    <col min="3322" max="3322" width="2" style="252" customWidth="1"/>
    <col min="3323" max="3544" width="9" style="252"/>
    <col min="3545" max="3568" width="3.58203125" style="252" customWidth="1"/>
    <col min="3569" max="3577" width="9" style="252" customWidth="1"/>
    <col min="3578" max="3578" width="2" style="252" customWidth="1"/>
    <col min="3579" max="3800" width="9" style="252"/>
    <col min="3801" max="3824" width="3.58203125" style="252" customWidth="1"/>
    <col min="3825" max="3833" width="9" style="252" customWidth="1"/>
    <col min="3834" max="3834" width="2" style="252" customWidth="1"/>
    <col min="3835" max="4056" width="9" style="252"/>
    <col min="4057" max="4080" width="3.58203125" style="252" customWidth="1"/>
    <col min="4081" max="4089" width="9" style="252" customWidth="1"/>
    <col min="4090" max="4090" width="2" style="252" customWidth="1"/>
    <col min="4091" max="4312" width="9" style="252"/>
    <col min="4313" max="4336" width="3.58203125" style="252" customWidth="1"/>
    <col min="4337" max="4345" width="9" style="252" customWidth="1"/>
    <col min="4346" max="4346" width="2" style="252" customWidth="1"/>
    <col min="4347" max="4568" width="9" style="252"/>
    <col min="4569" max="4592" width="3.58203125" style="252" customWidth="1"/>
    <col min="4593" max="4601" width="9" style="252" customWidth="1"/>
    <col min="4602" max="4602" width="2" style="252" customWidth="1"/>
    <col min="4603" max="4824" width="9" style="252"/>
    <col min="4825" max="4848" width="3.58203125" style="252" customWidth="1"/>
    <col min="4849" max="4857" width="9" style="252" customWidth="1"/>
    <col min="4858" max="4858" width="2" style="252" customWidth="1"/>
    <col min="4859" max="5080" width="9" style="252"/>
    <col min="5081" max="5104" width="3.58203125" style="252" customWidth="1"/>
    <col min="5105" max="5113" width="9" style="252" customWidth="1"/>
    <col min="5114" max="5114" width="2" style="252" customWidth="1"/>
    <col min="5115" max="5336" width="9" style="252"/>
    <col min="5337" max="5360" width="3.58203125" style="252" customWidth="1"/>
    <col min="5361" max="5369" width="9" style="252" customWidth="1"/>
    <col min="5370" max="5370" width="2" style="252" customWidth="1"/>
    <col min="5371" max="5592" width="9" style="252"/>
    <col min="5593" max="5616" width="3.58203125" style="252" customWidth="1"/>
    <col min="5617" max="5625" width="9" style="252" customWidth="1"/>
    <col min="5626" max="5626" width="2" style="252" customWidth="1"/>
    <col min="5627" max="5848" width="9" style="252"/>
    <col min="5849" max="5872" width="3.58203125" style="252" customWidth="1"/>
    <col min="5873" max="5881" width="9" style="252" customWidth="1"/>
    <col min="5882" max="5882" width="2" style="252" customWidth="1"/>
    <col min="5883" max="6104" width="9" style="252"/>
    <col min="6105" max="6128" width="3.58203125" style="252" customWidth="1"/>
    <col min="6129" max="6137" width="9" style="252" customWidth="1"/>
    <col min="6138" max="6138" width="2" style="252" customWidth="1"/>
    <col min="6139" max="6360" width="9" style="252"/>
    <col min="6361" max="6384" width="3.58203125" style="252" customWidth="1"/>
    <col min="6385" max="6393" width="9" style="252" customWidth="1"/>
    <col min="6394" max="6394" width="2" style="252" customWidth="1"/>
    <col min="6395" max="6616" width="9" style="252"/>
    <col min="6617" max="6640" width="3.58203125" style="252" customWidth="1"/>
    <col min="6641" max="6649" width="9" style="252" customWidth="1"/>
    <col min="6650" max="6650" width="2" style="252" customWidth="1"/>
    <col min="6651" max="6872" width="9" style="252"/>
    <col min="6873" max="6896" width="3.58203125" style="252" customWidth="1"/>
    <col min="6897" max="6905" width="9" style="252" customWidth="1"/>
    <col min="6906" max="6906" width="2" style="252" customWidth="1"/>
    <col min="6907" max="7128" width="9" style="252"/>
    <col min="7129" max="7152" width="3.58203125" style="252" customWidth="1"/>
    <col min="7153" max="7161" width="9" style="252" customWidth="1"/>
    <col min="7162" max="7162" width="2" style="252" customWidth="1"/>
    <col min="7163" max="7384" width="9" style="252"/>
    <col min="7385" max="7408" width="3.58203125" style="252" customWidth="1"/>
    <col min="7409" max="7417" width="9" style="252" customWidth="1"/>
    <col min="7418" max="7418" width="2" style="252" customWidth="1"/>
    <col min="7419" max="7640" width="9" style="252"/>
    <col min="7641" max="7664" width="3.58203125" style="252" customWidth="1"/>
    <col min="7665" max="7673" width="9" style="252" customWidth="1"/>
    <col min="7674" max="7674" width="2" style="252" customWidth="1"/>
    <col min="7675" max="7896" width="9" style="252"/>
    <col min="7897" max="7920" width="3.58203125" style="252" customWidth="1"/>
    <col min="7921" max="7929" width="9" style="252" customWidth="1"/>
    <col min="7930" max="7930" width="2" style="252" customWidth="1"/>
    <col min="7931" max="8152" width="9" style="252"/>
    <col min="8153" max="8176" width="3.58203125" style="252" customWidth="1"/>
    <col min="8177" max="8185" width="9" style="252" customWidth="1"/>
    <col min="8186" max="8186" width="2" style="252" customWidth="1"/>
    <col min="8187" max="8408" width="9" style="252"/>
    <col min="8409" max="8432" width="3.58203125" style="252" customWidth="1"/>
    <col min="8433" max="8441" width="9" style="252" customWidth="1"/>
    <col min="8442" max="8442" width="2" style="252" customWidth="1"/>
    <col min="8443" max="8664" width="9" style="252"/>
    <col min="8665" max="8688" width="3.58203125" style="252" customWidth="1"/>
    <col min="8689" max="8697" width="9" style="252" customWidth="1"/>
    <col min="8698" max="8698" width="2" style="252" customWidth="1"/>
    <col min="8699" max="8920" width="9" style="252"/>
    <col min="8921" max="8944" width="3.58203125" style="252" customWidth="1"/>
    <col min="8945" max="8953" width="9" style="252" customWidth="1"/>
    <col min="8954" max="8954" width="2" style="252" customWidth="1"/>
    <col min="8955" max="9176" width="9" style="252"/>
    <col min="9177" max="9200" width="3.58203125" style="252" customWidth="1"/>
    <col min="9201" max="9209" width="9" style="252" customWidth="1"/>
    <col min="9210" max="9210" width="2" style="252" customWidth="1"/>
    <col min="9211" max="9432" width="9" style="252"/>
    <col min="9433" max="9456" width="3.58203125" style="252" customWidth="1"/>
    <col min="9457" max="9465" width="9" style="252" customWidth="1"/>
    <col min="9466" max="9466" width="2" style="252" customWidth="1"/>
    <col min="9467" max="9688" width="9" style="252"/>
    <col min="9689" max="9712" width="3.58203125" style="252" customWidth="1"/>
    <col min="9713" max="9721" width="9" style="252" customWidth="1"/>
    <col min="9722" max="9722" width="2" style="252" customWidth="1"/>
    <col min="9723" max="9944" width="9" style="252"/>
    <col min="9945" max="9968" width="3.58203125" style="252" customWidth="1"/>
    <col min="9969" max="9977" width="9" style="252" customWidth="1"/>
    <col min="9978" max="9978" width="2" style="252" customWidth="1"/>
    <col min="9979" max="10200" width="9" style="252"/>
    <col min="10201" max="10224" width="3.58203125" style="252" customWidth="1"/>
    <col min="10225" max="10233" width="9" style="252" customWidth="1"/>
    <col min="10234" max="10234" width="2" style="252" customWidth="1"/>
    <col min="10235" max="10456" width="9" style="252"/>
    <col min="10457" max="10480" width="3.58203125" style="252" customWidth="1"/>
    <col min="10481" max="10489" width="9" style="252" customWidth="1"/>
    <col min="10490" max="10490" width="2" style="252" customWidth="1"/>
    <col min="10491" max="10712" width="9" style="252"/>
    <col min="10713" max="10736" width="3.58203125" style="252" customWidth="1"/>
    <col min="10737" max="10745" width="9" style="252" customWidth="1"/>
    <col min="10746" max="10746" width="2" style="252" customWidth="1"/>
    <col min="10747" max="10968" width="9" style="252"/>
    <col min="10969" max="10992" width="3.58203125" style="252" customWidth="1"/>
    <col min="10993" max="11001" width="9" style="252" customWidth="1"/>
    <col min="11002" max="11002" width="2" style="252" customWidth="1"/>
    <col min="11003" max="11224" width="9" style="252"/>
    <col min="11225" max="11248" width="3.58203125" style="252" customWidth="1"/>
    <col min="11249" max="11257" width="9" style="252" customWidth="1"/>
    <col min="11258" max="11258" width="2" style="252" customWidth="1"/>
    <col min="11259" max="11480" width="9" style="252"/>
    <col min="11481" max="11504" width="3.58203125" style="252" customWidth="1"/>
    <col min="11505" max="11513" width="9" style="252" customWidth="1"/>
    <col min="11514" max="11514" width="2" style="252" customWidth="1"/>
    <col min="11515" max="11736" width="9" style="252"/>
    <col min="11737" max="11760" width="3.58203125" style="252" customWidth="1"/>
    <col min="11761" max="11769" width="9" style="252" customWidth="1"/>
    <col min="11770" max="11770" width="2" style="252" customWidth="1"/>
    <col min="11771" max="11992" width="9" style="252"/>
    <col min="11993" max="12016" width="3.58203125" style="252" customWidth="1"/>
    <col min="12017" max="12025" width="9" style="252" customWidth="1"/>
    <col min="12026" max="12026" width="2" style="252" customWidth="1"/>
    <col min="12027" max="12248" width="9" style="252"/>
    <col min="12249" max="12272" width="3.58203125" style="252" customWidth="1"/>
    <col min="12273" max="12281" width="9" style="252" customWidth="1"/>
    <col min="12282" max="12282" width="2" style="252" customWidth="1"/>
    <col min="12283" max="12504" width="9" style="252"/>
    <col min="12505" max="12528" width="3.58203125" style="252" customWidth="1"/>
    <col min="12529" max="12537" width="9" style="252" customWidth="1"/>
    <col min="12538" max="12538" width="2" style="252" customWidth="1"/>
    <col min="12539" max="12760" width="9" style="252"/>
    <col min="12761" max="12784" width="3.58203125" style="252" customWidth="1"/>
    <col min="12785" max="12793" width="9" style="252" customWidth="1"/>
    <col min="12794" max="12794" width="2" style="252" customWidth="1"/>
    <col min="12795" max="13016" width="9" style="252"/>
    <col min="13017" max="13040" width="3.58203125" style="252" customWidth="1"/>
    <col min="13041" max="13049" width="9" style="252" customWidth="1"/>
    <col min="13050" max="13050" width="2" style="252" customWidth="1"/>
    <col min="13051" max="13272" width="9" style="252"/>
    <col min="13273" max="13296" width="3.58203125" style="252" customWidth="1"/>
    <col min="13297" max="13305" width="9" style="252" customWidth="1"/>
    <col min="13306" max="13306" width="2" style="252" customWidth="1"/>
    <col min="13307" max="13528" width="9" style="252"/>
    <col min="13529" max="13552" width="3.58203125" style="252" customWidth="1"/>
    <col min="13553" max="13561" width="9" style="252" customWidth="1"/>
    <col min="13562" max="13562" width="2" style="252" customWidth="1"/>
    <col min="13563" max="13784" width="9" style="252"/>
    <col min="13785" max="13808" width="3.58203125" style="252" customWidth="1"/>
    <col min="13809" max="13817" width="9" style="252" customWidth="1"/>
    <col min="13818" max="13818" width="2" style="252" customWidth="1"/>
    <col min="13819" max="14040" width="9" style="252"/>
    <col min="14041" max="14064" width="3.58203125" style="252" customWidth="1"/>
    <col min="14065" max="14073" width="9" style="252" customWidth="1"/>
    <col min="14074" max="14074" width="2" style="252" customWidth="1"/>
    <col min="14075" max="14296" width="9" style="252"/>
    <col min="14297" max="14320" width="3.58203125" style="252" customWidth="1"/>
    <col min="14321" max="14329" width="9" style="252" customWidth="1"/>
    <col min="14330" max="14330" width="2" style="252" customWidth="1"/>
    <col min="14331" max="14552" width="9" style="252"/>
    <col min="14553" max="14576" width="3.58203125" style="252" customWidth="1"/>
    <col min="14577" max="14585" width="9" style="252" customWidth="1"/>
    <col min="14586" max="14586" width="2" style="252" customWidth="1"/>
    <col min="14587" max="14808" width="9" style="252"/>
    <col min="14809" max="14832" width="3.58203125" style="252" customWidth="1"/>
    <col min="14833" max="14841" width="9" style="252" customWidth="1"/>
    <col min="14842" max="14842" width="2" style="252" customWidth="1"/>
    <col min="14843" max="15064" width="9" style="252"/>
    <col min="15065" max="15088" width="3.58203125" style="252" customWidth="1"/>
    <col min="15089" max="15097" width="9" style="252" customWidth="1"/>
    <col min="15098" max="15098" width="2" style="252" customWidth="1"/>
    <col min="15099" max="15320" width="9" style="252"/>
    <col min="15321" max="15344" width="3.58203125" style="252" customWidth="1"/>
    <col min="15345" max="15353" width="9" style="252" customWidth="1"/>
    <col min="15354" max="15354" width="2" style="252" customWidth="1"/>
    <col min="15355" max="15576" width="9" style="252"/>
    <col min="15577" max="15600" width="3.58203125" style="252" customWidth="1"/>
    <col min="15601" max="15609" width="9" style="252" customWidth="1"/>
    <col min="15610" max="15610" width="2" style="252" customWidth="1"/>
    <col min="15611" max="15832" width="9" style="252"/>
    <col min="15833" max="15856" width="3.58203125" style="252" customWidth="1"/>
    <col min="15857" max="15865" width="9" style="252" customWidth="1"/>
    <col min="15866" max="15866" width="2" style="252" customWidth="1"/>
    <col min="15867" max="16088" width="9" style="252"/>
    <col min="16089" max="16112" width="3.58203125" style="252" customWidth="1"/>
    <col min="16113" max="16121" width="9" style="252" customWidth="1"/>
    <col min="16122" max="16122" width="2" style="252" customWidth="1"/>
    <col min="16123" max="16384" width="9" style="252"/>
  </cols>
  <sheetData>
    <row r="1" spans="2:44" s="848" customFormat="1" ht="15" hidden="1" customHeight="1">
      <c r="B1" s="846"/>
      <c r="C1" s="847"/>
      <c r="AB1" s="849"/>
      <c r="AC1" s="849"/>
    </row>
    <row r="2" spans="2:44" s="848" customFormat="1" ht="15" customHeight="1">
      <c r="B2" s="846" t="s">
        <v>491</v>
      </c>
      <c r="C2" s="847"/>
      <c r="AB2" s="849"/>
      <c r="AC2" s="849"/>
    </row>
    <row r="3" spans="2:44" ht="7.5" customHeight="1">
      <c r="B3" s="254"/>
      <c r="C3" s="254"/>
      <c r="D3" s="254"/>
      <c r="E3" s="254"/>
      <c r="F3" s="254"/>
      <c r="G3" s="254"/>
      <c r="H3" s="254"/>
      <c r="I3" s="254"/>
      <c r="J3" s="254"/>
      <c r="K3" s="254"/>
      <c r="L3" s="254"/>
      <c r="M3" s="254"/>
      <c r="N3" s="254"/>
      <c r="O3" s="254"/>
      <c r="P3" s="254"/>
      <c r="Q3" s="255"/>
      <c r="R3" s="254"/>
      <c r="S3" s="254"/>
      <c r="T3" s="254"/>
      <c r="U3" s="254"/>
      <c r="V3" s="254"/>
      <c r="W3" s="254"/>
      <c r="X3" s="254"/>
      <c r="Y3" s="255"/>
      <c r="Z3" s="256"/>
    </row>
    <row r="4" spans="2:44" ht="19.5" customHeight="1">
      <c r="B4" s="257" t="s">
        <v>1145</v>
      </c>
      <c r="C4" s="254"/>
      <c r="D4" s="258"/>
      <c r="E4" s="258"/>
      <c r="F4" s="258"/>
      <c r="G4" s="258"/>
      <c r="H4" s="258"/>
      <c r="I4" s="258"/>
      <c r="J4" s="258"/>
      <c r="K4" s="258"/>
      <c r="L4" s="258"/>
      <c r="M4" s="258"/>
      <c r="N4" s="258"/>
      <c r="O4" s="258"/>
      <c r="P4" s="258"/>
      <c r="Q4" s="258"/>
      <c r="R4" s="258"/>
      <c r="S4" s="258"/>
      <c r="T4" s="258"/>
      <c r="U4" s="258"/>
      <c r="V4" s="258"/>
      <c r="W4" s="258"/>
      <c r="X4" s="258"/>
      <c r="Y4" s="258"/>
      <c r="Z4" s="259" t="s">
        <v>301</v>
      </c>
    </row>
    <row r="5" spans="2:44" ht="15.75" customHeight="1">
      <c r="B5" s="254"/>
      <c r="C5" s="260"/>
      <c r="D5" s="261"/>
      <c r="E5" s="261"/>
      <c r="F5" s="261"/>
      <c r="G5" s="261"/>
      <c r="H5" s="261"/>
      <c r="I5" s="258"/>
      <c r="J5" s="258"/>
      <c r="K5" s="258"/>
      <c r="L5" s="258"/>
      <c r="M5" s="258"/>
      <c r="N5" s="258"/>
      <c r="O5" s="258"/>
      <c r="P5" s="258"/>
      <c r="Q5" s="258"/>
      <c r="R5" s="258"/>
      <c r="S5" s="258"/>
      <c r="T5" s="258"/>
      <c r="U5" s="258"/>
      <c r="V5" s="258"/>
      <c r="W5" s="258"/>
      <c r="X5" s="258"/>
      <c r="Y5" s="258"/>
      <c r="Z5" s="254"/>
    </row>
    <row r="6" spans="2:44" s="267" customFormat="1" ht="15" customHeight="1">
      <c r="B6" s="262"/>
      <c r="C6" s="263" t="s">
        <v>356</v>
      </c>
      <c r="D6" s="264"/>
      <c r="E6" s="265"/>
      <c r="F6" s="265"/>
      <c r="G6" s="265"/>
      <c r="H6" s="265"/>
      <c r="I6" s="265"/>
      <c r="J6" s="265"/>
      <c r="K6" s="265"/>
      <c r="L6" s="265"/>
      <c r="M6" s="265"/>
      <c r="N6" s="265"/>
      <c r="O6" s="265"/>
      <c r="P6" s="265"/>
      <c r="Q6" s="265"/>
      <c r="R6" s="265"/>
      <c r="S6" s="265"/>
      <c r="T6" s="265"/>
      <c r="U6" s="266"/>
      <c r="V6" s="265"/>
      <c r="W6" s="265"/>
      <c r="X6" s="265"/>
      <c r="Y6" s="265"/>
      <c r="Z6" s="262"/>
      <c r="AA6" s="210"/>
      <c r="AB6" s="320"/>
      <c r="AC6" s="321"/>
      <c r="AQ6" s="321"/>
      <c r="AR6" s="268"/>
    </row>
    <row r="7" spans="2:44" s="318" customFormat="1" ht="21.75" customHeight="1">
      <c r="B7" s="269"/>
      <c r="C7" s="260"/>
      <c r="D7" s="2291" t="s">
        <v>357</v>
      </c>
      <c r="E7" s="2292"/>
      <c r="F7" s="2292"/>
      <c r="G7" s="2292"/>
      <c r="H7" s="2292"/>
      <c r="I7" s="2293"/>
      <c r="J7" s="2361" t="str">
        <f>IF(入力シート!F11="","",入力シート!F11)&amp;"高層ＺＥＨ-Ｍ支援事業"</f>
        <v>高層ＺＥＨ-Ｍ支援事業</v>
      </c>
      <c r="K7" s="2361"/>
      <c r="L7" s="2361"/>
      <c r="M7" s="2361"/>
      <c r="N7" s="2361"/>
      <c r="O7" s="2361"/>
      <c r="P7" s="2361"/>
      <c r="Q7" s="2361"/>
      <c r="R7" s="2361"/>
      <c r="S7" s="2361"/>
      <c r="T7" s="2361"/>
      <c r="U7" s="2361"/>
      <c r="V7" s="2362"/>
      <c r="W7" s="253"/>
      <c r="X7" s="253"/>
      <c r="Y7" s="253"/>
      <c r="Z7" s="269"/>
      <c r="AA7" s="319"/>
      <c r="AB7" s="320"/>
      <c r="AC7" s="321"/>
    </row>
    <row r="8" spans="2:44" s="318" customFormat="1" ht="15" customHeight="1">
      <c r="B8" s="269"/>
      <c r="C8" s="260"/>
      <c r="D8" s="270"/>
      <c r="E8" s="270"/>
      <c r="F8" s="270"/>
      <c r="G8" s="270"/>
      <c r="H8" s="270"/>
      <c r="I8" s="270"/>
      <c r="J8" s="270"/>
      <c r="K8" s="270"/>
      <c r="L8" s="270"/>
      <c r="M8" s="270"/>
      <c r="N8" s="270"/>
      <c r="O8" s="270"/>
      <c r="P8" s="270"/>
      <c r="Q8" s="270"/>
      <c r="R8" s="270"/>
      <c r="S8" s="270"/>
      <c r="T8" s="270"/>
      <c r="U8" s="270"/>
      <c r="V8" s="270"/>
      <c r="W8" s="253"/>
      <c r="X8" s="253"/>
      <c r="Y8" s="253"/>
      <c r="Z8" s="269"/>
      <c r="AA8" s="319"/>
      <c r="AB8" s="320"/>
      <c r="AC8" s="321"/>
    </row>
    <row r="9" spans="2:44" s="267" customFormat="1" ht="15.5">
      <c r="B9" s="262"/>
      <c r="C9" s="263" t="s">
        <v>360</v>
      </c>
      <c r="D9" s="264"/>
      <c r="E9" s="265"/>
      <c r="F9" s="265"/>
      <c r="G9" s="265"/>
      <c r="H9" s="265"/>
      <c r="I9" s="265"/>
      <c r="J9" s="265"/>
      <c r="K9" s="265"/>
      <c r="L9" s="265"/>
      <c r="M9" s="265"/>
      <c r="N9" s="265"/>
      <c r="O9" s="265"/>
      <c r="P9" s="265"/>
      <c r="Q9" s="265"/>
      <c r="R9" s="265"/>
      <c r="S9" s="265"/>
      <c r="T9" s="265"/>
      <c r="U9" s="266"/>
      <c r="V9" s="265"/>
      <c r="W9" s="265"/>
      <c r="X9" s="265"/>
      <c r="Y9" s="265"/>
      <c r="Z9" s="262"/>
      <c r="AA9" s="210"/>
      <c r="AB9" s="320"/>
      <c r="AC9" s="321"/>
    </row>
    <row r="10" spans="2:44" s="318" customFormat="1" ht="18" customHeight="1">
      <c r="B10" s="269"/>
      <c r="C10" s="260"/>
      <c r="D10" s="2291" t="s">
        <v>332</v>
      </c>
      <c r="E10" s="2292"/>
      <c r="F10" s="2292"/>
      <c r="G10" s="2292"/>
      <c r="H10" s="2292"/>
      <c r="I10" s="2293"/>
      <c r="J10" s="294" t="s">
        <v>191</v>
      </c>
      <c r="K10" s="324" t="s">
        <v>333</v>
      </c>
      <c r="L10" s="295"/>
      <c r="M10" s="296" t="s">
        <v>191</v>
      </c>
      <c r="N10" s="324" t="s">
        <v>334</v>
      </c>
      <c r="O10" s="297"/>
      <c r="P10" s="296" t="s">
        <v>191</v>
      </c>
      <c r="Q10" s="325" t="s">
        <v>335</v>
      </c>
      <c r="R10" s="295"/>
      <c r="S10" s="272"/>
      <c r="T10" s="272"/>
      <c r="U10" s="272"/>
      <c r="V10" s="298"/>
      <c r="W10" s="253"/>
      <c r="X10" s="253"/>
      <c r="Y10" s="253"/>
      <c r="Z10" s="269"/>
      <c r="AA10" s="319"/>
      <c r="AB10" s="275"/>
      <c r="AC10" s="321"/>
    </row>
    <row r="11" spans="2:44" s="318" customFormat="1" ht="18" customHeight="1">
      <c r="B11" s="269"/>
      <c r="C11" s="260"/>
      <c r="D11" s="2291" t="s">
        <v>361</v>
      </c>
      <c r="E11" s="2292"/>
      <c r="F11" s="2292"/>
      <c r="G11" s="2292"/>
      <c r="H11" s="2292"/>
      <c r="I11" s="2293"/>
      <c r="J11" s="2480"/>
      <c r="K11" s="2481"/>
      <c r="L11" s="2481"/>
      <c r="M11" s="2481"/>
      <c r="N11" s="2481"/>
      <c r="O11" s="2481"/>
      <c r="P11" s="2481"/>
      <c r="Q11" s="2481"/>
      <c r="R11" s="2481"/>
      <c r="S11" s="2481"/>
      <c r="T11" s="2481"/>
      <c r="U11" s="2481"/>
      <c r="V11" s="2482"/>
      <c r="W11" s="276"/>
      <c r="X11" s="253"/>
      <c r="Y11" s="253"/>
      <c r="Z11" s="269"/>
      <c r="AA11" s="319"/>
      <c r="AB11" s="320"/>
      <c r="AC11" s="321"/>
    </row>
    <row r="12" spans="2:44" s="318" customFormat="1" ht="18" customHeight="1">
      <c r="B12" s="269"/>
      <c r="C12" s="260"/>
      <c r="D12" s="2291" t="s">
        <v>362</v>
      </c>
      <c r="E12" s="2292"/>
      <c r="F12" s="2292"/>
      <c r="G12" s="2292"/>
      <c r="H12" s="2292"/>
      <c r="I12" s="2293"/>
      <c r="J12" s="2483">
        <f>J20</f>
        <v>0</v>
      </c>
      <c r="K12" s="2484"/>
      <c r="L12" s="2484"/>
      <c r="M12" s="2484"/>
      <c r="N12" s="2484"/>
      <c r="O12" s="2484"/>
      <c r="P12" s="2484"/>
      <c r="Q12" s="2484"/>
      <c r="R12" s="2484"/>
      <c r="S12" s="2484"/>
      <c r="T12" s="2484"/>
      <c r="U12" s="617"/>
      <c r="V12" s="274" t="s">
        <v>363</v>
      </c>
      <c r="W12" s="276"/>
      <c r="X12" s="253"/>
      <c r="Y12" s="253"/>
      <c r="Z12" s="269"/>
      <c r="AA12" s="319"/>
      <c r="AB12" s="320"/>
      <c r="AC12" s="321"/>
    </row>
    <row r="13" spans="2:44" s="318" customFormat="1" ht="15" customHeight="1">
      <c r="B13" s="269"/>
      <c r="C13" s="260"/>
      <c r="D13" s="277"/>
      <c r="E13" s="277"/>
      <c r="F13" s="278"/>
      <c r="G13" s="279"/>
      <c r="H13" s="279"/>
      <c r="I13" s="279"/>
      <c r="J13" s="279"/>
      <c r="K13" s="279"/>
      <c r="L13" s="213"/>
      <c r="M13" s="213"/>
      <c r="N13" s="213"/>
      <c r="O13" s="213"/>
      <c r="P13" s="213"/>
      <c r="Q13" s="213"/>
      <c r="R13" s="213"/>
      <c r="S13" s="213"/>
      <c r="T13" s="213"/>
      <c r="U13" s="213"/>
      <c r="V13" s="213"/>
      <c r="W13" s="213"/>
      <c r="X13" s="213"/>
      <c r="Y13" s="213"/>
      <c r="Z13" s="269"/>
      <c r="AA13" s="319"/>
      <c r="AB13" s="320"/>
      <c r="AC13" s="321"/>
    </row>
    <row r="14" spans="2:44" s="303" customFormat="1" ht="15" customHeight="1">
      <c r="B14" s="228"/>
      <c r="C14" s="299" t="s">
        <v>364</v>
      </c>
      <c r="D14" s="250"/>
      <c r="E14" s="250"/>
      <c r="F14" s="250"/>
      <c r="G14" s="250"/>
      <c r="H14" s="236"/>
      <c r="I14" s="230"/>
      <c r="J14" s="231"/>
      <c r="K14" s="236"/>
      <c r="L14" s="230"/>
      <c r="M14" s="236"/>
      <c r="N14" s="236"/>
      <c r="O14" s="232"/>
      <c r="P14" s="231"/>
      <c r="Q14" s="237"/>
      <c r="R14" s="238"/>
      <c r="S14" s="238"/>
      <c r="T14" s="238"/>
      <c r="U14" s="300"/>
      <c r="V14" s="300"/>
      <c r="W14" s="300"/>
      <c r="X14" s="300"/>
      <c r="Y14" s="300"/>
      <c r="Z14" s="300"/>
      <c r="AA14" s="301"/>
      <c r="AB14" s="301"/>
      <c r="AC14" s="300"/>
      <c r="AD14" s="300"/>
      <c r="AE14" s="333"/>
      <c r="AF14" s="239"/>
      <c r="AG14" s="239"/>
      <c r="AH14" s="239"/>
      <c r="AI14" s="302"/>
      <c r="AJ14" s="302"/>
      <c r="AK14" s="302"/>
      <c r="AL14" s="302"/>
      <c r="AM14" s="302"/>
      <c r="AN14" s="302"/>
      <c r="AO14" s="302"/>
      <c r="AP14" s="233"/>
      <c r="AQ14" s="233"/>
      <c r="AR14" s="227"/>
    </row>
    <row r="15" spans="2:44" s="303" customFormat="1" ht="18" customHeight="1">
      <c r="B15" s="228"/>
      <c r="C15" s="304"/>
      <c r="D15" s="2485" t="s">
        <v>337</v>
      </c>
      <c r="E15" s="2486"/>
      <c r="F15" s="2486"/>
      <c r="G15" s="2486"/>
      <c r="H15" s="2486"/>
      <c r="I15" s="2487"/>
      <c r="J15" s="2488" t="s">
        <v>365</v>
      </c>
      <c r="K15" s="2489"/>
      <c r="L15" s="2489"/>
      <c r="M15" s="2489"/>
      <c r="N15" s="2489"/>
      <c r="O15" s="2490" t="s">
        <v>338</v>
      </c>
      <c r="P15" s="2491"/>
      <c r="Q15" s="2491"/>
      <c r="R15" s="2491"/>
      <c r="S15" s="2492"/>
      <c r="T15" s="2490" t="s">
        <v>366</v>
      </c>
      <c r="U15" s="2491"/>
      <c r="V15" s="2491"/>
      <c r="W15" s="2491"/>
      <c r="X15" s="2492"/>
      <c r="Y15" s="305"/>
      <c r="Z15" s="305"/>
      <c r="AA15" s="306"/>
      <c r="AB15" s="306"/>
      <c r="AC15" s="305"/>
      <c r="AD15" s="302"/>
      <c r="AE15" s="233"/>
      <c r="AF15" s="233"/>
      <c r="AG15" s="227"/>
    </row>
    <row r="16" spans="2:44" s="303" customFormat="1" ht="18" customHeight="1">
      <c r="B16" s="228"/>
      <c r="C16" s="304"/>
      <c r="D16" s="2485" t="s">
        <v>339</v>
      </c>
      <c r="E16" s="2486"/>
      <c r="F16" s="2486"/>
      <c r="G16" s="2486"/>
      <c r="H16" s="2486"/>
      <c r="I16" s="2487"/>
      <c r="J16" s="2493"/>
      <c r="K16" s="2494"/>
      <c r="L16" s="2494"/>
      <c r="M16" s="2494"/>
      <c r="N16" s="618" t="s">
        <v>336</v>
      </c>
      <c r="O16" s="2495">
        <f>J16*100000</f>
        <v>0</v>
      </c>
      <c r="P16" s="2496"/>
      <c r="Q16" s="2496"/>
      <c r="R16" s="2496"/>
      <c r="S16" s="621" t="s">
        <v>340</v>
      </c>
      <c r="T16" s="2495">
        <f>IF(O16&lt;=15000000,O16,15000000)</f>
        <v>0</v>
      </c>
      <c r="U16" s="2496"/>
      <c r="V16" s="2496"/>
      <c r="W16" s="2496"/>
      <c r="X16" s="621" t="s">
        <v>340</v>
      </c>
      <c r="Y16" s="334"/>
      <c r="Z16" s="334"/>
      <c r="AA16" s="335"/>
      <c r="AB16" s="309"/>
      <c r="AC16" s="310"/>
      <c r="AD16" s="302"/>
      <c r="AE16" s="233"/>
      <c r="AF16" s="233"/>
      <c r="AG16" s="227"/>
    </row>
    <row r="17" spans="2:44" s="303" customFormat="1" ht="18" customHeight="1">
      <c r="B17" s="228"/>
      <c r="C17" s="304"/>
      <c r="D17" s="2485" t="s">
        <v>341</v>
      </c>
      <c r="E17" s="2486"/>
      <c r="F17" s="2486"/>
      <c r="G17" s="2486"/>
      <c r="H17" s="2486"/>
      <c r="I17" s="2487"/>
      <c r="J17" s="2493"/>
      <c r="K17" s="2494"/>
      <c r="L17" s="2494"/>
      <c r="M17" s="2494"/>
      <c r="N17" s="618" t="s">
        <v>336</v>
      </c>
      <c r="O17" s="2495">
        <f>J17*100000</f>
        <v>0</v>
      </c>
      <c r="P17" s="2496"/>
      <c r="Q17" s="2496"/>
      <c r="R17" s="2496"/>
      <c r="S17" s="621" t="s">
        <v>340</v>
      </c>
      <c r="T17" s="2495">
        <f>IF(O16&gt;=15000000,0,IF(O17&gt;15000000-O16,O17-(O17-(15000000-O16)),O17))</f>
        <v>0</v>
      </c>
      <c r="U17" s="2496"/>
      <c r="V17" s="2496"/>
      <c r="W17" s="2496"/>
      <c r="X17" s="621" t="s">
        <v>340</v>
      </c>
      <c r="Y17" s="334"/>
      <c r="Z17" s="334"/>
      <c r="AA17" s="335"/>
      <c r="AB17" s="309"/>
      <c r="AC17" s="310"/>
      <c r="AD17" s="302"/>
      <c r="AE17" s="233"/>
      <c r="AF17" s="233"/>
      <c r="AG17" s="227"/>
    </row>
    <row r="18" spans="2:44" s="303" customFormat="1" ht="18" customHeight="1">
      <c r="B18" s="228"/>
      <c r="C18" s="304"/>
      <c r="D18" s="2485" t="s">
        <v>342</v>
      </c>
      <c r="E18" s="2486"/>
      <c r="F18" s="2486"/>
      <c r="G18" s="2486"/>
      <c r="H18" s="2486"/>
      <c r="I18" s="2487"/>
      <c r="J18" s="2493"/>
      <c r="K18" s="2494"/>
      <c r="L18" s="2494"/>
      <c r="M18" s="2494"/>
      <c r="N18" s="618" t="s">
        <v>336</v>
      </c>
      <c r="O18" s="2495">
        <f>J18*100000</f>
        <v>0</v>
      </c>
      <c r="P18" s="2496"/>
      <c r="Q18" s="2496"/>
      <c r="R18" s="2496"/>
      <c r="S18" s="621" t="s">
        <v>340</v>
      </c>
      <c r="T18" s="2495">
        <f>IF(O16+O17&gt;=15000000,0,IF(O18&gt;15000000-(O16+O17),O18-(O18-(15000000-(O16+O17))),O18))</f>
        <v>0</v>
      </c>
      <c r="U18" s="2496"/>
      <c r="V18" s="2496"/>
      <c r="W18" s="2496"/>
      <c r="X18" s="621" t="s">
        <v>340</v>
      </c>
      <c r="Y18" s="334"/>
      <c r="Z18" s="334"/>
      <c r="AA18" s="335"/>
      <c r="AB18" s="309"/>
      <c r="AC18" s="310"/>
      <c r="AD18" s="302"/>
      <c r="AE18" s="233"/>
      <c r="AF18" s="233"/>
      <c r="AG18" s="227"/>
    </row>
    <row r="19" spans="2:44" s="303" customFormat="1" ht="18" customHeight="1" thickBot="1">
      <c r="B19" s="228"/>
      <c r="C19" s="304"/>
      <c r="D19" s="2504" t="s">
        <v>505</v>
      </c>
      <c r="E19" s="2505"/>
      <c r="F19" s="2505"/>
      <c r="G19" s="2505"/>
      <c r="H19" s="2505"/>
      <c r="I19" s="2506"/>
      <c r="J19" s="2507"/>
      <c r="K19" s="2508"/>
      <c r="L19" s="2508"/>
      <c r="M19" s="2508"/>
      <c r="N19" s="619" t="s">
        <v>336</v>
      </c>
      <c r="O19" s="2509">
        <f>J19*100000</f>
        <v>0</v>
      </c>
      <c r="P19" s="2510"/>
      <c r="Q19" s="2510"/>
      <c r="R19" s="2510"/>
      <c r="S19" s="622" t="s">
        <v>340</v>
      </c>
      <c r="T19" s="2509">
        <f>IF(O16+O17+O18&gt;=15000000,0,IF(O19&gt;15000000-(O16+O17+O18),O19-(O19-(15000000-(O16+O17+O18))),O19))</f>
        <v>0</v>
      </c>
      <c r="U19" s="2510"/>
      <c r="V19" s="2510"/>
      <c r="W19" s="2510"/>
      <c r="X19" s="622" t="s">
        <v>340</v>
      </c>
      <c r="Y19" s="334"/>
      <c r="Z19" s="334"/>
      <c r="AA19" s="335"/>
      <c r="AB19" s="309"/>
      <c r="AC19" s="310"/>
      <c r="AD19" s="302"/>
      <c r="AE19" s="233"/>
      <c r="AF19" s="233"/>
      <c r="AG19" s="227"/>
    </row>
    <row r="20" spans="2:44" s="303" customFormat="1" ht="18" customHeight="1" thickTop="1">
      <c r="B20" s="228"/>
      <c r="C20" s="304"/>
      <c r="D20" s="2497" t="s">
        <v>308</v>
      </c>
      <c r="E20" s="2498"/>
      <c r="F20" s="2498"/>
      <c r="G20" s="2498"/>
      <c r="H20" s="2498"/>
      <c r="I20" s="2499"/>
      <c r="J20" s="2500">
        <f>SUM(J16:M19)</f>
        <v>0</v>
      </c>
      <c r="K20" s="2501"/>
      <c r="L20" s="2501"/>
      <c r="M20" s="2501"/>
      <c r="N20" s="620" t="s">
        <v>336</v>
      </c>
      <c r="O20" s="2502">
        <f>SUM(O16:R19)</f>
        <v>0</v>
      </c>
      <c r="P20" s="2503"/>
      <c r="Q20" s="2503"/>
      <c r="R20" s="2503"/>
      <c r="S20" s="623" t="s">
        <v>340</v>
      </c>
      <c r="T20" s="2502">
        <f>SUM(T16:W19)</f>
        <v>0</v>
      </c>
      <c r="U20" s="2503"/>
      <c r="V20" s="2503"/>
      <c r="W20" s="2503"/>
      <c r="X20" s="623" t="s">
        <v>340</v>
      </c>
      <c r="Y20" s="334"/>
      <c r="Z20" s="334"/>
      <c r="AA20" s="335"/>
      <c r="AB20" s="309"/>
      <c r="AC20" s="310"/>
      <c r="AD20" s="302"/>
      <c r="AE20" s="233"/>
      <c r="AF20" s="233"/>
      <c r="AG20" s="227"/>
    </row>
    <row r="21" spans="2:44" s="303" customFormat="1" ht="15" customHeight="1">
      <c r="B21" s="228"/>
      <c r="D21" s="336" t="s">
        <v>925</v>
      </c>
      <c r="E21" s="226"/>
      <c r="F21" s="226"/>
      <c r="G21" s="226"/>
      <c r="H21" s="229"/>
      <c r="I21" s="229"/>
      <c r="J21" s="230"/>
      <c r="K21" s="231"/>
      <c r="L21" s="229"/>
      <c r="M21" s="229"/>
      <c r="N21" s="230"/>
      <c r="O21" s="230"/>
      <c r="P21" s="229"/>
      <c r="Q21" s="229"/>
      <c r="R21" s="232"/>
      <c r="S21" s="230"/>
      <c r="T21" s="230"/>
      <c r="U21" s="230"/>
      <c r="V21" s="230"/>
      <c r="W21" s="230"/>
      <c r="X21" s="230"/>
      <c r="Y21" s="233"/>
      <c r="Z21" s="233"/>
      <c r="AA21" s="311"/>
      <c r="AB21" s="311"/>
      <c r="AC21" s="233"/>
      <c r="AD21" s="234"/>
      <c r="AE21" s="333"/>
      <c r="AF21" s="234"/>
      <c r="AG21" s="234"/>
      <c r="AH21" s="234"/>
      <c r="AI21" s="234"/>
      <c r="AJ21" s="234"/>
      <c r="AK21" s="234"/>
      <c r="AL21" s="234"/>
      <c r="AM21" s="234"/>
      <c r="AN21" s="235"/>
      <c r="AO21" s="235"/>
      <c r="AP21" s="235"/>
      <c r="AQ21" s="235"/>
      <c r="AR21" s="227"/>
    </row>
    <row r="22" spans="2:44" s="267" customFormat="1" ht="15.5">
      <c r="B22" s="262"/>
      <c r="C22" s="263"/>
      <c r="D22" s="264"/>
      <c r="E22" s="265"/>
      <c r="F22" s="265"/>
      <c r="G22" s="265"/>
      <c r="H22" s="265"/>
      <c r="I22" s="265"/>
      <c r="J22" s="265"/>
      <c r="K22" s="265"/>
      <c r="L22" s="265"/>
      <c r="M22" s="265"/>
      <c r="N22" s="265"/>
      <c r="O22" s="265"/>
      <c r="P22" s="265"/>
      <c r="Q22" s="265"/>
      <c r="R22" s="265"/>
      <c r="S22" s="265"/>
      <c r="T22" s="265"/>
      <c r="U22" s="266"/>
      <c r="V22" s="265"/>
      <c r="W22" s="265"/>
      <c r="X22" s="265"/>
      <c r="Y22" s="265"/>
      <c r="Z22" s="262"/>
      <c r="AA22" s="210"/>
      <c r="AB22" s="320"/>
      <c r="AC22" s="321"/>
    </row>
    <row r="23" spans="2:44" s="267" customFormat="1" ht="15.5">
      <c r="B23" s="262"/>
      <c r="C23" s="263"/>
      <c r="D23" s="264"/>
      <c r="E23" s="265"/>
      <c r="F23" s="265"/>
      <c r="G23" s="265"/>
      <c r="H23" s="265"/>
      <c r="I23" s="265"/>
      <c r="J23" s="265"/>
      <c r="K23" s="265"/>
      <c r="L23" s="265"/>
      <c r="M23" s="265"/>
      <c r="N23" s="265"/>
      <c r="O23" s="265"/>
      <c r="P23" s="265"/>
      <c r="Q23" s="265"/>
      <c r="R23" s="265"/>
      <c r="S23" s="265"/>
      <c r="T23" s="265"/>
      <c r="U23" s="266"/>
      <c r="V23" s="265"/>
      <c r="W23" s="265"/>
      <c r="X23" s="265"/>
      <c r="Y23" s="265"/>
      <c r="Z23" s="262"/>
      <c r="AA23" s="210"/>
      <c r="AB23" s="320"/>
      <c r="AC23" s="321"/>
    </row>
    <row r="24" spans="2:44" s="267" customFormat="1" ht="15.5">
      <c r="B24" s="262"/>
      <c r="C24" s="263"/>
      <c r="D24" s="264"/>
      <c r="E24" s="265"/>
      <c r="F24" s="265"/>
      <c r="G24" s="265"/>
      <c r="H24" s="265"/>
      <c r="I24" s="265"/>
      <c r="J24" s="265"/>
      <c r="K24" s="265"/>
      <c r="L24" s="265"/>
      <c r="M24" s="265"/>
      <c r="N24" s="265"/>
      <c r="O24" s="265"/>
      <c r="P24" s="265"/>
      <c r="Q24" s="265"/>
      <c r="R24" s="265"/>
      <c r="S24" s="265"/>
      <c r="T24" s="265"/>
      <c r="U24" s="266"/>
      <c r="V24" s="265"/>
      <c r="W24" s="265"/>
      <c r="X24" s="265"/>
      <c r="Y24" s="265"/>
      <c r="Z24" s="262"/>
      <c r="AA24" s="210"/>
      <c r="AB24" s="320"/>
      <c r="AC24" s="321"/>
    </row>
    <row r="25" spans="2:44" s="267" customFormat="1" ht="15.5">
      <c r="B25" s="262"/>
      <c r="C25" s="263"/>
      <c r="D25" s="264"/>
      <c r="E25" s="265"/>
      <c r="F25" s="265"/>
      <c r="G25" s="265"/>
      <c r="H25" s="265"/>
      <c r="I25" s="265"/>
      <c r="J25" s="265"/>
      <c r="K25" s="265"/>
      <c r="L25" s="265"/>
      <c r="M25" s="265"/>
      <c r="N25" s="265"/>
      <c r="O25" s="265"/>
      <c r="P25" s="265"/>
      <c r="Q25" s="265"/>
      <c r="R25" s="265"/>
      <c r="S25" s="265"/>
      <c r="T25" s="265"/>
      <c r="U25" s="266"/>
      <c r="V25" s="265"/>
      <c r="W25" s="265"/>
      <c r="X25" s="265"/>
      <c r="Y25" s="265"/>
      <c r="Z25" s="262"/>
      <c r="AA25" s="210"/>
      <c r="AB25" s="320"/>
      <c r="AC25" s="321"/>
    </row>
    <row r="26" spans="2:44" s="267" customFormat="1" ht="15.5">
      <c r="B26" s="262"/>
      <c r="C26" s="263"/>
      <c r="D26" s="264"/>
      <c r="E26" s="265"/>
      <c r="F26" s="265"/>
      <c r="G26" s="265"/>
      <c r="H26" s="265"/>
      <c r="I26" s="265"/>
      <c r="J26" s="265"/>
      <c r="K26" s="265"/>
      <c r="L26" s="265"/>
      <c r="M26" s="265"/>
      <c r="N26" s="265"/>
      <c r="O26" s="265"/>
      <c r="P26" s="265"/>
      <c r="Q26" s="265"/>
      <c r="R26" s="265"/>
      <c r="S26" s="265"/>
      <c r="T26" s="265"/>
      <c r="U26" s="266"/>
      <c r="V26" s="265"/>
      <c r="W26" s="265"/>
      <c r="X26" s="265"/>
      <c r="Y26" s="265"/>
      <c r="Z26" s="262"/>
      <c r="AA26" s="210"/>
      <c r="AB26" s="320"/>
      <c r="AC26" s="321"/>
    </row>
    <row r="27" spans="2:44" s="267" customFormat="1" ht="15.5">
      <c r="B27" s="262"/>
      <c r="C27" s="263"/>
      <c r="D27" s="264"/>
      <c r="E27" s="265"/>
      <c r="F27" s="265"/>
      <c r="G27" s="265"/>
      <c r="H27" s="265"/>
      <c r="I27" s="265"/>
      <c r="J27" s="265"/>
      <c r="K27" s="265"/>
      <c r="L27" s="265"/>
      <c r="M27" s="265"/>
      <c r="N27" s="265"/>
      <c r="O27" s="265"/>
      <c r="P27" s="265"/>
      <c r="Q27" s="265"/>
      <c r="R27" s="265"/>
      <c r="S27" s="265"/>
      <c r="T27" s="265"/>
      <c r="U27" s="266"/>
      <c r="V27" s="265"/>
      <c r="W27" s="265"/>
      <c r="X27" s="265"/>
      <c r="Y27" s="265"/>
      <c r="Z27" s="262"/>
      <c r="AA27" s="210"/>
      <c r="AB27" s="320"/>
      <c r="AC27" s="321"/>
    </row>
    <row r="28" spans="2:44" s="267" customFormat="1" ht="15.5">
      <c r="B28" s="262"/>
      <c r="C28" s="263"/>
      <c r="D28" s="264"/>
      <c r="E28" s="265"/>
      <c r="F28" s="265"/>
      <c r="G28" s="265"/>
      <c r="H28" s="265"/>
      <c r="I28" s="265"/>
      <c r="J28" s="265"/>
      <c r="K28" s="265"/>
      <c r="L28" s="265"/>
      <c r="M28" s="265"/>
      <c r="N28" s="265"/>
      <c r="O28" s="265"/>
      <c r="P28" s="265"/>
      <c r="Q28" s="265"/>
      <c r="R28" s="265"/>
      <c r="S28" s="265"/>
      <c r="T28" s="265"/>
      <c r="U28" s="266"/>
      <c r="V28" s="265"/>
      <c r="W28" s="265"/>
      <c r="X28" s="265"/>
      <c r="Y28" s="265"/>
      <c r="Z28" s="262"/>
      <c r="AA28" s="210"/>
      <c r="AB28" s="320"/>
      <c r="AC28" s="321"/>
    </row>
    <row r="29" spans="2:44" s="267" customFormat="1" ht="15.5">
      <c r="B29" s="262"/>
      <c r="C29" s="263"/>
      <c r="D29" s="264"/>
      <c r="E29" s="265"/>
      <c r="F29" s="265"/>
      <c r="G29" s="265"/>
      <c r="H29" s="265"/>
      <c r="I29" s="265"/>
      <c r="J29" s="265"/>
      <c r="K29" s="265"/>
      <c r="L29" s="265"/>
      <c r="M29" s="265"/>
      <c r="N29" s="265"/>
      <c r="O29" s="265"/>
      <c r="P29" s="265"/>
      <c r="Q29" s="265"/>
      <c r="R29" s="265"/>
      <c r="S29" s="265"/>
      <c r="T29" s="265"/>
      <c r="U29" s="266"/>
      <c r="V29" s="265"/>
      <c r="W29" s="265"/>
      <c r="X29" s="265"/>
      <c r="Y29" s="265"/>
      <c r="Z29" s="262"/>
      <c r="AA29" s="210"/>
      <c r="AB29" s="320"/>
      <c r="AC29" s="321"/>
    </row>
    <row r="30" spans="2:44" s="267" customFormat="1" ht="15.5">
      <c r="B30" s="262"/>
      <c r="C30" s="263"/>
      <c r="D30" s="264"/>
      <c r="E30" s="265"/>
      <c r="F30" s="265"/>
      <c r="G30" s="265"/>
      <c r="H30" s="265"/>
      <c r="I30" s="265"/>
      <c r="J30" s="265"/>
      <c r="K30" s="265"/>
      <c r="L30" s="265"/>
      <c r="M30" s="265"/>
      <c r="N30" s="265"/>
      <c r="O30" s="265"/>
      <c r="P30" s="265"/>
      <c r="Q30" s="265"/>
      <c r="R30" s="265"/>
      <c r="S30" s="265"/>
      <c r="T30" s="265"/>
      <c r="U30" s="266"/>
      <c r="V30" s="265"/>
      <c r="W30" s="265"/>
      <c r="X30" s="265"/>
      <c r="Y30" s="265"/>
      <c r="Z30" s="262"/>
      <c r="AA30" s="210"/>
      <c r="AB30" s="320"/>
      <c r="AC30" s="321"/>
    </row>
    <row r="31" spans="2:44" s="267" customFormat="1" ht="15.5">
      <c r="B31" s="262"/>
      <c r="C31" s="263"/>
      <c r="D31" s="264"/>
      <c r="E31" s="265"/>
      <c r="F31" s="265"/>
      <c r="G31" s="265"/>
      <c r="H31" s="265"/>
      <c r="I31" s="265"/>
      <c r="J31" s="265"/>
      <c r="K31" s="265"/>
      <c r="L31" s="265"/>
      <c r="M31" s="265"/>
      <c r="N31" s="265"/>
      <c r="O31" s="265"/>
      <c r="P31" s="265"/>
      <c r="Q31" s="265"/>
      <c r="R31" s="265"/>
      <c r="S31" s="265"/>
      <c r="T31" s="265"/>
      <c r="U31" s="266"/>
      <c r="V31" s="265"/>
      <c r="W31" s="265"/>
      <c r="X31" s="265"/>
      <c r="Y31" s="265"/>
      <c r="Z31" s="262"/>
      <c r="AA31" s="210"/>
      <c r="AB31" s="320"/>
      <c r="AC31" s="321"/>
    </row>
    <row r="32" spans="2:44" s="267" customFormat="1" ht="15.5">
      <c r="B32" s="262"/>
      <c r="C32" s="263"/>
      <c r="D32" s="264"/>
      <c r="E32" s="265"/>
      <c r="F32" s="265"/>
      <c r="G32" s="265"/>
      <c r="H32" s="265"/>
      <c r="I32" s="265"/>
      <c r="J32" s="265"/>
      <c r="K32" s="265"/>
      <c r="L32" s="265"/>
      <c r="M32" s="265"/>
      <c r="N32" s="265"/>
      <c r="O32" s="265"/>
      <c r="P32" s="265"/>
      <c r="Q32" s="265"/>
      <c r="R32" s="265"/>
      <c r="S32" s="265"/>
      <c r="T32" s="265"/>
      <c r="U32" s="266"/>
      <c r="V32" s="265"/>
      <c r="W32" s="265"/>
      <c r="X32" s="265"/>
      <c r="Y32" s="265"/>
      <c r="Z32" s="262"/>
      <c r="AA32" s="210"/>
      <c r="AB32" s="283"/>
      <c r="AC32" s="284"/>
    </row>
    <row r="33" spans="2:30" s="267" customFormat="1" ht="15.5">
      <c r="B33" s="262"/>
      <c r="C33" s="263"/>
      <c r="D33" s="264"/>
      <c r="E33" s="265"/>
      <c r="F33" s="265"/>
      <c r="G33" s="265"/>
      <c r="H33" s="265"/>
      <c r="I33" s="265"/>
      <c r="J33" s="265"/>
      <c r="K33" s="265"/>
      <c r="L33" s="265"/>
      <c r="M33" s="265"/>
      <c r="N33" s="265"/>
      <c r="O33" s="265"/>
      <c r="P33" s="265"/>
      <c r="Q33" s="265"/>
      <c r="R33" s="265"/>
      <c r="S33" s="265"/>
      <c r="T33" s="265"/>
      <c r="U33" s="266"/>
      <c r="V33" s="265"/>
      <c r="W33" s="265"/>
      <c r="X33" s="265"/>
      <c r="Y33" s="265"/>
      <c r="Z33" s="262"/>
      <c r="AA33" s="210"/>
      <c r="AB33" s="283"/>
      <c r="AC33" s="284"/>
    </row>
    <row r="34" spans="2:30" s="267" customFormat="1" ht="15.5">
      <c r="B34" s="262"/>
      <c r="C34" s="263"/>
      <c r="D34" s="264"/>
      <c r="E34" s="265"/>
      <c r="F34" s="265"/>
      <c r="G34" s="265"/>
      <c r="H34" s="265"/>
      <c r="I34" s="265"/>
      <c r="J34" s="265"/>
      <c r="K34" s="265"/>
      <c r="L34" s="265"/>
      <c r="M34" s="265"/>
      <c r="N34" s="265"/>
      <c r="O34" s="265"/>
      <c r="P34" s="265"/>
      <c r="Q34" s="265"/>
      <c r="R34" s="265"/>
      <c r="S34" s="265"/>
      <c r="T34" s="265"/>
      <c r="U34" s="266"/>
      <c r="V34" s="265"/>
      <c r="W34" s="265"/>
      <c r="X34" s="265"/>
      <c r="Y34" s="265"/>
      <c r="Z34" s="262"/>
      <c r="AA34" s="210"/>
      <c r="AB34" s="283"/>
      <c r="AC34" s="284"/>
    </row>
    <row r="35" spans="2:30" s="267" customFormat="1" ht="15.5">
      <c r="B35" s="262"/>
      <c r="C35" s="263"/>
      <c r="D35" s="264"/>
      <c r="E35" s="265"/>
      <c r="F35" s="265"/>
      <c r="G35" s="265"/>
      <c r="H35" s="265"/>
      <c r="I35" s="265"/>
      <c r="J35" s="265"/>
      <c r="K35" s="265"/>
      <c r="L35" s="265"/>
      <c r="M35" s="265"/>
      <c r="N35" s="265"/>
      <c r="O35" s="265"/>
      <c r="P35" s="265"/>
      <c r="Q35" s="265"/>
      <c r="R35" s="265"/>
      <c r="S35" s="265"/>
      <c r="T35" s="265"/>
      <c r="U35" s="266"/>
      <c r="V35" s="265"/>
      <c r="W35" s="265"/>
      <c r="X35" s="265"/>
      <c r="Y35" s="265"/>
      <c r="Z35" s="262"/>
      <c r="AA35" s="210"/>
      <c r="AB35" s="283"/>
      <c r="AC35" s="284"/>
    </row>
    <row r="36" spans="2:30" s="267" customFormat="1" ht="15.5">
      <c r="B36" s="262"/>
      <c r="C36" s="263"/>
      <c r="D36" s="264"/>
      <c r="E36" s="265"/>
      <c r="F36" s="265"/>
      <c r="G36" s="265"/>
      <c r="H36" s="265"/>
      <c r="I36" s="265"/>
      <c r="J36" s="265"/>
      <c r="K36" s="265"/>
      <c r="L36" s="265"/>
      <c r="M36" s="265"/>
      <c r="N36" s="265"/>
      <c r="O36" s="265"/>
      <c r="P36" s="265"/>
      <c r="Q36" s="265"/>
      <c r="R36" s="265"/>
      <c r="S36" s="265"/>
      <c r="T36" s="265"/>
      <c r="U36" s="266"/>
      <c r="V36" s="265"/>
      <c r="W36" s="265"/>
      <c r="X36" s="265"/>
      <c r="Y36" s="265"/>
      <c r="Z36" s="262"/>
      <c r="AA36" s="210"/>
      <c r="AB36" s="283"/>
      <c r="AC36" s="284"/>
    </row>
    <row r="37" spans="2:30" s="267" customFormat="1" ht="15.5">
      <c r="B37" s="262"/>
      <c r="C37" s="263"/>
      <c r="D37" s="264"/>
      <c r="E37" s="265"/>
      <c r="F37" s="265"/>
      <c r="G37" s="265"/>
      <c r="H37" s="265"/>
      <c r="I37" s="265"/>
      <c r="J37" s="265"/>
      <c r="K37" s="265"/>
      <c r="L37" s="265"/>
      <c r="M37" s="265"/>
      <c r="N37" s="265"/>
      <c r="O37" s="265"/>
      <c r="P37" s="265"/>
      <c r="Q37" s="265"/>
      <c r="R37" s="265"/>
      <c r="S37" s="265"/>
      <c r="T37" s="265"/>
      <c r="U37" s="266"/>
      <c r="V37" s="265"/>
      <c r="W37" s="265"/>
      <c r="X37" s="265"/>
      <c r="Y37" s="265"/>
      <c r="Z37" s="262"/>
      <c r="AA37" s="210"/>
      <c r="AB37" s="283"/>
      <c r="AC37" s="284"/>
    </row>
    <row r="38" spans="2:30" s="267" customFormat="1" ht="15.5">
      <c r="B38" s="262"/>
      <c r="C38" s="263"/>
      <c r="D38" s="264"/>
      <c r="E38" s="265"/>
      <c r="F38" s="265"/>
      <c r="G38" s="265"/>
      <c r="H38" s="265"/>
      <c r="I38" s="265"/>
      <c r="J38" s="265"/>
      <c r="K38" s="265"/>
      <c r="L38" s="265"/>
      <c r="M38" s="265"/>
      <c r="N38" s="265"/>
      <c r="O38" s="265"/>
      <c r="P38" s="265"/>
      <c r="Q38" s="265"/>
      <c r="R38" s="265"/>
      <c r="S38" s="265"/>
      <c r="T38" s="265"/>
      <c r="U38" s="266"/>
      <c r="V38" s="265"/>
      <c r="W38" s="265"/>
      <c r="X38" s="265"/>
      <c r="Y38" s="265"/>
      <c r="Z38" s="262"/>
      <c r="AA38" s="210"/>
      <c r="AB38" s="283"/>
      <c r="AC38" s="284"/>
    </row>
    <row r="39" spans="2:30" s="267" customFormat="1" ht="15.5">
      <c r="B39" s="262"/>
      <c r="C39" s="263"/>
      <c r="D39" s="264"/>
      <c r="E39" s="265"/>
      <c r="F39" s="265"/>
      <c r="G39" s="265"/>
      <c r="H39" s="265"/>
      <c r="I39" s="265"/>
      <c r="J39" s="265"/>
      <c r="K39" s="265"/>
      <c r="L39" s="265"/>
      <c r="M39" s="265"/>
      <c r="N39" s="265"/>
      <c r="O39" s="265"/>
      <c r="P39" s="265"/>
      <c r="Q39" s="265"/>
      <c r="R39" s="265"/>
      <c r="S39" s="265"/>
      <c r="T39" s="265"/>
      <c r="U39" s="266"/>
      <c r="V39" s="265"/>
      <c r="W39" s="265"/>
      <c r="X39" s="265"/>
      <c r="Y39" s="265"/>
      <c r="Z39" s="262"/>
      <c r="AA39" s="210"/>
      <c r="AB39" s="283"/>
      <c r="AC39" s="284"/>
    </row>
    <row r="40" spans="2:30" ht="12.75" customHeight="1">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B40" s="283"/>
      <c r="AC40" s="284"/>
    </row>
    <row r="41" spans="2:30" ht="20.149999999999999" customHeight="1">
      <c r="AB41" s="283"/>
      <c r="AC41" s="284"/>
    </row>
    <row r="42" spans="2:30" ht="20.149999999999999" customHeight="1">
      <c r="AB42" s="283"/>
      <c r="AC42" s="284"/>
    </row>
    <row r="43" spans="2:30" ht="20.149999999999999" customHeight="1">
      <c r="AB43" s="283"/>
      <c r="AC43" s="284"/>
    </row>
    <row r="44" spans="2:30" ht="20.149999999999999" customHeight="1">
      <c r="AB44" s="283"/>
      <c r="AC44" s="284"/>
    </row>
    <row r="45" spans="2:30" ht="20.149999999999999" customHeight="1">
      <c r="AB45" s="283"/>
      <c r="AC45" s="284"/>
      <c r="AD45" s="285"/>
    </row>
    <row r="46" spans="2:30" ht="20.149999999999999" customHeight="1">
      <c r="AB46" s="283"/>
      <c r="AC46" s="284"/>
    </row>
    <row r="47" spans="2:30" ht="20.149999999999999" customHeight="1">
      <c r="AB47" s="283"/>
      <c r="AC47" s="284"/>
    </row>
    <row r="48" spans="2:30" ht="20.149999999999999" customHeight="1">
      <c r="AB48" s="283"/>
      <c r="AC48" s="284"/>
    </row>
    <row r="49" spans="28:29" ht="20.149999999999999" customHeight="1">
      <c r="AB49" s="283"/>
      <c r="AC49" s="284"/>
    </row>
    <row r="50" spans="28:29" ht="20.149999999999999" customHeight="1">
      <c r="AB50" s="283"/>
      <c r="AC50" s="284"/>
    </row>
    <row r="51" spans="28:29" ht="20.149999999999999" customHeight="1">
      <c r="AB51" s="283"/>
      <c r="AC51" s="284"/>
    </row>
    <row r="52" spans="28:29" ht="20.149999999999999" customHeight="1">
      <c r="AB52" s="283"/>
      <c r="AC52" s="284"/>
    </row>
    <row r="53" spans="28:29" ht="20.149999999999999" customHeight="1">
      <c r="AB53" s="283"/>
      <c r="AC53" s="284"/>
    </row>
    <row r="54" spans="28:29" ht="20.149999999999999" customHeight="1">
      <c r="AB54" s="283"/>
      <c r="AC54" s="284"/>
    </row>
    <row r="55" spans="28:29" ht="20.149999999999999" customHeight="1">
      <c r="AB55" s="283"/>
      <c r="AC55" s="284"/>
    </row>
    <row r="56" spans="28:29" ht="20.149999999999999" customHeight="1">
      <c r="AB56" s="283"/>
      <c r="AC56" s="284"/>
    </row>
    <row r="57" spans="28:29" ht="20.149999999999999" customHeight="1">
      <c r="AB57" s="286"/>
      <c r="AC57" s="287"/>
    </row>
    <row r="58" spans="28:29" ht="20.149999999999999" customHeight="1">
      <c r="AB58" s="283"/>
      <c r="AC58" s="284"/>
    </row>
    <row r="59" spans="28:29" ht="20.149999999999999" customHeight="1">
      <c r="AB59" s="283"/>
      <c r="AC59" s="284"/>
    </row>
    <row r="60" spans="28:29" ht="20.149999999999999" customHeight="1">
      <c r="AB60" s="283"/>
      <c r="AC60" s="284"/>
    </row>
    <row r="61" spans="28:29" ht="20.149999999999999" customHeight="1">
      <c r="AB61" s="283"/>
      <c r="AC61" s="284"/>
    </row>
    <row r="62" spans="28:29" ht="20.149999999999999" customHeight="1">
      <c r="AB62" s="283"/>
      <c r="AC62" s="284"/>
    </row>
    <row r="63" spans="28:29" ht="20.149999999999999" customHeight="1">
      <c r="AB63" s="283"/>
      <c r="AC63" s="284"/>
    </row>
    <row r="64" spans="28:29" ht="20.149999999999999" customHeight="1">
      <c r="AB64" s="283"/>
      <c r="AC64" s="284"/>
    </row>
    <row r="65" spans="28:29" ht="20.149999999999999" customHeight="1">
      <c r="AB65" s="283"/>
      <c r="AC65" s="284"/>
    </row>
    <row r="66" spans="28:29" ht="20.149999999999999" customHeight="1">
      <c r="AB66" s="283"/>
      <c r="AC66" s="284"/>
    </row>
    <row r="74" spans="28:29" ht="20.149999999999999" customHeight="1">
      <c r="AC74" s="288"/>
    </row>
    <row r="75" spans="28:29" ht="20.149999999999999" customHeight="1">
      <c r="AC75" s="289"/>
    </row>
    <row r="139" spans="28:29" ht="20.149999999999999" customHeight="1">
      <c r="AB139" s="290"/>
      <c r="AC139" s="291"/>
    </row>
    <row r="140" spans="28:29" ht="20.149999999999999" customHeight="1">
      <c r="AB140" s="290"/>
      <c r="AC140" s="291"/>
    </row>
    <row r="141" spans="28:29" ht="20.149999999999999" customHeight="1">
      <c r="AB141" s="290"/>
      <c r="AC141" s="291"/>
    </row>
    <row r="142" spans="28:29" ht="20.149999999999999" customHeight="1">
      <c r="AB142" s="290"/>
      <c r="AC142" s="291"/>
    </row>
    <row r="143" spans="28:29" ht="20.149999999999999" customHeight="1">
      <c r="AB143" s="290"/>
      <c r="AC143" s="291"/>
    </row>
    <row r="144" spans="28:29" ht="20.149999999999999" customHeight="1">
      <c r="AB144" s="290"/>
      <c r="AC144" s="291"/>
    </row>
    <row r="145" spans="28:29" ht="20.149999999999999" customHeight="1">
      <c r="AB145" s="290"/>
      <c r="AC145" s="291"/>
    </row>
    <row r="146" spans="28:29" ht="20.149999999999999" customHeight="1">
      <c r="AB146" s="290"/>
      <c r="AC146" s="291"/>
    </row>
    <row r="147" spans="28:29" ht="20.149999999999999" customHeight="1">
      <c r="AB147" s="290"/>
      <c r="AC147" s="291"/>
    </row>
    <row r="148" spans="28:29" ht="20.149999999999999" customHeight="1">
      <c r="AB148" s="290"/>
      <c r="AC148" s="291"/>
    </row>
    <row r="149" spans="28:29" ht="20.149999999999999" customHeight="1">
      <c r="AB149" s="290"/>
      <c r="AC149" s="291"/>
    </row>
    <row r="150" spans="28:29" ht="20.149999999999999" customHeight="1">
      <c r="AB150" s="290"/>
      <c r="AC150" s="291"/>
    </row>
    <row r="151" spans="28:29" ht="20.149999999999999" customHeight="1">
      <c r="AB151" s="290"/>
      <c r="AC151" s="291"/>
    </row>
    <row r="152" spans="28:29" ht="20.149999999999999" customHeight="1">
      <c r="AB152" s="290"/>
      <c r="AC152" s="291"/>
    </row>
    <row r="153" spans="28:29" ht="20.149999999999999" customHeight="1">
      <c r="AB153" s="290"/>
      <c r="AC153" s="291"/>
    </row>
    <row r="154" spans="28:29" ht="20.149999999999999" customHeight="1">
      <c r="AB154" s="290"/>
      <c r="AC154" s="291"/>
    </row>
    <row r="155" spans="28:29" ht="20.149999999999999" customHeight="1">
      <c r="AB155" s="290"/>
      <c r="AC155" s="291"/>
    </row>
    <row r="156" spans="28:29" ht="20.149999999999999" customHeight="1">
      <c r="AB156" s="290"/>
      <c r="AC156" s="291"/>
    </row>
    <row r="157" spans="28:29" ht="20.149999999999999" customHeight="1">
      <c r="AB157" s="290"/>
      <c r="AC157" s="291"/>
    </row>
    <row r="158" spans="28:29" ht="20.149999999999999" customHeight="1">
      <c r="AB158" s="290"/>
      <c r="AC158" s="291"/>
    </row>
    <row r="159" spans="28:29" ht="20.149999999999999" customHeight="1">
      <c r="AB159" s="290"/>
      <c r="AC159" s="291"/>
    </row>
    <row r="160" spans="28:29" ht="20.149999999999999" customHeight="1">
      <c r="AB160" s="290"/>
      <c r="AC160" s="291"/>
    </row>
    <row r="161" spans="28:29" ht="20.149999999999999" customHeight="1">
      <c r="AB161" s="290"/>
      <c r="AC161" s="291"/>
    </row>
    <row r="162" spans="28:29" ht="20.149999999999999" customHeight="1">
      <c r="AB162" s="290"/>
      <c r="AC162" s="291"/>
    </row>
    <row r="163" spans="28:29" ht="20.149999999999999" customHeight="1">
      <c r="AB163" s="290"/>
      <c r="AC163" s="291"/>
    </row>
    <row r="164" spans="28:29" ht="20.149999999999999" customHeight="1">
      <c r="AB164" s="290"/>
      <c r="AC164" s="291"/>
    </row>
    <row r="165" spans="28:29" ht="20.149999999999999" customHeight="1">
      <c r="AB165" s="290"/>
      <c r="AC165" s="291"/>
    </row>
    <row r="166" spans="28:29" ht="20.149999999999999" customHeight="1">
      <c r="AB166" s="290"/>
      <c r="AC166" s="291"/>
    </row>
    <row r="167" spans="28:29" ht="20.149999999999999" customHeight="1">
      <c r="AB167" s="290"/>
      <c r="AC167" s="291"/>
    </row>
    <row r="168" spans="28:29" ht="20.149999999999999" customHeight="1">
      <c r="AB168" s="290"/>
      <c r="AC168" s="291"/>
    </row>
    <row r="169" spans="28:29" ht="20.149999999999999" customHeight="1">
      <c r="AB169" s="290"/>
      <c r="AC169" s="291"/>
    </row>
    <row r="170" spans="28:29" ht="20.149999999999999" customHeight="1">
      <c r="AB170" s="290"/>
      <c r="AC170" s="291"/>
    </row>
    <row r="171" spans="28:29" ht="20.149999999999999" customHeight="1">
      <c r="AB171" s="290"/>
      <c r="AC171" s="291"/>
    </row>
    <row r="172" spans="28:29" ht="20.149999999999999" customHeight="1">
      <c r="AB172" s="290"/>
      <c r="AC172" s="291"/>
    </row>
    <row r="173" spans="28:29" ht="20.149999999999999" customHeight="1">
      <c r="AB173" s="290"/>
      <c r="AC173" s="291"/>
    </row>
    <row r="174" spans="28:29" ht="20.149999999999999" customHeight="1">
      <c r="AB174" s="290"/>
      <c r="AC174" s="291"/>
    </row>
    <row r="175" spans="28:29" ht="20.149999999999999" customHeight="1">
      <c r="AB175" s="290"/>
      <c r="AC175" s="291"/>
    </row>
    <row r="176" spans="28:29" ht="20.149999999999999" customHeight="1">
      <c r="AB176" s="290"/>
      <c r="AC176" s="291"/>
    </row>
    <row r="177" spans="28:29" ht="20.149999999999999" customHeight="1">
      <c r="AB177" s="290"/>
      <c r="AC177" s="291"/>
    </row>
    <row r="178" spans="28:29" ht="20.149999999999999" customHeight="1">
      <c r="AB178" s="290"/>
      <c r="AC178" s="291"/>
    </row>
    <row r="179" spans="28:29" ht="20.149999999999999" customHeight="1">
      <c r="AB179" s="290"/>
      <c r="AC179" s="291"/>
    </row>
    <row r="180" spans="28:29" ht="20.149999999999999" customHeight="1">
      <c r="AB180" s="292"/>
      <c r="AC180" s="222"/>
    </row>
    <row r="181" spans="28:29" ht="20.149999999999999" customHeight="1">
      <c r="AB181" s="292"/>
      <c r="AC181" s="222"/>
    </row>
    <row r="182" spans="28:29" ht="20.149999999999999" customHeight="1">
      <c r="AB182" s="293"/>
      <c r="AC182" s="224"/>
    </row>
    <row r="183" spans="28:29" ht="20.149999999999999" customHeight="1">
      <c r="AB183" s="293"/>
      <c r="AC183" s="224"/>
    </row>
    <row r="184" spans="28:29" ht="20.149999999999999" customHeight="1">
      <c r="AB184" s="293"/>
      <c r="AC184" s="224"/>
    </row>
    <row r="185" spans="28:29" ht="20.149999999999999" customHeight="1">
      <c r="AB185" s="293"/>
      <c r="AC185" s="224"/>
    </row>
  </sheetData>
  <sheetProtection algorithmName="SHA-512" hashValue="tidaSbGcSDTUaS6Ps1dlJz5nV2fHGgTNowX5/P2MgwkETZJYGvmmmiUJfGxan34c3E5YNPUb6v1JcF3WLPKpXA==" saltValue="0GpHa7r+GblOL9A2MrFwRg==" spinCount="100000" sheet="1" formatCells="0" formatRows="0" insertRows="0" deleteRows="0" selectLockedCells="1" autoFilter="0" pivotTables="0"/>
  <mergeCells count="31">
    <mergeCell ref="D20:I20"/>
    <mergeCell ref="J20:M20"/>
    <mergeCell ref="O20:R20"/>
    <mergeCell ref="T20:W20"/>
    <mergeCell ref="D17:I17"/>
    <mergeCell ref="J17:M17"/>
    <mergeCell ref="O17:R17"/>
    <mergeCell ref="T17:W17"/>
    <mergeCell ref="D18:I18"/>
    <mergeCell ref="J18:M18"/>
    <mergeCell ref="O18:R18"/>
    <mergeCell ref="T18:W18"/>
    <mergeCell ref="D19:I19"/>
    <mergeCell ref="J19:M19"/>
    <mergeCell ref="O19:R19"/>
    <mergeCell ref="T19:W19"/>
    <mergeCell ref="D15:I15"/>
    <mergeCell ref="J15:N15"/>
    <mergeCell ref="O15:S15"/>
    <mergeCell ref="T15:X15"/>
    <mergeCell ref="D16:I16"/>
    <mergeCell ref="J16:M16"/>
    <mergeCell ref="O16:R16"/>
    <mergeCell ref="T16:W16"/>
    <mergeCell ref="D12:I12"/>
    <mergeCell ref="D7:I7"/>
    <mergeCell ref="J7:V7"/>
    <mergeCell ref="D10:I10"/>
    <mergeCell ref="D11:I11"/>
    <mergeCell ref="J11:V11"/>
    <mergeCell ref="J12:T12"/>
  </mergeCells>
  <phoneticPr fontId="21"/>
  <conditionalFormatting sqref="B1:B2">
    <cfRule type="expression" dxfId="81" priority="26">
      <formula>_xlfn.ISFORMULA(B1)=TRUE</formula>
    </cfRule>
  </conditionalFormatting>
  <conditionalFormatting sqref="J10 M10 P10">
    <cfRule type="expression" dxfId="80" priority="23">
      <formula>$J$10="■"</formula>
    </cfRule>
    <cfRule type="expression" dxfId="79" priority="24">
      <formula>$M$10="■"</formula>
    </cfRule>
    <cfRule type="expression" dxfId="78" priority="25">
      <formula>$P$10="■"</formula>
    </cfRule>
  </conditionalFormatting>
  <conditionalFormatting sqref="J12 V12">
    <cfRule type="expression" dxfId="77" priority="15">
      <formula>#REF!="■"</formula>
    </cfRule>
    <cfRule type="expression" dxfId="76" priority="16">
      <formula>#REF!="■"</formula>
    </cfRule>
  </conditionalFormatting>
  <conditionalFormatting sqref="J16:M19">
    <cfRule type="containsBlanks" dxfId="75" priority="10">
      <formula>LEN(TRIM(J16))=0</formula>
    </cfRule>
  </conditionalFormatting>
  <conditionalFormatting sqref="J11:V11">
    <cfRule type="containsBlanks" dxfId="71" priority="22">
      <formula>LEN(TRIM(J11))=0</formula>
    </cfRule>
  </conditionalFormatting>
  <conditionalFormatting sqref="N16:N19">
    <cfRule type="notContainsBlanks" dxfId="70" priority="11">
      <formula>LEN(TRIM(N16))&gt;0</formula>
    </cfRule>
    <cfRule type="expression" dxfId="69" priority="12">
      <formula>$N$11="■"</formula>
    </cfRule>
    <cfRule type="expression" dxfId="68" priority="13">
      <formula>$K$11="■"</formula>
    </cfRule>
    <cfRule type="expression" dxfId="67" priority="14">
      <formula>$H$11="■"</formula>
    </cfRule>
  </conditionalFormatting>
  <conditionalFormatting sqref="AC74:AC75 AB139:AC185">
    <cfRule type="expression" priority="27">
      <formula>CELL("protect",AB74)=0</formula>
    </cfRule>
  </conditionalFormatting>
  <dataValidations count="7">
    <dataValidation imeMode="on" allowBlank="1" showInputMessage="1" showErrorMessage="1" sqref="T15 O15 U14" xr:uid="{33161490-CA4E-4E40-999E-976D0B413BD1}"/>
    <dataValidation type="custom" imeMode="disabled" allowBlank="1" showInputMessage="1" showErrorMessage="1" error="小数点第二位まで、三位以下四捨五入で入力して下さい。" sqref="AI14:AO14 S16:T20 AD15:AD20 AB16:AB20 O16:O20 J16:J20 X16:X20" xr:uid="{FE43633D-FE3A-4086-BD08-0E4C74F9512B}">
      <formula1>J14-ROUNDDOWN(J14,2)=0</formula1>
    </dataValidation>
    <dataValidation type="custom" imeMode="disabled" allowBlank="1" showInputMessage="1" showErrorMessage="1" error="整数で入力してください。" sqref="WVG983058:WVJ983058 L65489:R65489 HR65487:HX65487 RN65487:RT65487 ABJ65487:ABP65487 ALF65487:ALL65487 AVB65487:AVH65487 BEX65487:BFD65487 BOT65487:BOZ65487 BYP65487:BYV65487 CIL65487:CIR65487 CSH65487:CSN65487 DCD65487:DCJ65487 DLZ65487:DMF65487 DVV65487:DWB65487 EFR65487:EFX65487 EPN65487:EPT65487 EZJ65487:EZP65487 FJF65487:FJL65487 FTB65487:FTH65487 GCX65487:GDD65487 GMT65487:GMZ65487 GWP65487:GWV65487 HGL65487:HGR65487 HQH65487:HQN65487 IAD65487:IAJ65487 IJZ65487:IKF65487 ITV65487:IUB65487 JDR65487:JDX65487 JNN65487:JNT65487 JXJ65487:JXP65487 KHF65487:KHL65487 KRB65487:KRH65487 LAX65487:LBD65487 LKT65487:LKZ65487 LUP65487:LUV65487 MEL65487:MER65487 MOH65487:MON65487 MYD65487:MYJ65487 NHZ65487:NIF65487 NRV65487:NSB65487 OBR65487:OBX65487 OLN65487:OLT65487 OVJ65487:OVP65487 PFF65487:PFL65487 PPB65487:PPH65487 PYX65487:PZD65487 QIT65487:QIZ65487 QSP65487:QSV65487 RCL65487:RCR65487 RMH65487:RMN65487 RWD65487:RWJ65487 SFZ65487:SGF65487 SPV65487:SQB65487 SZR65487:SZX65487 TJN65487:TJT65487 TTJ65487:TTP65487 UDF65487:UDL65487 UNB65487:UNH65487 UWX65487:UXD65487 VGT65487:VGZ65487 VQP65487:VQV65487 WAL65487:WAR65487 WKH65487:WKN65487 WUD65487:WUJ65487 L131025:R131025 HR131023:HX131023 RN131023:RT131023 ABJ131023:ABP131023 ALF131023:ALL131023 AVB131023:AVH131023 BEX131023:BFD131023 BOT131023:BOZ131023 BYP131023:BYV131023 CIL131023:CIR131023 CSH131023:CSN131023 DCD131023:DCJ131023 DLZ131023:DMF131023 DVV131023:DWB131023 EFR131023:EFX131023 EPN131023:EPT131023 EZJ131023:EZP131023 FJF131023:FJL131023 FTB131023:FTH131023 GCX131023:GDD131023 GMT131023:GMZ131023 GWP131023:GWV131023 HGL131023:HGR131023 HQH131023:HQN131023 IAD131023:IAJ131023 IJZ131023:IKF131023 ITV131023:IUB131023 JDR131023:JDX131023 JNN131023:JNT131023 JXJ131023:JXP131023 KHF131023:KHL131023 KRB131023:KRH131023 LAX131023:LBD131023 LKT131023:LKZ131023 LUP131023:LUV131023 MEL131023:MER131023 MOH131023:MON131023 MYD131023:MYJ131023 NHZ131023:NIF131023 NRV131023:NSB131023 OBR131023:OBX131023 OLN131023:OLT131023 OVJ131023:OVP131023 PFF131023:PFL131023 PPB131023:PPH131023 PYX131023:PZD131023 QIT131023:QIZ131023 QSP131023:QSV131023 RCL131023:RCR131023 RMH131023:RMN131023 RWD131023:RWJ131023 SFZ131023:SGF131023 SPV131023:SQB131023 SZR131023:SZX131023 TJN131023:TJT131023 TTJ131023:TTP131023 UDF131023:UDL131023 UNB131023:UNH131023 UWX131023:UXD131023 VGT131023:VGZ131023 VQP131023:VQV131023 WAL131023:WAR131023 WKH131023:WKN131023 WUD131023:WUJ131023 L196561:R196561 HR196559:HX196559 RN196559:RT196559 ABJ196559:ABP196559 ALF196559:ALL196559 AVB196559:AVH196559 BEX196559:BFD196559 BOT196559:BOZ196559 BYP196559:BYV196559 CIL196559:CIR196559 CSH196559:CSN196559 DCD196559:DCJ196559 DLZ196559:DMF196559 DVV196559:DWB196559 EFR196559:EFX196559 EPN196559:EPT196559 EZJ196559:EZP196559 FJF196559:FJL196559 FTB196559:FTH196559 GCX196559:GDD196559 GMT196559:GMZ196559 GWP196559:GWV196559 HGL196559:HGR196559 HQH196559:HQN196559 IAD196559:IAJ196559 IJZ196559:IKF196559 ITV196559:IUB196559 JDR196559:JDX196559 JNN196559:JNT196559 JXJ196559:JXP196559 KHF196559:KHL196559 KRB196559:KRH196559 LAX196559:LBD196559 LKT196559:LKZ196559 LUP196559:LUV196559 MEL196559:MER196559 MOH196559:MON196559 MYD196559:MYJ196559 NHZ196559:NIF196559 NRV196559:NSB196559 OBR196559:OBX196559 OLN196559:OLT196559 OVJ196559:OVP196559 PFF196559:PFL196559 PPB196559:PPH196559 PYX196559:PZD196559 QIT196559:QIZ196559 QSP196559:QSV196559 RCL196559:RCR196559 RMH196559:RMN196559 RWD196559:RWJ196559 SFZ196559:SGF196559 SPV196559:SQB196559 SZR196559:SZX196559 TJN196559:TJT196559 TTJ196559:TTP196559 UDF196559:UDL196559 UNB196559:UNH196559 UWX196559:UXD196559 VGT196559:VGZ196559 VQP196559:VQV196559 WAL196559:WAR196559 WKH196559:WKN196559 WUD196559:WUJ196559 L262097:R262097 HR262095:HX262095 RN262095:RT262095 ABJ262095:ABP262095 ALF262095:ALL262095 AVB262095:AVH262095 BEX262095:BFD262095 BOT262095:BOZ262095 BYP262095:BYV262095 CIL262095:CIR262095 CSH262095:CSN262095 DCD262095:DCJ262095 DLZ262095:DMF262095 DVV262095:DWB262095 EFR262095:EFX262095 EPN262095:EPT262095 EZJ262095:EZP262095 FJF262095:FJL262095 FTB262095:FTH262095 GCX262095:GDD262095 GMT262095:GMZ262095 GWP262095:GWV262095 HGL262095:HGR262095 HQH262095:HQN262095 IAD262095:IAJ262095 IJZ262095:IKF262095 ITV262095:IUB262095 JDR262095:JDX262095 JNN262095:JNT262095 JXJ262095:JXP262095 KHF262095:KHL262095 KRB262095:KRH262095 LAX262095:LBD262095 LKT262095:LKZ262095 LUP262095:LUV262095 MEL262095:MER262095 MOH262095:MON262095 MYD262095:MYJ262095 NHZ262095:NIF262095 NRV262095:NSB262095 OBR262095:OBX262095 OLN262095:OLT262095 OVJ262095:OVP262095 PFF262095:PFL262095 PPB262095:PPH262095 PYX262095:PZD262095 QIT262095:QIZ262095 QSP262095:QSV262095 RCL262095:RCR262095 RMH262095:RMN262095 RWD262095:RWJ262095 SFZ262095:SGF262095 SPV262095:SQB262095 SZR262095:SZX262095 TJN262095:TJT262095 TTJ262095:TTP262095 UDF262095:UDL262095 UNB262095:UNH262095 UWX262095:UXD262095 VGT262095:VGZ262095 VQP262095:VQV262095 WAL262095:WAR262095 WKH262095:WKN262095 WUD262095:WUJ262095 L327633:R327633 HR327631:HX327631 RN327631:RT327631 ABJ327631:ABP327631 ALF327631:ALL327631 AVB327631:AVH327631 BEX327631:BFD327631 BOT327631:BOZ327631 BYP327631:BYV327631 CIL327631:CIR327631 CSH327631:CSN327631 DCD327631:DCJ327631 DLZ327631:DMF327631 DVV327631:DWB327631 EFR327631:EFX327631 EPN327631:EPT327631 EZJ327631:EZP327631 FJF327631:FJL327631 FTB327631:FTH327631 GCX327631:GDD327631 GMT327631:GMZ327631 GWP327631:GWV327631 HGL327631:HGR327631 HQH327631:HQN327631 IAD327631:IAJ327631 IJZ327631:IKF327631 ITV327631:IUB327631 JDR327631:JDX327631 JNN327631:JNT327631 JXJ327631:JXP327631 KHF327631:KHL327631 KRB327631:KRH327631 LAX327631:LBD327631 LKT327631:LKZ327631 LUP327631:LUV327631 MEL327631:MER327631 MOH327631:MON327631 MYD327631:MYJ327631 NHZ327631:NIF327631 NRV327631:NSB327631 OBR327631:OBX327631 OLN327631:OLT327631 OVJ327631:OVP327631 PFF327631:PFL327631 PPB327631:PPH327631 PYX327631:PZD327631 QIT327631:QIZ327631 QSP327631:QSV327631 RCL327631:RCR327631 RMH327631:RMN327631 RWD327631:RWJ327631 SFZ327631:SGF327631 SPV327631:SQB327631 SZR327631:SZX327631 TJN327631:TJT327631 TTJ327631:TTP327631 UDF327631:UDL327631 UNB327631:UNH327631 UWX327631:UXD327631 VGT327631:VGZ327631 VQP327631:VQV327631 WAL327631:WAR327631 WKH327631:WKN327631 WUD327631:WUJ327631 L393169:R393169 HR393167:HX393167 RN393167:RT393167 ABJ393167:ABP393167 ALF393167:ALL393167 AVB393167:AVH393167 BEX393167:BFD393167 BOT393167:BOZ393167 BYP393167:BYV393167 CIL393167:CIR393167 CSH393167:CSN393167 DCD393167:DCJ393167 DLZ393167:DMF393167 DVV393167:DWB393167 EFR393167:EFX393167 EPN393167:EPT393167 EZJ393167:EZP393167 FJF393167:FJL393167 FTB393167:FTH393167 GCX393167:GDD393167 GMT393167:GMZ393167 GWP393167:GWV393167 HGL393167:HGR393167 HQH393167:HQN393167 IAD393167:IAJ393167 IJZ393167:IKF393167 ITV393167:IUB393167 JDR393167:JDX393167 JNN393167:JNT393167 JXJ393167:JXP393167 KHF393167:KHL393167 KRB393167:KRH393167 LAX393167:LBD393167 LKT393167:LKZ393167 LUP393167:LUV393167 MEL393167:MER393167 MOH393167:MON393167 MYD393167:MYJ393167 NHZ393167:NIF393167 NRV393167:NSB393167 OBR393167:OBX393167 OLN393167:OLT393167 OVJ393167:OVP393167 PFF393167:PFL393167 PPB393167:PPH393167 PYX393167:PZD393167 QIT393167:QIZ393167 QSP393167:QSV393167 RCL393167:RCR393167 RMH393167:RMN393167 RWD393167:RWJ393167 SFZ393167:SGF393167 SPV393167:SQB393167 SZR393167:SZX393167 TJN393167:TJT393167 TTJ393167:TTP393167 UDF393167:UDL393167 UNB393167:UNH393167 UWX393167:UXD393167 VGT393167:VGZ393167 VQP393167:VQV393167 WAL393167:WAR393167 WKH393167:WKN393167 WUD393167:WUJ393167 L458705:R458705 HR458703:HX458703 RN458703:RT458703 ABJ458703:ABP458703 ALF458703:ALL458703 AVB458703:AVH458703 BEX458703:BFD458703 BOT458703:BOZ458703 BYP458703:BYV458703 CIL458703:CIR458703 CSH458703:CSN458703 DCD458703:DCJ458703 DLZ458703:DMF458703 DVV458703:DWB458703 EFR458703:EFX458703 EPN458703:EPT458703 EZJ458703:EZP458703 FJF458703:FJL458703 FTB458703:FTH458703 GCX458703:GDD458703 GMT458703:GMZ458703 GWP458703:GWV458703 HGL458703:HGR458703 HQH458703:HQN458703 IAD458703:IAJ458703 IJZ458703:IKF458703 ITV458703:IUB458703 JDR458703:JDX458703 JNN458703:JNT458703 JXJ458703:JXP458703 KHF458703:KHL458703 KRB458703:KRH458703 LAX458703:LBD458703 LKT458703:LKZ458703 LUP458703:LUV458703 MEL458703:MER458703 MOH458703:MON458703 MYD458703:MYJ458703 NHZ458703:NIF458703 NRV458703:NSB458703 OBR458703:OBX458703 OLN458703:OLT458703 OVJ458703:OVP458703 PFF458703:PFL458703 PPB458703:PPH458703 PYX458703:PZD458703 QIT458703:QIZ458703 QSP458703:QSV458703 RCL458703:RCR458703 RMH458703:RMN458703 RWD458703:RWJ458703 SFZ458703:SGF458703 SPV458703:SQB458703 SZR458703:SZX458703 TJN458703:TJT458703 TTJ458703:TTP458703 UDF458703:UDL458703 UNB458703:UNH458703 UWX458703:UXD458703 VGT458703:VGZ458703 VQP458703:VQV458703 WAL458703:WAR458703 WKH458703:WKN458703 WUD458703:WUJ458703 L524241:R524241 HR524239:HX524239 RN524239:RT524239 ABJ524239:ABP524239 ALF524239:ALL524239 AVB524239:AVH524239 BEX524239:BFD524239 BOT524239:BOZ524239 BYP524239:BYV524239 CIL524239:CIR524239 CSH524239:CSN524239 DCD524239:DCJ524239 DLZ524239:DMF524239 DVV524239:DWB524239 EFR524239:EFX524239 EPN524239:EPT524239 EZJ524239:EZP524239 FJF524239:FJL524239 FTB524239:FTH524239 GCX524239:GDD524239 GMT524239:GMZ524239 GWP524239:GWV524239 HGL524239:HGR524239 HQH524239:HQN524239 IAD524239:IAJ524239 IJZ524239:IKF524239 ITV524239:IUB524239 JDR524239:JDX524239 JNN524239:JNT524239 JXJ524239:JXP524239 KHF524239:KHL524239 KRB524239:KRH524239 LAX524239:LBD524239 LKT524239:LKZ524239 LUP524239:LUV524239 MEL524239:MER524239 MOH524239:MON524239 MYD524239:MYJ524239 NHZ524239:NIF524239 NRV524239:NSB524239 OBR524239:OBX524239 OLN524239:OLT524239 OVJ524239:OVP524239 PFF524239:PFL524239 PPB524239:PPH524239 PYX524239:PZD524239 QIT524239:QIZ524239 QSP524239:QSV524239 RCL524239:RCR524239 RMH524239:RMN524239 RWD524239:RWJ524239 SFZ524239:SGF524239 SPV524239:SQB524239 SZR524239:SZX524239 TJN524239:TJT524239 TTJ524239:TTP524239 UDF524239:UDL524239 UNB524239:UNH524239 UWX524239:UXD524239 VGT524239:VGZ524239 VQP524239:VQV524239 WAL524239:WAR524239 WKH524239:WKN524239 WUD524239:WUJ524239 L589777:R589777 HR589775:HX589775 RN589775:RT589775 ABJ589775:ABP589775 ALF589775:ALL589775 AVB589775:AVH589775 BEX589775:BFD589775 BOT589775:BOZ589775 BYP589775:BYV589775 CIL589775:CIR589775 CSH589775:CSN589775 DCD589775:DCJ589775 DLZ589775:DMF589775 DVV589775:DWB589775 EFR589775:EFX589775 EPN589775:EPT589775 EZJ589775:EZP589775 FJF589775:FJL589775 FTB589775:FTH589775 GCX589775:GDD589775 GMT589775:GMZ589775 GWP589775:GWV589775 HGL589775:HGR589775 HQH589775:HQN589775 IAD589775:IAJ589775 IJZ589775:IKF589775 ITV589775:IUB589775 JDR589775:JDX589775 JNN589775:JNT589775 JXJ589775:JXP589775 KHF589775:KHL589775 KRB589775:KRH589775 LAX589775:LBD589775 LKT589775:LKZ589775 LUP589775:LUV589775 MEL589775:MER589775 MOH589775:MON589775 MYD589775:MYJ589775 NHZ589775:NIF589775 NRV589775:NSB589775 OBR589775:OBX589775 OLN589775:OLT589775 OVJ589775:OVP589775 PFF589775:PFL589775 PPB589775:PPH589775 PYX589775:PZD589775 QIT589775:QIZ589775 QSP589775:QSV589775 RCL589775:RCR589775 RMH589775:RMN589775 RWD589775:RWJ589775 SFZ589775:SGF589775 SPV589775:SQB589775 SZR589775:SZX589775 TJN589775:TJT589775 TTJ589775:TTP589775 UDF589775:UDL589775 UNB589775:UNH589775 UWX589775:UXD589775 VGT589775:VGZ589775 VQP589775:VQV589775 WAL589775:WAR589775 WKH589775:WKN589775 WUD589775:WUJ589775 L655313:R655313 HR655311:HX655311 RN655311:RT655311 ABJ655311:ABP655311 ALF655311:ALL655311 AVB655311:AVH655311 BEX655311:BFD655311 BOT655311:BOZ655311 BYP655311:BYV655311 CIL655311:CIR655311 CSH655311:CSN655311 DCD655311:DCJ655311 DLZ655311:DMF655311 DVV655311:DWB655311 EFR655311:EFX655311 EPN655311:EPT655311 EZJ655311:EZP655311 FJF655311:FJL655311 FTB655311:FTH655311 GCX655311:GDD655311 GMT655311:GMZ655311 GWP655311:GWV655311 HGL655311:HGR655311 HQH655311:HQN655311 IAD655311:IAJ655311 IJZ655311:IKF655311 ITV655311:IUB655311 JDR655311:JDX655311 JNN655311:JNT655311 JXJ655311:JXP655311 KHF655311:KHL655311 KRB655311:KRH655311 LAX655311:LBD655311 LKT655311:LKZ655311 LUP655311:LUV655311 MEL655311:MER655311 MOH655311:MON655311 MYD655311:MYJ655311 NHZ655311:NIF655311 NRV655311:NSB655311 OBR655311:OBX655311 OLN655311:OLT655311 OVJ655311:OVP655311 PFF655311:PFL655311 PPB655311:PPH655311 PYX655311:PZD655311 QIT655311:QIZ655311 QSP655311:QSV655311 RCL655311:RCR655311 RMH655311:RMN655311 RWD655311:RWJ655311 SFZ655311:SGF655311 SPV655311:SQB655311 SZR655311:SZX655311 TJN655311:TJT655311 TTJ655311:TTP655311 UDF655311:UDL655311 UNB655311:UNH655311 UWX655311:UXD655311 VGT655311:VGZ655311 VQP655311:VQV655311 WAL655311:WAR655311 WKH655311:WKN655311 WUD655311:WUJ655311 L720849:R720849 HR720847:HX720847 RN720847:RT720847 ABJ720847:ABP720847 ALF720847:ALL720847 AVB720847:AVH720847 BEX720847:BFD720847 BOT720847:BOZ720847 BYP720847:BYV720847 CIL720847:CIR720847 CSH720847:CSN720847 DCD720847:DCJ720847 DLZ720847:DMF720847 DVV720847:DWB720847 EFR720847:EFX720847 EPN720847:EPT720847 EZJ720847:EZP720847 FJF720847:FJL720847 FTB720847:FTH720847 GCX720847:GDD720847 GMT720847:GMZ720847 GWP720847:GWV720847 HGL720847:HGR720847 HQH720847:HQN720847 IAD720847:IAJ720847 IJZ720847:IKF720847 ITV720847:IUB720847 JDR720847:JDX720847 JNN720847:JNT720847 JXJ720847:JXP720847 KHF720847:KHL720847 KRB720847:KRH720847 LAX720847:LBD720847 LKT720847:LKZ720847 LUP720847:LUV720847 MEL720847:MER720847 MOH720847:MON720847 MYD720847:MYJ720847 NHZ720847:NIF720847 NRV720847:NSB720847 OBR720847:OBX720847 OLN720847:OLT720847 OVJ720847:OVP720847 PFF720847:PFL720847 PPB720847:PPH720847 PYX720847:PZD720847 QIT720847:QIZ720847 QSP720847:QSV720847 RCL720847:RCR720847 RMH720847:RMN720847 RWD720847:RWJ720847 SFZ720847:SGF720847 SPV720847:SQB720847 SZR720847:SZX720847 TJN720847:TJT720847 TTJ720847:TTP720847 UDF720847:UDL720847 UNB720847:UNH720847 UWX720847:UXD720847 VGT720847:VGZ720847 VQP720847:VQV720847 WAL720847:WAR720847 WKH720847:WKN720847 WUD720847:WUJ720847 L786385:R786385 HR786383:HX786383 RN786383:RT786383 ABJ786383:ABP786383 ALF786383:ALL786383 AVB786383:AVH786383 BEX786383:BFD786383 BOT786383:BOZ786383 BYP786383:BYV786383 CIL786383:CIR786383 CSH786383:CSN786383 DCD786383:DCJ786383 DLZ786383:DMF786383 DVV786383:DWB786383 EFR786383:EFX786383 EPN786383:EPT786383 EZJ786383:EZP786383 FJF786383:FJL786383 FTB786383:FTH786383 GCX786383:GDD786383 GMT786383:GMZ786383 GWP786383:GWV786383 HGL786383:HGR786383 HQH786383:HQN786383 IAD786383:IAJ786383 IJZ786383:IKF786383 ITV786383:IUB786383 JDR786383:JDX786383 JNN786383:JNT786383 JXJ786383:JXP786383 KHF786383:KHL786383 KRB786383:KRH786383 LAX786383:LBD786383 LKT786383:LKZ786383 LUP786383:LUV786383 MEL786383:MER786383 MOH786383:MON786383 MYD786383:MYJ786383 NHZ786383:NIF786383 NRV786383:NSB786383 OBR786383:OBX786383 OLN786383:OLT786383 OVJ786383:OVP786383 PFF786383:PFL786383 PPB786383:PPH786383 PYX786383:PZD786383 QIT786383:QIZ786383 QSP786383:QSV786383 RCL786383:RCR786383 RMH786383:RMN786383 RWD786383:RWJ786383 SFZ786383:SGF786383 SPV786383:SQB786383 SZR786383:SZX786383 TJN786383:TJT786383 TTJ786383:TTP786383 UDF786383:UDL786383 UNB786383:UNH786383 UWX786383:UXD786383 VGT786383:VGZ786383 VQP786383:VQV786383 WAL786383:WAR786383 WKH786383:WKN786383 WUD786383:WUJ786383 L851921:R851921 HR851919:HX851919 RN851919:RT851919 ABJ851919:ABP851919 ALF851919:ALL851919 AVB851919:AVH851919 BEX851919:BFD851919 BOT851919:BOZ851919 BYP851919:BYV851919 CIL851919:CIR851919 CSH851919:CSN851919 DCD851919:DCJ851919 DLZ851919:DMF851919 DVV851919:DWB851919 EFR851919:EFX851919 EPN851919:EPT851919 EZJ851919:EZP851919 FJF851919:FJL851919 FTB851919:FTH851919 GCX851919:GDD851919 GMT851919:GMZ851919 GWP851919:GWV851919 HGL851919:HGR851919 HQH851919:HQN851919 IAD851919:IAJ851919 IJZ851919:IKF851919 ITV851919:IUB851919 JDR851919:JDX851919 JNN851919:JNT851919 JXJ851919:JXP851919 KHF851919:KHL851919 KRB851919:KRH851919 LAX851919:LBD851919 LKT851919:LKZ851919 LUP851919:LUV851919 MEL851919:MER851919 MOH851919:MON851919 MYD851919:MYJ851919 NHZ851919:NIF851919 NRV851919:NSB851919 OBR851919:OBX851919 OLN851919:OLT851919 OVJ851919:OVP851919 PFF851919:PFL851919 PPB851919:PPH851919 PYX851919:PZD851919 QIT851919:QIZ851919 QSP851919:QSV851919 RCL851919:RCR851919 RMH851919:RMN851919 RWD851919:RWJ851919 SFZ851919:SGF851919 SPV851919:SQB851919 SZR851919:SZX851919 TJN851919:TJT851919 TTJ851919:TTP851919 UDF851919:UDL851919 UNB851919:UNH851919 UWX851919:UXD851919 VGT851919:VGZ851919 VQP851919:VQV851919 WAL851919:WAR851919 WKH851919:WKN851919 WUD851919:WUJ851919 L917457:R917457 HR917455:HX917455 RN917455:RT917455 ABJ917455:ABP917455 ALF917455:ALL917455 AVB917455:AVH917455 BEX917455:BFD917455 BOT917455:BOZ917455 BYP917455:BYV917455 CIL917455:CIR917455 CSH917455:CSN917455 DCD917455:DCJ917455 DLZ917455:DMF917455 DVV917455:DWB917455 EFR917455:EFX917455 EPN917455:EPT917455 EZJ917455:EZP917455 FJF917455:FJL917455 FTB917455:FTH917455 GCX917455:GDD917455 GMT917455:GMZ917455 GWP917455:GWV917455 HGL917455:HGR917455 HQH917455:HQN917455 IAD917455:IAJ917455 IJZ917455:IKF917455 ITV917455:IUB917455 JDR917455:JDX917455 JNN917455:JNT917455 JXJ917455:JXP917455 KHF917455:KHL917455 KRB917455:KRH917455 LAX917455:LBD917455 LKT917455:LKZ917455 LUP917455:LUV917455 MEL917455:MER917455 MOH917455:MON917455 MYD917455:MYJ917455 NHZ917455:NIF917455 NRV917455:NSB917455 OBR917455:OBX917455 OLN917455:OLT917455 OVJ917455:OVP917455 PFF917455:PFL917455 PPB917455:PPH917455 PYX917455:PZD917455 QIT917455:QIZ917455 QSP917455:QSV917455 RCL917455:RCR917455 RMH917455:RMN917455 RWD917455:RWJ917455 SFZ917455:SGF917455 SPV917455:SQB917455 SZR917455:SZX917455 TJN917455:TJT917455 TTJ917455:TTP917455 UDF917455:UDL917455 UNB917455:UNH917455 UWX917455:UXD917455 VGT917455:VGZ917455 VQP917455:VQV917455 WAL917455:WAR917455 WKH917455:WKN917455 WUD917455:WUJ917455 L982993:R982993 HR982991:HX982991 RN982991:RT982991 ABJ982991:ABP982991 ALF982991:ALL982991 AVB982991:AVH982991 BEX982991:BFD982991 BOT982991:BOZ982991 BYP982991:BYV982991 CIL982991:CIR982991 CSH982991:CSN982991 DCD982991:DCJ982991 DLZ982991:DMF982991 DVV982991:DWB982991 EFR982991:EFX982991 EPN982991:EPT982991 EZJ982991:EZP982991 FJF982991:FJL982991 FTB982991:FTH982991 GCX982991:GDD982991 GMT982991:GMZ982991 GWP982991:GWV982991 HGL982991:HGR982991 HQH982991:HQN982991 IAD982991:IAJ982991 IJZ982991:IKF982991 ITV982991:IUB982991 JDR982991:JDX982991 JNN982991:JNT982991 JXJ982991:JXP982991 KHF982991:KHL982991 KRB982991:KRH982991 LAX982991:LBD982991 LKT982991:LKZ982991 LUP982991:LUV982991 MEL982991:MER982991 MOH982991:MON982991 MYD982991:MYJ982991 NHZ982991:NIF982991 NRV982991:NSB982991 OBR982991:OBX982991 OLN982991:OLT982991 OVJ982991:OVP982991 PFF982991:PFL982991 PPB982991:PPH982991 PYX982991:PZD982991 QIT982991:QIZ982991 QSP982991:QSV982991 RCL982991:RCR982991 RMH982991:RMN982991 RWD982991:RWJ982991 SFZ982991:SGF982991 SPV982991:SQB982991 SZR982991:SZX982991 TJN982991:TJT982991 TTJ982991:TTP982991 UDF982991:UDL982991 UNB982991:UNH982991 UWX982991:UXD982991 VGT982991:VGZ982991 VQP982991:VQV982991 WAL982991:WAR982991 WKH982991:WKN982991 WUD982991:WUJ982991 IU65546:IX65548 SQ65546:ST65548 ACM65546:ACP65548 AMI65546:AML65548 AWE65546:AWH65548 BGA65546:BGD65548 BPW65546:BPZ65548 BZS65546:BZV65548 CJO65546:CJR65548 CTK65546:CTN65548 DDG65546:DDJ65548 DNC65546:DNF65548 DWY65546:DXB65548 EGU65546:EGX65548 EQQ65546:EQT65548 FAM65546:FAP65548 FKI65546:FKL65548 FUE65546:FUH65548 GEA65546:GED65548 GNW65546:GNZ65548 GXS65546:GXV65548 HHO65546:HHR65548 HRK65546:HRN65548 IBG65546:IBJ65548 ILC65546:ILF65548 IUY65546:IVB65548 JEU65546:JEX65548 JOQ65546:JOT65548 JYM65546:JYP65548 KII65546:KIL65548 KSE65546:KSH65548 LCA65546:LCD65548 LLW65546:LLZ65548 LVS65546:LVV65548 MFO65546:MFR65548 MPK65546:MPN65548 MZG65546:MZJ65548 NJC65546:NJF65548 NSY65546:NTB65548 OCU65546:OCX65548 OMQ65546:OMT65548 OWM65546:OWP65548 PGI65546:PGL65548 PQE65546:PQH65548 QAA65546:QAD65548 QJW65546:QJZ65548 QTS65546:QTV65548 RDO65546:RDR65548 RNK65546:RNN65548 RXG65546:RXJ65548 SHC65546:SHF65548 SQY65546:SRB65548 TAU65546:TAX65548 TKQ65546:TKT65548 TUM65546:TUP65548 UEI65546:UEL65548 UOE65546:UOH65548 UYA65546:UYD65548 VHW65546:VHZ65548 VRS65546:VRV65548 WBO65546:WBR65548 WLK65546:WLN65548 WVG65546:WVJ65548 IU131082:IX131084 SQ131082:ST131084 ACM131082:ACP131084 AMI131082:AML131084 AWE131082:AWH131084 BGA131082:BGD131084 BPW131082:BPZ131084 BZS131082:BZV131084 CJO131082:CJR131084 CTK131082:CTN131084 DDG131082:DDJ131084 DNC131082:DNF131084 DWY131082:DXB131084 EGU131082:EGX131084 EQQ131082:EQT131084 FAM131082:FAP131084 FKI131082:FKL131084 FUE131082:FUH131084 GEA131082:GED131084 GNW131082:GNZ131084 GXS131082:GXV131084 HHO131082:HHR131084 HRK131082:HRN131084 IBG131082:IBJ131084 ILC131082:ILF131084 IUY131082:IVB131084 JEU131082:JEX131084 JOQ131082:JOT131084 JYM131082:JYP131084 KII131082:KIL131084 KSE131082:KSH131084 LCA131082:LCD131084 LLW131082:LLZ131084 LVS131082:LVV131084 MFO131082:MFR131084 MPK131082:MPN131084 MZG131082:MZJ131084 NJC131082:NJF131084 NSY131082:NTB131084 OCU131082:OCX131084 OMQ131082:OMT131084 OWM131082:OWP131084 PGI131082:PGL131084 PQE131082:PQH131084 QAA131082:QAD131084 QJW131082:QJZ131084 QTS131082:QTV131084 RDO131082:RDR131084 RNK131082:RNN131084 RXG131082:RXJ131084 SHC131082:SHF131084 SQY131082:SRB131084 TAU131082:TAX131084 TKQ131082:TKT131084 TUM131082:TUP131084 UEI131082:UEL131084 UOE131082:UOH131084 UYA131082:UYD131084 VHW131082:VHZ131084 VRS131082:VRV131084 WBO131082:WBR131084 WLK131082:WLN131084 WVG131082:WVJ131084 IU196618:IX196620 SQ196618:ST196620 ACM196618:ACP196620 AMI196618:AML196620 AWE196618:AWH196620 BGA196618:BGD196620 BPW196618:BPZ196620 BZS196618:BZV196620 CJO196618:CJR196620 CTK196618:CTN196620 DDG196618:DDJ196620 DNC196618:DNF196620 DWY196618:DXB196620 EGU196618:EGX196620 EQQ196618:EQT196620 FAM196618:FAP196620 FKI196618:FKL196620 FUE196618:FUH196620 GEA196618:GED196620 GNW196618:GNZ196620 GXS196618:GXV196620 HHO196618:HHR196620 HRK196618:HRN196620 IBG196618:IBJ196620 ILC196618:ILF196620 IUY196618:IVB196620 JEU196618:JEX196620 JOQ196618:JOT196620 JYM196618:JYP196620 KII196618:KIL196620 KSE196618:KSH196620 LCA196618:LCD196620 LLW196618:LLZ196620 LVS196618:LVV196620 MFO196618:MFR196620 MPK196618:MPN196620 MZG196618:MZJ196620 NJC196618:NJF196620 NSY196618:NTB196620 OCU196618:OCX196620 OMQ196618:OMT196620 OWM196618:OWP196620 PGI196618:PGL196620 PQE196618:PQH196620 QAA196618:QAD196620 QJW196618:QJZ196620 QTS196618:QTV196620 RDO196618:RDR196620 RNK196618:RNN196620 RXG196618:RXJ196620 SHC196618:SHF196620 SQY196618:SRB196620 TAU196618:TAX196620 TKQ196618:TKT196620 TUM196618:TUP196620 UEI196618:UEL196620 UOE196618:UOH196620 UYA196618:UYD196620 VHW196618:VHZ196620 VRS196618:VRV196620 WBO196618:WBR196620 WLK196618:WLN196620 WVG196618:WVJ196620 IU262154:IX262156 SQ262154:ST262156 ACM262154:ACP262156 AMI262154:AML262156 AWE262154:AWH262156 BGA262154:BGD262156 BPW262154:BPZ262156 BZS262154:BZV262156 CJO262154:CJR262156 CTK262154:CTN262156 DDG262154:DDJ262156 DNC262154:DNF262156 DWY262154:DXB262156 EGU262154:EGX262156 EQQ262154:EQT262156 FAM262154:FAP262156 FKI262154:FKL262156 FUE262154:FUH262156 GEA262154:GED262156 GNW262154:GNZ262156 GXS262154:GXV262156 HHO262154:HHR262156 HRK262154:HRN262156 IBG262154:IBJ262156 ILC262154:ILF262156 IUY262154:IVB262156 JEU262154:JEX262156 JOQ262154:JOT262156 JYM262154:JYP262156 KII262154:KIL262156 KSE262154:KSH262156 LCA262154:LCD262156 LLW262154:LLZ262156 LVS262154:LVV262156 MFO262154:MFR262156 MPK262154:MPN262156 MZG262154:MZJ262156 NJC262154:NJF262156 NSY262154:NTB262156 OCU262154:OCX262156 OMQ262154:OMT262156 OWM262154:OWP262156 PGI262154:PGL262156 PQE262154:PQH262156 QAA262154:QAD262156 QJW262154:QJZ262156 QTS262154:QTV262156 RDO262154:RDR262156 RNK262154:RNN262156 RXG262154:RXJ262156 SHC262154:SHF262156 SQY262154:SRB262156 TAU262154:TAX262156 TKQ262154:TKT262156 TUM262154:TUP262156 UEI262154:UEL262156 UOE262154:UOH262156 UYA262154:UYD262156 VHW262154:VHZ262156 VRS262154:VRV262156 WBO262154:WBR262156 WLK262154:WLN262156 WVG262154:WVJ262156 IU327690:IX327692 SQ327690:ST327692 ACM327690:ACP327692 AMI327690:AML327692 AWE327690:AWH327692 BGA327690:BGD327692 BPW327690:BPZ327692 BZS327690:BZV327692 CJO327690:CJR327692 CTK327690:CTN327692 DDG327690:DDJ327692 DNC327690:DNF327692 DWY327690:DXB327692 EGU327690:EGX327692 EQQ327690:EQT327692 FAM327690:FAP327692 FKI327690:FKL327692 FUE327690:FUH327692 GEA327690:GED327692 GNW327690:GNZ327692 GXS327690:GXV327692 HHO327690:HHR327692 HRK327690:HRN327692 IBG327690:IBJ327692 ILC327690:ILF327692 IUY327690:IVB327692 JEU327690:JEX327692 JOQ327690:JOT327692 JYM327690:JYP327692 KII327690:KIL327692 KSE327690:KSH327692 LCA327690:LCD327692 LLW327690:LLZ327692 LVS327690:LVV327692 MFO327690:MFR327692 MPK327690:MPN327692 MZG327690:MZJ327692 NJC327690:NJF327692 NSY327690:NTB327692 OCU327690:OCX327692 OMQ327690:OMT327692 OWM327690:OWP327692 PGI327690:PGL327692 PQE327690:PQH327692 QAA327690:QAD327692 QJW327690:QJZ327692 QTS327690:QTV327692 RDO327690:RDR327692 RNK327690:RNN327692 RXG327690:RXJ327692 SHC327690:SHF327692 SQY327690:SRB327692 TAU327690:TAX327692 TKQ327690:TKT327692 TUM327690:TUP327692 UEI327690:UEL327692 UOE327690:UOH327692 UYA327690:UYD327692 VHW327690:VHZ327692 VRS327690:VRV327692 WBO327690:WBR327692 WLK327690:WLN327692 WVG327690:WVJ327692 IU393226:IX393228 SQ393226:ST393228 ACM393226:ACP393228 AMI393226:AML393228 AWE393226:AWH393228 BGA393226:BGD393228 BPW393226:BPZ393228 BZS393226:BZV393228 CJO393226:CJR393228 CTK393226:CTN393228 DDG393226:DDJ393228 DNC393226:DNF393228 DWY393226:DXB393228 EGU393226:EGX393228 EQQ393226:EQT393228 FAM393226:FAP393228 FKI393226:FKL393228 FUE393226:FUH393228 GEA393226:GED393228 GNW393226:GNZ393228 GXS393226:GXV393228 HHO393226:HHR393228 HRK393226:HRN393228 IBG393226:IBJ393228 ILC393226:ILF393228 IUY393226:IVB393228 JEU393226:JEX393228 JOQ393226:JOT393228 JYM393226:JYP393228 KII393226:KIL393228 KSE393226:KSH393228 LCA393226:LCD393228 LLW393226:LLZ393228 LVS393226:LVV393228 MFO393226:MFR393228 MPK393226:MPN393228 MZG393226:MZJ393228 NJC393226:NJF393228 NSY393226:NTB393228 OCU393226:OCX393228 OMQ393226:OMT393228 OWM393226:OWP393228 PGI393226:PGL393228 PQE393226:PQH393228 QAA393226:QAD393228 QJW393226:QJZ393228 QTS393226:QTV393228 RDO393226:RDR393228 RNK393226:RNN393228 RXG393226:RXJ393228 SHC393226:SHF393228 SQY393226:SRB393228 TAU393226:TAX393228 TKQ393226:TKT393228 TUM393226:TUP393228 UEI393226:UEL393228 UOE393226:UOH393228 UYA393226:UYD393228 VHW393226:VHZ393228 VRS393226:VRV393228 WBO393226:WBR393228 WLK393226:WLN393228 WVG393226:WVJ393228 IU458762:IX458764 SQ458762:ST458764 ACM458762:ACP458764 AMI458762:AML458764 AWE458762:AWH458764 BGA458762:BGD458764 BPW458762:BPZ458764 BZS458762:BZV458764 CJO458762:CJR458764 CTK458762:CTN458764 DDG458762:DDJ458764 DNC458762:DNF458764 DWY458762:DXB458764 EGU458762:EGX458764 EQQ458762:EQT458764 FAM458762:FAP458764 FKI458762:FKL458764 FUE458762:FUH458764 GEA458762:GED458764 GNW458762:GNZ458764 GXS458762:GXV458764 HHO458762:HHR458764 HRK458762:HRN458764 IBG458762:IBJ458764 ILC458762:ILF458764 IUY458762:IVB458764 JEU458762:JEX458764 JOQ458762:JOT458764 JYM458762:JYP458764 KII458762:KIL458764 KSE458762:KSH458764 LCA458762:LCD458764 LLW458762:LLZ458764 LVS458762:LVV458764 MFO458762:MFR458764 MPK458762:MPN458764 MZG458762:MZJ458764 NJC458762:NJF458764 NSY458762:NTB458764 OCU458762:OCX458764 OMQ458762:OMT458764 OWM458762:OWP458764 PGI458762:PGL458764 PQE458762:PQH458764 QAA458762:QAD458764 QJW458762:QJZ458764 QTS458762:QTV458764 RDO458762:RDR458764 RNK458762:RNN458764 RXG458762:RXJ458764 SHC458762:SHF458764 SQY458762:SRB458764 TAU458762:TAX458764 TKQ458762:TKT458764 TUM458762:TUP458764 UEI458762:UEL458764 UOE458762:UOH458764 UYA458762:UYD458764 VHW458762:VHZ458764 VRS458762:VRV458764 WBO458762:WBR458764 WLK458762:WLN458764 WVG458762:WVJ458764 IU524298:IX524300 SQ524298:ST524300 ACM524298:ACP524300 AMI524298:AML524300 AWE524298:AWH524300 BGA524298:BGD524300 BPW524298:BPZ524300 BZS524298:BZV524300 CJO524298:CJR524300 CTK524298:CTN524300 DDG524298:DDJ524300 DNC524298:DNF524300 DWY524298:DXB524300 EGU524298:EGX524300 EQQ524298:EQT524300 FAM524298:FAP524300 FKI524298:FKL524300 FUE524298:FUH524300 GEA524298:GED524300 GNW524298:GNZ524300 GXS524298:GXV524300 HHO524298:HHR524300 HRK524298:HRN524300 IBG524298:IBJ524300 ILC524298:ILF524300 IUY524298:IVB524300 JEU524298:JEX524300 JOQ524298:JOT524300 JYM524298:JYP524300 KII524298:KIL524300 KSE524298:KSH524300 LCA524298:LCD524300 LLW524298:LLZ524300 LVS524298:LVV524300 MFO524298:MFR524300 MPK524298:MPN524300 MZG524298:MZJ524300 NJC524298:NJF524300 NSY524298:NTB524300 OCU524298:OCX524300 OMQ524298:OMT524300 OWM524298:OWP524300 PGI524298:PGL524300 PQE524298:PQH524300 QAA524298:QAD524300 QJW524298:QJZ524300 QTS524298:QTV524300 RDO524298:RDR524300 RNK524298:RNN524300 RXG524298:RXJ524300 SHC524298:SHF524300 SQY524298:SRB524300 TAU524298:TAX524300 TKQ524298:TKT524300 TUM524298:TUP524300 UEI524298:UEL524300 UOE524298:UOH524300 UYA524298:UYD524300 VHW524298:VHZ524300 VRS524298:VRV524300 WBO524298:WBR524300 WLK524298:WLN524300 WVG524298:WVJ524300 IU589834:IX589836 SQ589834:ST589836 ACM589834:ACP589836 AMI589834:AML589836 AWE589834:AWH589836 BGA589834:BGD589836 BPW589834:BPZ589836 BZS589834:BZV589836 CJO589834:CJR589836 CTK589834:CTN589836 DDG589834:DDJ589836 DNC589834:DNF589836 DWY589834:DXB589836 EGU589834:EGX589836 EQQ589834:EQT589836 FAM589834:FAP589836 FKI589834:FKL589836 FUE589834:FUH589836 GEA589834:GED589836 GNW589834:GNZ589836 GXS589834:GXV589836 HHO589834:HHR589836 HRK589834:HRN589836 IBG589834:IBJ589836 ILC589834:ILF589836 IUY589834:IVB589836 JEU589834:JEX589836 JOQ589834:JOT589836 JYM589834:JYP589836 KII589834:KIL589836 KSE589834:KSH589836 LCA589834:LCD589836 LLW589834:LLZ589836 LVS589834:LVV589836 MFO589834:MFR589836 MPK589834:MPN589836 MZG589834:MZJ589836 NJC589834:NJF589836 NSY589834:NTB589836 OCU589834:OCX589836 OMQ589834:OMT589836 OWM589834:OWP589836 PGI589834:PGL589836 PQE589834:PQH589836 QAA589834:QAD589836 QJW589834:QJZ589836 QTS589834:QTV589836 RDO589834:RDR589836 RNK589834:RNN589836 RXG589834:RXJ589836 SHC589834:SHF589836 SQY589834:SRB589836 TAU589834:TAX589836 TKQ589834:TKT589836 TUM589834:TUP589836 UEI589834:UEL589836 UOE589834:UOH589836 UYA589834:UYD589836 VHW589834:VHZ589836 VRS589834:VRV589836 WBO589834:WBR589836 WLK589834:WLN589836 WVG589834:WVJ589836 IU655370:IX655372 SQ655370:ST655372 ACM655370:ACP655372 AMI655370:AML655372 AWE655370:AWH655372 BGA655370:BGD655372 BPW655370:BPZ655372 BZS655370:BZV655372 CJO655370:CJR655372 CTK655370:CTN655372 DDG655370:DDJ655372 DNC655370:DNF655372 DWY655370:DXB655372 EGU655370:EGX655372 EQQ655370:EQT655372 FAM655370:FAP655372 FKI655370:FKL655372 FUE655370:FUH655372 GEA655370:GED655372 GNW655370:GNZ655372 GXS655370:GXV655372 HHO655370:HHR655372 HRK655370:HRN655372 IBG655370:IBJ655372 ILC655370:ILF655372 IUY655370:IVB655372 JEU655370:JEX655372 JOQ655370:JOT655372 JYM655370:JYP655372 KII655370:KIL655372 KSE655370:KSH655372 LCA655370:LCD655372 LLW655370:LLZ655372 LVS655370:LVV655372 MFO655370:MFR655372 MPK655370:MPN655372 MZG655370:MZJ655372 NJC655370:NJF655372 NSY655370:NTB655372 OCU655370:OCX655372 OMQ655370:OMT655372 OWM655370:OWP655372 PGI655370:PGL655372 PQE655370:PQH655372 QAA655370:QAD655372 QJW655370:QJZ655372 QTS655370:QTV655372 RDO655370:RDR655372 RNK655370:RNN655372 RXG655370:RXJ655372 SHC655370:SHF655372 SQY655370:SRB655372 TAU655370:TAX655372 TKQ655370:TKT655372 TUM655370:TUP655372 UEI655370:UEL655372 UOE655370:UOH655372 UYA655370:UYD655372 VHW655370:VHZ655372 VRS655370:VRV655372 WBO655370:WBR655372 WLK655370:WLN655372 WVG655370:WVJ655372 IU720906:IX720908 SQ720906:ST720908 ACM720906:ACP720908 AMI720906:AML720908 AWE720906:AWH720908 BGA720906:BGD720908 BPW720906:BPZ720908 BZS720906:BZV720908 CJO720906:CJR720908 CTK720906:CTN720908 DDG720906:DDJ720908 DNC720906:DNF720908 DWY720906:DXB720908 EGU720906:EGX720908 EQQ720906:EQT720908 FAM720906:FAP720908 FKI720906:FKL720908 FUE720906:FUH720908 GEA720906:GED720908 GNW720906:GNZ720908 GXS720906:GXV720908 HHO720906:HHR720908 HRK720906:HRN720908 IBG720906:IBJ720908 ILC720906:ILF720908 IUY720906:IVB720908 JEU720906:JEX720908 JOQ720906:JOT720908 JYM720906:JYP720908 KII720906:KIL720908 KSE720906:KSH720908 LCA720906:LCD720908 LLW720906:LLZ720908 LVS720906:LVV720908 MFO720906:MFR720908 MPK720906:MPN720908 MZG720906:MZJ720908 NJC720906:NJF720908 NSY720906:NTB720908 OCU720906:OCX720908 OMQ720906:OMT720908 OWM720906:OWP720908 PGI720906:PGL720908 PQE720906:PQH720908 QAA720906:QAD720908 QJW720906:QJZ720908 QTS720906:QTV720908 RDO720906:RDR720908 RNK720906:RNN720908 RXG720906:RXJ720908 SHC720906:SHF720908 SQY720906:SRB720908 TAU720906:TAX720908 TKQ720906:TKT720908 TUM720906:TUP720908 UEI720906:UEL720908 UOE720906:UOH720908 UYA720906:UYD720908 VHW720906:VHZ720908 VRS720906:VRV720908 WBO720906:WBR720908 WLK720906:WLN720908 WVG720906:WVJ720908 IU786442:IX786444 SQ786442:ST786444 ACM786442:ACP786444 AMI786442:AML786444 AWE786442:AWH786444 BGA786442:BGD786444 BPW786442:BPZ786444 BZS786442:BZV786444 CJO786442:CJR786444 CTK786442:CTN786444 DDG786442:DDJ786444 DNC786442:DNF786444 DWY786442:DXB786444 EGU786442:EGX786444 EQQ786442:EQT786444 FAM786442:FAP786444 FKI786442:FKL786444 FUE786442:FUH786444 GEA786442:GED786444 GNW786442:GNZ786444 GXS786442:GXV786444 HHO786442:HHR786444 HRK786442:HRN786444 IBG786442:IBJ786444 ILC786442:ILF786444 IUY786442:IVB786444 JEU786442:JEX786444 JOQ786442:JOT786444 JYM786442:JYP786444 KII786442:KIL786444 KSE786442:KSH786444 LCA786442:LCD786444 LLW786442:LLZ786444 LVS786442:LVV786444 MFO786442:MFR786444 MPK786442:MPN786444 MZG786442:MZJ786444 NJC786442:NJF786444 NSY786442:NTB786444 OCU786442:OCX786444 OMQ786442:OMT786444 OWM786442:OWP786444 PGI786442:PGL786444 PQE786442:PQH786444 QAA786442:QAD786444 QJW786442:QJZ786444 QTS786442:QTV786444 RDO786442:RDR786444 RNK786442:RNN786444 RXG786442:RXJ786444 SHC786442:SHF786444 SQY786442:SRB786444 TAU786442:TAX786444 TKQ786442:TKT786444 TUM786442:TUP786444 UEI786442:UEL786444 UOE786442:UOH786444 UYA786442:UYD786444 VHW786442:VHZ786444 VRS786442:VRV786444 WBO786442:WBR786444 WLK786442:WLN786444 WVG786442:WVJ786444 IU851978:IX851980 SQ851978:ST851980 ACM851978:ACP851980 AMI851978:AML851980 AWE851978:AWH851980 BGA851978:BGD851980 BPW851978:BPZ851980 BZS851978:BZV851980 CJO851978:CJR851980 CTK851978:CTN851980 DDG851978:DDJ851980 DNC851978:DNF851980 DWY851978:DXB851980 EGU851978:EGX851980 EQQ851978:EQT851980 FAM851978:FAP851980 FKI851978:FKL851980 FUE851978:FUH851980 GEA851978:GED851980 GNW851978:GNZ851980 GXS851978:GXV851980 HHO851978:HHR851980 HRK851978:HRN851980 IBG851978:IBJ851980 ILC851978:ILF851980 IUY851978:IVB851980 JEU851978:JEX851980 JOQ851978:JOT851980 JYM851978:JYP851980 KII851978:KIL851980 KSE851978:KSH851980 LCA851978:LCD851980 LLW851978:LLZ851980 LVS851978:LVV851980 MFO851978:MFR851980 MPK851978:MPN851980 MZG851978:MZJ851980 NJC851978:NJF851980 NSY851978:NTB851980 OCU851978:OCX851980 OMQ851978:OMT851980 OWM851978:OWP851980 PGI851978:PGL851980 PQE851978:PQH851980 QAA851978:QAD851980 QJW851978:QJZ851980 QTS851978:QTV851980 RDO851978:RDR851980 RNK851978:RNN851980 RXG851978:RXJ851980 SHC851978:SHF851980 SQY851978:SRB851980 TAU851978:TAX851980 TKQ851978:TKT851980 TUM851978:TUP851980 UEI851978:UEL851980 UOE851978:UOH851980 UYA851978:UYD851980 VHW851978:VHZ851980 VRS851978:VRV851980 WBO851978:WBR851980 WLK851978:WLN851980 WVG851978:WVJ851980 IU917514:IX917516 SQ917514:ST917516 ACM917514:ACP917516 AMI917514:AML917516 AWE917514:AWH917516 BGA917514:BGD917516 BPW917514:BPZ917516 BZS917514:BZV917516 CJO917514:CJR917516 CTK917514:CTN917516 DDG917514:DDJ917516 DNC917514:DNF917516 DWY917514:DXB917516 EGU917514:EGX917516 EQQ917514:EQT917516 FAM917514:FAP917516 FKI917514:FKL917516 FUE917514:FUH917516 GEA917514:GED917516 GNW917514:GNZ917516 GXS917514:GXV917516 HHO917514:HHR917516 HRK917514:HRN917516 IBG917514:IBJ917516 ILC917514:ILF917516 IUY917514:IVB917516 JEU917514:JEX917516 JOQ917514:JOT917516 JYM917514:JYP917516 KII917514:KIL917516 KSE917514:KSH917516 LCA917514:LCD917516 LLW917514:LLZ917516 LVS917514:LVV917516 MFO917514:MFR917516 MPK917514:MPN917516 MZG917514:MZJ917516 NJC917514:NJF917516 NSY917514:NTB917516 OCU917514:OCX917516 OMQ917514:OMT917516 OWM917514:OWP917516 PGI917514:PGL917516 PQE917514:PQH917516 QAA917514:QAD917516 QJW917514:QJZ917516 QTS917514:QTV917516 RDO917514:RDR917516 RNK917514:RNN917516 RXG917514:RXJ917516 SHC917514:SHF917516 SQY917514:SRB917516 TAU917514:TAX917516 TKQ917514:TKT917516 TUM917514:TUP917516 UEI917514:UEL917516 UOE917514:UOH917516 UYA917514:UYD917516 VHW917514:VHZ917516 VRS917514:VRV917516 WBO917514:WBR917516 WLK917514:WLN917516 WVG917514:WVJ917516 IU983050:IX983052 SQ983050:ST983052 ACM983050:ACP983052 AMI983050:AML983052 AWE983050:AWH983052 BGA983050:BGD983052 BPW983050:BPZ983052 BZS983050:BZV983052 CJO983050:CJR983052 CTK983050:CTN983052 DDG983050:DDJ983052 DNC983050:DNF983052 DWY983050:DXB983052 EGU983050:EGX983052 EQQ983050:EQT983052 FAM983050:FAP983052 FKI983050:FKL983052 FUE983050:FUH983052 GEA983050:GED983052 GNW983050:GNZ983052 GXS983050:GXV983052 HHO983050:HHR983052 HRK983050:HRN983052 IBG983050:IBJ983052 ILC983050:ILF983052 IUY983050:IVB983052 JEU983050:JEX983052 JOQ983050:JOT983052 JYM983050:JYP983052 KII983050:KIL983052 KSE983050:KSH983052 LCA983050:LCD983052 LLW983050:LLZ983052 LVS983050:LVV983052 MFO983050:MFR983052 MPK983050:MPN983052 MZG983050:MZJ983052 NJC983050:NJF983052 NSY983050:NTB983052 OCU983050:OCX983052 OMQ983050:OMT983052 OWM983050:OWP983052 PGI983050:PGL983052 PQE983050:PQH983052 QAA983050:QAD983052 QJW983050:QJZ983052 QTS983050:QTV983052 RDO983050:RDR983052 RNK983050:RNN983052 RXG983050:RXJ983052 SHC983050:SHF983052 SQY983050:SRB983052 TAU983050:TAX983052 TKQ983050:TKT983052 TUM983050:TUP983052 UEI983050:UEL983052 UOE983050:UOH983052 UYA983050:UYD983052 VHW983050:VHZ983052 VRS983050:VRV983052 WBO983050:WBR983052 WLK983050:WLN983052 WVG983050:WVJ983052 IU65554:IX65554 SQ65554:ST65554 ACM65554:ACP65554 AMI65554:AML65554 AWE65554:AWH65554 BGA65554:BGD65554 BPW65554:BPZ65554 BZS65554:BZV65554 CJO65554:CJR65554 CTK65554:CTN65554 DDG65554:DDJ65554 DNC65554:DNF65554 DWY65554:DXB65554 EGU65554:EGX65554 EQQ65554:EQT65554 FAM65554:FAP65554 FKI65554:FKL65554 FUE65554:FUH65554 GEA65554:GED65554 GNW65554:GNZ65554 GXS65554:GXV65554 HHO65554:HHR65554 HRK65554:HRN65554 IBG65554:IBJ65554 ILC65554:ILF65554 IUY65554:IVB65554 JEU65554:JEX65554 JOQ65554:JOT65554 JYM65554:JYP65554 KII65554:KIL65554 KSE65554:KSH65554 LCA65554:LCD65554 LLW65554:LLZ65554 LVS65554:LVV65554 MFO65554:MFR65554 MPK65554:MPN65554 MZG65554:MZJ65554 NJC65554:NJF65554 NSY65554:NTB65554 OCU65554:OCX65554 OMQ65554:OMT65554 OWM65554:OWP65554 PGI65554:PGL65554 PQE65554:PQH65554 QAA65554:QAD65554 QJW65554:QJZ65554 QTS65554:QTV65554 RDO65554:RDR65554 RNK65554:RNN65554 RXG65554:RXJ65554 SHC65554:SHF65554 SQY65554:SRB65554 TAU65554:TAX65554 TKQ65554:TKT65554 TUM65554:TUP65554 UEI65554:UEL65554 UOE65554:UOH65554 UYA65554:UYD65554 VHW65554:VHZ65554 VRS65554:VRV65554 WBO65554:WBR65554 WLK65554:WLN65554 WVG65554:WVJ65554 IU131090:IX131090 SQ131090:ST131090 ACM131090:ACP131090 AMI131090:AML131090 AWE131090:AWH131090 BGA131090:BGD131090 BPW131090:BPZ131090 BZS131090:BZV131090 CJO131090:CJR131090 CTK131090:CTN131090 DDG131090:DDJ131090 DNC131090:DNF131090 DWY131090:DXB131090 EGU131090:EGX131090 EQQ131090:EQT131090 FAM131090:FAP131090 FKI131090:FKL131090 FUE131090:FUH131090 GEA131090:GED131090 GNW131090:GNZ131090 GXS131090:GXV131090 HHO131090:HHR131090 HRK131090:HRN131090 IBG131090:IBJ131090 ILC131090:ILF131090 IUY131090:IVB131090 JEU131090:JEX131090 JOQ131090:JOT131090 JYM131090:JYP131090 KII131090:KIL131090 KSE131090:KSH131090 LCA131090:LCD131090 LLW131090:LLZ131090 LVS131090:LVV131090 MFO131090:MFR131090 MPK131090:MPN131090 MZG131090:MZJ131090 NJC131090:NJF131090 NSY131090:NTB131090 OCU131090:OCX131090 OMQ131090:OMT131090 OWM131090:OWP131090 PGI131090:PGL131090 PQE131090:PQH131090 QAA131090:QAD131090 QJW131090:QJZ131090 QTS131090:QTV131090 RDO131090:RDR131090 RNK131090:RNN131090 RXG131090:RXJ131090 SHC131090:SHF131090 SQY131090:SRB131090 TAU131090:TAX131090 TKQ131090:TKT131090 TUM131090:TUP131090 UEI131090:UEL131090 UOE131090:UOH131090 UYA131090:UYD131090 VHW131090:VHZ131090 VRS131090:VRV131090 WBO131090:WBR131090 WLK131090:WLN131090 WVG131090:WVJ131090 IU196626:IX196626 SQ196626:ST196626 ACM196626:ACP196626 AMI196626:AML196626 AWE196626:AWH196626 BGA196626:BGD196626 BPW196626:BPZ196626 BZS196626:BZV196626 CJO196626:CJR196626 CTK196626:CTN196626 DDG196626:DDJ196626 DNC196626:DNF196626 DWY196626:DXB196626 EGU196626:EGX196626 EQQ196626:EQT196626 FAM196626:FAP196626 FKI196626:FKL196626 FUE196626:FUH196626 GEA196626:GED196626 GNW196626:GNZ196626 GXS196626:GXV196626 HHO196626:HHR196626 HRK196626:HRN196626 IBG196626:IBJ196626 ILC196626:ILF196626 IUY196626:IVB196626 JEU196626:JEX196626 JOQ196626:JOT196626 JYM196626:JYP196626 KII196626:KIL196626 KSE196626:KSH196626 LCA196626:LCD196626 LLW196626:LLZ196626 LVS196626:LVV196626 MFO196626:MFR196626 MPK196626:MPN196626 MZG196626:MZJ196626 NJC196626:NJF196626 NSY196626:NTB196626 OCU196626:OCX196626 OMQ196626:OMT196626 OWM196626:OWP196626 PGI196626:PGL196626 PQE196626:PQH196626 QAA196626:QAD196626 QJW196626:QJZ196626 QTS196626:QTV196626 RDO196626:RDR196626 RNK196626:RNN196626 RXG196626:RXJ196626 SHC196626:SHF196626 SQY196626:SRB196626 TAU196626:TAX196626 TKQ196626:TKT196626 TUM196626:TUP196626 UEI196626:UEL196626 UOE196626:UOH196626 UYA196626:UYD196626 VHW196626:VHZ196626 VRS196626:VRV196626 WBO196626:WBR196626 WLK196626:WLN196626 WVG196626:WVJ196626 IU262162:IX262162 SQ262162:ST262162 ACM262162:ACP262162 AMI262162:AML262162 AWE262162:AWH262162 BGA262162:BGD262162 BPW262162:BPZ262162 BZS262162:BZV262162 CJO262162:CJR262162 CTK262162:CTN262162 DDG262162:DDJ262162 DNC262162:DNF262162 DWY262162:DXB262162 EGU262162:EGX262162 EQQ262162:EQT262162 FAM262162:FAP262162 FKI262162:FKL262162 FUE262162:FUH262162 GEA262162:GED262162 GNW262162:GNZ262162 GXS262162:GXV262162 HHO262162:HHR262162 HRK262162:HRN262162 IBG262162:IBJ262162 ILC262162:ILF262162 IUY262162:IVB262162 JEU262162:JEX262162 JOQ262162:JOT262162 JYM262162:JYP262162 KII262162:KIL262162 KSE262162:KSH262162 LCA262162:LCD262162 LLW262162:LLZ262162 LVS262162:LVV262162 MFO262162:MFR262162 MPK262162:MPN262162 MZG262162:MZJ262162 NJC262162:NJF262162 NSY262162:NTB262162 OCU262162:OCX262162 OMQ262162:OMT262162 OWM262162:OWP262162 PGI262162:PGL262162 PQE262162:PQH262162 QAA262162:QAD262162 QJW262162:QJZ262162 QTS262162:QTV262162 RDO262162:RDR262162 RNK262162:RNN262162 RXG262162:RXJ262162 SHC262162:SHF262162 SQY262162:SRB262162 TAU262162:TAX262162 TKQ262162:TKT262162 TUM262162:TUP262162 UEI262162:UEL262162 UOE262162:UOH262162 UYA262162:UYD262162 VHW262162:VHZ262162 VRS262162:VRV262162 WBO262162:WBR262162 WLK262162:WLN262162 WVG262162:WVJ262162 IU327698:IX327698 SQ327698:ST327698 ACM327698:ACP327698 AMI327698:AML327698 AWE327698:AWH327698 BGA327698:BGD327698 BPW327698:BPZ327698 BZS327698:BZV327698 CJO327698:CJR327698 CTK327698:CTN327698 DDG327698:DDJ327698 DNC327698:DNF327698 DWY327698:DXB327698 EGU327698:EGX327698 EQQ327698:EQT327698 FAM327698:FAP327698 FKI327698:FKL327698 FUE327698:FUH327698 GEA327698:GED327698 GNW327698:GNZ327698 GXS327698:GXV327698 HHO327698:HHR327698 HRK327698:HRN327698 IBG327698:IBJ327698 ILC327698:ILF327698 IUY327698:IVB327698 JEU327698:JEX327698 JOQ327698:JOT327698 JYM327698:JYP327698 KII327698:KIL327698 KSE327698:KSH327698 LCA327698:LCD327698 LLW327698:LLZ327698 LVS327698:LVV327698 MFO327698:MFR327698 MPK327698:MPN327698 MZG327698:MZJ327698 NJC327698:NJF327698 NSY327698:NTB327698 OCU327698:OCX327698 OMQ327698:OMT327698 OWM327698:OWP327698 PGI327698:PGL327698 PQE327698:PQH327698 QAA327698:QAD327698 QJW327698:QJZ327698 QTS327698:QTV327698 RDO327698:RDR327698 RNK327698:RNN327698 RXG327698:RXJ327698 SHC327698:SHF327698 SQY327698:SRB327698 TAU327698:TAX327698 TKQ327698:TKT327698 TUM327698:TUP327698 UEI327698:UEL327698 UOE327698:UOH327698 UYA327698:UYD327698 VHW327698:VHZ327698 VRS327698:VRV327698 WBO327698:WBR327698 WLK327698:WLN327698 WVG327698:WVJ327698 IU393234:IX393234 SQ393234:ST393234 ACM393234:ACP393234 AMI393234:AML393234 AWE393234:AWH393234 BGA393234:BGD393234 BPW393234:BPZ393234 BZS393234:BZV393234 CJO393234:CJR393234 CTK393234:CTN393234 DDG393234:DDJ393234 DNC393234:DNF393234 DWY393234:DXB393234 EGU393234:EGX393234 EQQ393234:EQT393234 FAM393234:FAP393234 FKI393234:FKL393234 FUE393234:FUH393234 GEA393234:GED393234 GNW393234:GNZ393234 GXS393234:GXV393234 HHO393234:HHR393234 HRK393234:HRN393234 IBG393234:IBJ393234 ILC393234:ILF393234 IUY393234:IVB393234 JEU393234:JEX393234 JOQ393234:JOT393234 JYM393234:JYP393234 KII393234:KIL393234 KSE393234:KSH393234 LCA393234:LCD393234 LLW393234:LLZ393234 LVS393234:LVV393234 MFO393234:MFR393234 MPK393234:MPN393234 MZG393234:MZJ393234 NJC393234:NJF393234 NSY393234:NTB393234 OCU393234:OCX393234 OMQ393234:OMT393234 OWM393234:OWP393234 PGI393234:PGL393234 PQE393234:PQH393234 QAA393234:QAD393234 QJW393234:QJZ393234 QTS393234:QTV393234 RDO393234:RDR393234 RNK393234:RNN393234 RXG393234:RXJ393234 SHC393234:SHF393234 SQY393234:SRB393234 TAU393234:TAX393234 TKQ393234:TKT393234 TUM393234:TUP393234 UEI393234:UEL393234 UOE393234:UOH393234 UYA393234:UYD393234 VHW393234:VHZ393234 VRS393234:VRV393234 WBO393234:WBR393234 WLK393234:WLN393234 WVG393234:WVJ393234 IU458770:IX458770 SQ458770:ST458770 ACM458770:ACP458770 AMI458770:AML458770 AWE458770:AWH458770 BGA458770:BGD458770 BPW458770:BPZ458770 BZS458770:BZV458770 CJO458770:CJR458770 CTK458770:CTN458770 DDG458770:DDJ458770 DNC458770:DNF458770 DWY458770:DXB458770 EGU458770:EGX458770 EQQ458770:EQT458770 FAM458770:FAP458770 FKI458770:FKL458770 FUE458770:FUH458770 GEA458770:GED458770 GNW458770:GNZ458770 GXS458770:GXV458770 HHO458770:HHR458770 HRK458770:HRN458770 IBG458770:IBJ458770 ILC458770:ILF458770 IUY458770:IVB458770 JEU458770:JEX458770 JOQ458770:JOT458770 JYM458770:JYP458770 KII458770:KIL458770 KSE458770:KSH458770 LCA458770:LCD458770 LLW458770:LLZ458770 LVS458770:LVV458770 MFO458770:MFR458770 MPK458770:MPN458770 MZG458770:MZJ458770 NJC458770:NJF458770 NSY458770:NTB458770 OCU458770:OCX458770 OMQ458770:OMT458770 OWM458770:OWP458770 PGI458770:PGL458770 PQE458770:PQH458770 QAA458770:QAD458770 QJW458770:QJZ458770 QTS458770:QTV458770 RDO458770:RDR458770 RNK458770:RNN458770 RXG458770:RXJ458770 SHC458770:SHF458770 SQY458770:SRB458770 TAU458770:TAX458770 TKQ458770:TKT458770 TUM458770:TUP458770 UEI458770:UEL458770 UOE458770:UOH458770 UYA458770:UYD458770 VHW458770:VHZ458770 VRS458770:VRV458770 WBO458770:WBR458770 WLK458770:WLN458770 WVG458770:WVJ458770 IU524306:IX524306 SQ524306:ST524306 ACM524306:ACP524306 AMI524306:AML524306 AWE524306:AWH524306 BGA524306:BGD524306 BPW524306:BPZ524306 BZS524306:BZV524306 CJO524306:CJR524306 CTK524306:CTN524306 DDG524306:DDJ524306 DNC524306:DNF524306 DWY524306:DXB524306 EGU524306:EGX524306 EQQ524306:EQT524306 FAM524306:FAP524306 FKI524306:FKL524306 FUE524306:FUH524306 GEA524306:GED524306 GNW524306:GNZ524306 GXS524306:GXV524306 HHO524306:HHR524306 HRK524306:HRN524306 IBG524306:IBJ524306 ILC524306:ILF524306 IUY524306:IVB524306 JEU524306:JEX524306 JOQ524306:JOT524306 JYM524306:JYP524306 KII524306:KIL524306 KSE524306:KSH524306 LCA524306:LCD524306 LLW524306:LLZ524306 LVS524306:LVV524306 MFO524306:MFR524306 MPK524306:MPN524306 MZG524306:MZJ524306 NJC524306:NJF524306 NSY524306:NTB524306 OCU524306:OCX524306 OMQ524306:OMT524306 OWM524306:OWP524306 PGI524306:PGL524306 PQE524306:PQH524306 QAA524306:QAD524306 QJW524306:QJZ524306 QTS524306:QTV524306 RDO524306:RDR524306 RNK524306:RNN524306 RXG524306:RXJ524306 SHC524306:SHF524306 SQY524306:SRB524306 TAU524306:TAX524306 TKQ524306:TKT524306 TUM524306:TUP524306 UEI524306:UEL524306 UOE524306:UOH524306 UYA524306:UYD524306 VHW524306:VHZ524306 VRS524306:VRV524306 WBO524306:WBR524306 WLK524306:WLN524306 WVG524306:WVJ524306 IU589842:IX589842 SQ589842:ST589842 ACM589842:ACP589842 AMI589842:AML589842 AWE589842:AWH589842 BGA589842:BGD589842 BPW589842:BPZ589842 BZS589842:BZV589842 CJO589842:CJR589842 CTK589842:CTN589842 DDG589842:DDJ589842 DNC589842:DNF589842 DWY589842:DXB589842 EGU589842:EGX589842 EQQ589842:EQT589842 FAM589842:FAP589842 FKI589842:FKL589842 FUE589842:FUH589842 GEA589842:GED589842 GNW589842:GNZ589842 GXS589842:GXV589842 HHO589842:HHR589842 HRK589842:HRN589842 IBG589842:IBJ589842 ILC589842:ILF589842 IUY589842:IVB589842 JEU589842:JEX589842 JOQ589842:JOT589842 JYM589842:JYP589842 KII589842:KIL589842 KSE589842:KSH589842 LCA589842:LCD589842 LLW589842:LLZ589842 LVS589842:LVV589842 MFO589842:MFR589842 MPK589842:MPN589842 MZG589842:MZJ589842 NJC589842:NJF589842 NSY589842:NTB589842 OCU589842:OCX589842 OMQ589842:OMT589842 OWM589842:OWP589842 PGI589842:PGL589842 PQE589842:PQH589842 QAA589842:QAD589842 QJW589842:QJZ589842 QTS589842:QTV589842 RDO589842:RDR589842 RNK589842:RNN589842 RXG589842:RXJ589842 SHC589842:SHF589842 SQY589842:SRB589842 TAU589842:TAX589842 TKQ589842:TKT589842 TUM589842:TUP589842 UEI589842:UEL589842 UOE589842:UOH589842 UYA589842:UYD589842 VHW589842:VHZ589842 VRS589842:VRV589842 WBO589842:WBR589842 WLK589842:WLN589842 WVG589842:WVJ589842 IU655378:IX655378 SQ655378:ST655378 ACM655378:ACP655378 AMI655378:AML655378 AWE655378:AWH655378 BGA655378:BGD655378 BPW655378:BPZ655378 BZS655378:BZV655378 CJO655378:CJR655378 CTK655378:CTN655378 DDG655378:DDJ655378 DNC655378:DNF655378 DWY655378:DXB655378 EGU655378:EGX655378 EQQ655378:EQT655378 FAM655378:FAP655378 FKI655378:FKL655378 FUE655378:FUH655378 GEA655378:GED655378 GNW655378:GNZ655378 GXS655378:GXV655378 HHO655378:HHR655378 HRK655378:HRN655378 IBG655378:IBJ655378 ILC655378:ILF655378 IUY655378:IVB655378 JEU655378:JEX655378 JOQ655378:JOT655378 JYM655378:JYP655378 KII655378:KIL655378 KSE655378:KSH655378 LCA655378:LCD655378 LLW655378:LLZ655378 LVS655378:LVV655378 MFO655378:MFR655378 MPK655378:MPN655378 MZG655378:MZJ655378 NJC655378:NJF655378 NSY655378:NTB655378 OCU655378:OCX655378 OMQ655378:OMT655378 OWM655378:OWP655378 PGI655378:PGL655378 PQE655378:PQH655378 QAA655378:QAD655378 QJW655378:QJZ655378 QTS655378:QTV655378 RDO655378:RDR655378 RNK655378:RNN655378 RXG655378:RXJ655378 SHC655378:SHF655378 SQY655378:SRB655378 TAU655378:TAX655378 TKQ655378:TKT655378 TUM655378:TUP655378 UEI655378:UEL655378 UOE655378:UOH655378 UYA655378:UYD655378 VHW655378:VHZ655378 VRS655378:VRV655378 WBO655378:WBR655378 WLK655378:WLN655378 WVG655378:WVJ655378 IU720914:IX720914 SQ720914:ST720914 ACM720914:ACP720914 AMI720914:AML720914 AWE720914:AWH720914 BGA720914:BGD720914 BPW720914:BPZ720914 BZS720914:BZV720914 CJO720914:CJR720914 CTK720914:CTN720914 DDG720914:DDJ720914 DNC720914:DNF720914 DWY720914:DXB720914 EGU720914:EGX720914 EQQ720914:EQT720914 FAM720914:FAP720914 FKI720914:FKL720914 FUE720914:FUH720914 GEA720914:GED720914 GNW720914:GNZ720914 GXS720914:GXV720914 HHO720914:HHR720914 HRK720914:HRN720914 IBG720914:IBJ720914 ILC720914:ILF720914 IUY720914:IVB720914 JEU720914:JEX720914 JOQ720914:JOT720914 JYM720914:JYP720914 KII720914:KIL720914 KSE720914:KSH720914 LCA720914:LCD720914 LLW720914:LLZ720914 LVS720914:LVV720914 MFO720914:MFR720914 MPK720914:MPN720914 MZG720914:MZJ720914 NJC720914:NJF720914 NSY720914:NTB720914 OCU720914:OCX720914 OMQ720914:OMT720914 OWM720914:OWP720914 PGI720914:PGL720914 PQE720914:PQH720914 QAA720914:QAD720914 QJW720914:QJZ720914 QTS720914:QTV720914 RDO720914:RDR720914 RNK720914:RNN720914 RXG720914:RXJ720914 SHC720914:SHF720914 SQY720914:SRB720914 TAU720914:TAX720914 TKQ720914:TKT720914 TUM720914:TUP720914 UEI720914:UEL720914 UOE720914:UOH720914 UYA720914:UYD720914 VHW720914:VHZ720914 VRS720914:VRV720914 WBO720914:WBR720914 WLK720914:WLN720914 WVG720914:WVJ720914 IU786450:IX786450 SQ786450:ST786450 ACM786450:ACP786450 AMI786450:AML786450 AWE786450:AWH786450 BGA786450:BGD786450 BPW786450:BPZ786450 BZS786450:BZV786450 CJO786450:CJR786450 CTK786450:CTN786450 DDG786450:DDJ786450 DNC786450:DNF786450 DWY786450:DXB786450 EGU786450:EGX786450 EQQ786450:EQT786450 FAM786450:FAP786450 FKI786450:FKL786450 FUE786450:FUH786450 GEA786450:GED786450 GNW786450:GNZ786450 GXS786450:GXV786450 HHO786450:HHR786450 HRK786450:HRN786450 IBG786450:IBJ786450 ILC786450:ILF786450 IUY786450:IVB786450 JEU786450:JEX786450 JOQ786450:JOT786450 JYM786450:JYP786450 KII786450:KIL786450 KSE786450:KSH786450 LCA786450:LCD786450 LLW786450:LLZ786450 LVS786450:LVV786450 MFO786450:MFR786450 MPK786450:MPN786450 MZG786450:MZJ786450 NJC786450:NJF786450 NSY786450:NTB786450 OCU786450:OCX786450 OMQ786450:OMT786450 OWM786450:OWP786450 PGI786450:PGL786450 PQE786450:PQH786450 QAA786450:QAD786450 QJW786450:QJZ786450 QTS786450:QTV786450 RDO786450:RDR786450 RNK786450:RNN786450 RXG786450:RXJ786450 SHC786450:SHF786450 SQY786450:SRB786450 TAU786450:TAX786450 TKQ786450:TKT786450 TUM786450:TUP786450 UEI786450:UEL786450 UOE786450:UOH786450 UYA786450:UYD786450 VHW786450:VHZ786450 VRS786450:VRV786450 WBO786450:WBR786450 WLK786450:WLN786450 WVG786450:WVJ786450 IU851986:IX851986 SQ851986:ST851986 ACM851986:ACP851986 AMI851986:AML851986 AWE851986:AWH851986 BGA851986:BGD851986 BPW851986:BPZ851986 BZS851986:BZV851986 CJO851986:CJR851986 CTK851986:CTN851986 DDG851986:DDJ851986 DNC851986:DNF851986 DWY851986:DXB851986 EGU851986:EGX851986 EQQ851986:EQT851986 FAM851986:FAP851986 FKI851986:FKL851986 FUE851986:FUH851986 GEA851986:GED851986 GNW851986:GNZ851986 GXS851986:GXV851986 HHO851986:HHR851986 HRK851986:HRN851986 IBG851986:IBJ851986 ILC851986:ILF851986 IUY851986:IVB851986 JEU851986:JEX851986 JOQ851986:JOT851986 JYM851986:JYP851986 KII851986:KIL851986 KSE851986:KSH851986 LCA851986:LCD851986 LLW851986:LLZ851986 LVS851986:LVV851986 MFO851986:MFR851986 MPK851986:MPN851986 MZG851986:MZJ851986 NJC851986:NJF851986 NSY851986:NTB851986 OCU851986:OCX851986 OMQ851986:OMT851986 OWM851986:OWP851986 PGI851986:PGL851986 PQE851986:PQH851986 QAA851986:QAD851986 QJW851986:QJZ851986 QTS851986:QTV851986 RDO851986:RDR851986 RNK851986:RNN851986 RXG851986:RXJ851986 SHC851986:SHF851986 SQY851986:SRB851986 TAU851986:TAX851986 TKQ851986:TKT851986 TUM851986:TUP851986 UEI851986:UEL851986 UOE851986:UOH851986 UYA851986:UYD851986 VHW851986:VHZ851986 VRS851986:VRV851986 WBO851986:WBR851986 WLK851986:WLN851986 WVG851986:WVJ851986 IU917522:IX917522 SQ917522:ST917522 ACM917522:ACP917522 AMI917522:AML917522 AWE917522:AWH917522 BGA917522:BGD917522 BPW917522:BPZ917522 BZS917522:BZV917522 CJO917522:CJR917522 CTK917522:CTN917522 DDG917522:DDJ917522 DNC917522:DNF917522 DWY917522:DXB917522 EGU917522:EGX917522 EQQ917522:EQT917522 FAM917522:FAP917522 FKI917522:FKL917522 FUE917522:FUH917522 GEA917522:GED917522 GNW917522:GNZ917522 GXS917522:GXV917522 HHO917522:HHR917522 HRK917522:HRN917522 IBG917522:IBJ917522 ILC917522:ILF917522 IUY917522:IVB917522 JEU917522:JEX917522 JOQ917522:JOT917522 JYM917522:JYP917522 KII917522:KIL917522 KSE917522:KSH917522 LCA917522:LCD917522 LLW917522:LLZ917522 LVS917522:LVV917522 MFO917522:MFR917522 MPK917522:MPN917522 MZG917522:MZJ917522 NJC917522:NJF917522 NSY917522:NTB917522 OCU917522:OCX917522 OMQ917522:OMT917522 OWM917522:OWP917522 PGI917522:PGL917522 PQE917522:PQH917522 QAA917522:QAD917522 QJW917522:QJZ917522 QTS917522:QTV917522 RDO917522:RDR917522 RNK917522:RNN917522 RXG917522:RXJ917522 SHC917522:SHF917522 SQY917522:SRB917522 TAU917522:TAX917522 TKQ917522:TKT917522 TUM917522:TUP917522 UEI917522:UEL917522 UOE917522:UOH917522 UYA917522:UYD917522 VHW917522:VHZ917522 VRS917522:VRV917522 WBO917522:WBR917522 WLK917522:WLN917522 WVG917522:WVJ917522 IU983058:IX983058 SQ983058:ST983058 ACM983058:ACP983058 AMI983058:AML983058 AWE983058:AWH983058 BGA983058:BGD983058 BPW983058:BPZ983058 BZS983058:BZV983058 CJO983058:CJR983058 CTK983058:CTN983058 DDG983058:DDJ983058 DNC983058:DNF983058 DWY983058:DXB983058 EGU983058:EGX983058 EQQ983058:EQT983058 FAM983058:FAP983058 FKI983058:FKL983058 FUE983058:FUH983058 GEA983058:GED983058 GNW983058:GNZ983058 GXS983058:GXV983058 HHO983058:HHR983058 HRK983058:HRN983058 IBG983058:IBJ983058 ILC983058:ILF983058 IUY983058:IVB983058 JEU983058:JEX983058 JOQ983058:JOT983058 JYM983058:JYP983058 KII983058:KIL983058 KSE983058:KSH983058 LCA983058:LCD983058 LLW983058:LLZ983058 LVS983058:LVV983058 MFO983058:MFR983058 MPK983058:MPN983058 MZG983058:MZJ983058 NJC983058:NJF983058 NSY983058:NTB983058 OCU983058:OCX983058 OMQ983058:OMT983058 OWM983058:OWP983058 PGI983058:PGL983058 PQE983058:PQH983058 QAA983058:QAD983058 QJW983058:QJZ983058 QTS983058:QTV983058 RDO983058:RDR983058 RNK983058:RNN983058 RXG983058:RXJ983058 SHC983058:SHF983058 SQY983058:SRB983058 TAU983058:TAX983058 TKQ983058:TKT983058 TUM983058:TUP983058 UEI983058:UEL983058 UOE983058:UOH983058 UYA983058:UYD983058 VHW983058:VHZ983058 VRS983058:VRV983058 WBO983058:WBR983058 WLK983058:WLN983058" xr:uid="{E2149B37-43D9-4FFD-9A95-CAAC0CECEE52}">
      <formula1>L65487-ROUNDDOWN(L65487,0)=0</formula1>
    </dataValidation>
    <dataValidation type="list" allowBlank="1" showInputMessage="1" showErrorMessage="1" sqref="L65478:M65478 HR65476:HS65476 RN65476:RO65476 ABJ65476:ABK65476 ALF65476:ALG65476 AVB65476:AVC65476 BEX65476:BEY65476 BOT65476:BOU65476 BYP65476:BYQ65476 CIL65476:CIM65476 CSH65476:CSI65476 DCD65476:DCE65476 DLZ65476:DMA65476 DVV65476:DVW65476 EFR65476:EFS65476 EPN65476:EPO65476 EZJ65476:EZK65476 FJF65476:FJG65476 FTB65476:FTC65476 GCX65476:GCY65476 GMT65476:GMU65476 GWP65476:GWQ65476 HGL65476:HGM65476 HQH65476:HQI65476 IAD65476:IAE65476 IJZ65476:IKA65476 ITV65476:ITW65476 JDR65476:JDS65476 JNN65476:JNO65476 JXJ65476:JXK65476 KHF65476:KHG65476 KRB65476:KRC65476 LAX65476:LAY65476 LKT65476:LKU65476 LUP65476:LUQ65476 MEL65476:MEM65476 MOH65476:MOI65476 MYD65476:MYE65476 NHZ65476:NIA65476 NRV65476:NRW65476 OBR65476:OBS65476 OLN65476:OLO65476 OVJ65476:OVK65476 PFF65476:PFG65476 PPB65476:PPC65476 PYX65476:PYY65476 QIT65476:QIU65476 QSP65476:QSQ65476 RCL65476:RCM65476 RMH65476:RMI65476 RWD65476:RWE65476 SFZ65476:SGA65476 SPV65476:SPW65476 SZR65476:SZS65476 TJN65476:TJO65476 TTJ65476:TTK65476 UDF65476:UDG65476 UNB65476:UNC65476 UWX65476:UWY65476 VGT65476:VGU65476 VQP65476:VQQ65476 WAL65476:WAM65476 WKH65476:WKI65476 WUD65476:WUE65476 L131014:M131014 HR131012:HS131012 RN131012:RO131012 ABJ131012:ABK131012 ALF131012:ALG131012 AVB131012:AVC131012 BEX131012:BEY131012 BOT131012:BOU131012 BYP131012:BYQ131012 CIL131012:CIM131012 CSH131012:CSI131012 DCD131012:DCE131012 DLZ131012:DMA131012 DVV131012:DVW131012 EFR131012:EFS131012 EPN131012:EPO131012 EZJ131012:EZK131012 FJF131012:FJG131012 FTB131012:FTC131012 GCX131012:GCY131012 GMT131012:GMU131012 GWP131012:GWQ131012 HGL131012:HGM131012 HQH131012:HQI131012 IAD131012:IAE131012 IJZ131012:IKA131012 ITV131012:ITW131012 JDR131012:JDS131012 JNN131012:JNO131012 JXJ131012:JXK131012 KHF131012:KHG131012 KRB131012:KRC131012 LAX131012:LAY131012 LKT131012:LKU131012 LUP131012:LUQ131012 MEL131012:MEM131012 MOH131012:MOI131012 MYD131012:MYE131012 NHZ131012:NIA131012 NRV131012:NRW131012 OBR131012:OBS131012 OLN131012:OLO131012 OVJ131012:OVK131012 PFF131012:PFG131012 PPB131012:PPC131012 PYX131012:PYY131012 QIT131012:QIU131012 QSP131012:QSQ131012 RCL131012:RCM131012 RMH131012:RMI131012 RWD131012:RWE131012 SFZ131012:SGA131012 SPV131012:SPW131012 SZR131012:SZS131012 TJN131012:TJO131012 TTJ131012:TTK131012 UDF131012:UDG131012 UNB131012:UNC131012 UWX131012:UWY131012 VGT131012:VGU131012 VQP131012:VQQ131012 WAL131012:WAM131012 WKH131012:WKI131012 WUD131012:WUE131012 L196550:M196550 HR196548:HS196548 RN196548:RO196548 ABJ196548:ABK196548 ALF196548:ALG196548 AVB196548:AVC196548 BEX196548:BEY196548 BOT196548:BOU196548 BYP196548:BYQ196548 CIL196548:CIM196548 CSH196548:CSI196548 DCD196548:DCE196548 DLZ196548:DMA196548 DVV196548:DVW196548 EFR196548:EFS196548 EPN196548:EPO196548 EZJ196548:EZK196548 FJF196548:FJG196548 FTB196548:FTC196548 GCX196548:GCY196548 GMT196548:GMU196548 GWP196548:GWQ196548 HGL196548:HGM196548 HQH196548:HQI196548 IAD196548:IAE196548 IJZ196548:IKA196548 ITV196548:ITW196548 JDR196548:JDS196548 JNN196548:JNO196548 JXJ196548:JXK196548 KHF196548:KHG196548 KRB196548:KRC196548 LAX196548:LAY196548 LKT196548:LKU196548 LUP196548:LUQ196548 MEL196548:MEM196548 MOH196548:MOI196548 MYD196548:MYE196548 NHZ196548:NIA196548 NRV196548:NRW196548 OBR196548:OBS196548 OLN196548:OLO196548 OVJ196548:OVK196548 PFF196548:PFG196548 PPB196548:PPC196548 PYX196548:PYY196548 QIT196548:QIU196548 QSP196548:QSQ196548 RCL196548:RCM196548 RMH196548:RMI196548 RWD196548:RWE196548 SFZ196548:SGA196548 SPV196548:SPW196548 SZR196548:SZS196548 TJN196548:TJO196548 TTJ196548:TTK196548 UDF196548:UDG196548 UNB196548:UNC196548 UWX196548:UWY196548 VGT196548:VGU196548 VQP196548:VQQ196548 WAL196548:WAM196548 WKH196548:WKI196548 WUD196548:WUE196548 L262086:M262086 HR262084:HS262084 RN262084:RO262084 ABJ262084:ABK262084 ALF262084:ALG262084 AVB262084:AVC262084 BEX262084:BEY262084 BOT262084:BOU262084 BYP262084:BYQ262084 CIL262084:CIM262084 CSH262084:CSI262084 DCD262084:DCE262084 DLZ262084:DMA262084 DVV262084:DVW262084 EFR262084:EFS262084 EPN262084:EPO262084 EZJ262084:EZK262084 FJF262084:FJG262084 FTB262084:FTC262084 GCX262084:GCY262084 GMT262084:GMU262084 GWP262084:GWQ262084 HGL262084:HGM262084 HQH262084:HQI262084 IAD262084:IAE262084 IJZ262084:IKA262084 ITV262084:ITW262084 JDR262084:JDS262084 JNN262084:JNO262084 JXJ262084:JXK262084 KHF262084:KHG262084 KRB262084:KRC262084 LAX262084:LAY262084 LKT262084:LKU262084 LUP262084:LUQ262084 MEL262084:MEM262084 MOH262084:MOI262084 MYD262084:MYE262084 NHZ262084:NIA262084 NRV262084:NRW262084 OBR262084:OBS262084 OLN262084:OLO262084 OVJ262084:OVK262084 PFF262084:PFG262084 PPB262084:PPC262084 PYX262084:PYY262084 QIT262084:QIU262084 QSP262084:QSQ262084 RCL262084:RCM262084 RMH262084:RMI262084 RWD262084:RWE262084 SFZ262084:SGA262084 SPV262084:SPW262084 SZR262084:SZS262084 TJN262084:TJO262084 TTJ262084:TTK262084 UDF262084:UDG262084 UNB262084:UNC262084 UWX262084:UWY262084 VGT262084:VGU262084 VQP262084:VQQ262084 WAL262084:WAM262084 WKH262084:WKI262084 WUD262084:WUE262084 L327622:M327622 HR327620:HS327620 RN327620:RO327620 ABJ327620:ABK327620 ALF327620:ALG327620 AVB327620:AVC327620 BEX327620:BEY327620 BOT327620:BOU327620 BYP327620:BYQ327620 CIL327620:CIM327620 CSH327620:CSI327620 DCD327620:DCE327620 DLZ327620:DMA327620 DVV327620:DVW327620 EFR327620:EFS327620 EPN327620:EPO327620 EZJ327620:EZK327620 FJF327620:FJG327620 FTB327620:FTC327620 GCX327620:GCY327620 GMT327620:GMU327620 GWP327620:GWQ327620 HGL327620:HGM327620 HQH327620:HQI327620 IAD327620:IAE327620 IJZ327620:IKA327620 ITV327620:ITW327620 JDR327620:JDS327620 JNN327620:JNO327620 JXJ327620:JXK327620 KHF327620:KHG327620 KRB327620:KRC327620 LAX327620:LAY327620 LKT327620:LKU327620 LUP327620:LUQ327620 MEL327620:MEM327620 MOH327620:MOI327620 MYD327620:MYE327620 NHZ327620:NIA327620 NRV327620:NRW327620 OBR327620:OBS327620 OLN327620:OLO327620 OVJ327620:OVK327620 PFF327620:PFG327620 PPB327620:PPC327620 PYX327620:PYY327620 QIT327620:QIU327620 QSP327620:QSQ327620 RCL327620:RCM327620 RMH327620:RMI327620 RWD327620:RWE327620 SFZ327620:SGA327620 SPV327620:SPW327620 SZR327620:SZS327620 TJN327620:TJO327620 TTJ327620:TTK327620 UDF327620:UDG327620 UNB327620:UNC327620 UWX327620:UWY327620 VGT327620:VGU327620 VQP327620:VQQ327620 WAL327620:WAM327620 WKH327620:WKI327620 WUD327620:WUE327620 L393158:M393158 HR393156:HS393156 RN393156:RO393156 ABJ393156:ABK393156 ALF393156:ALG393156 AVB393156:AVC393156 BEX393156:BEY393156 BOT393156:BOU393156 BYP393156:BYQ393156 CIL393156:CIM393156 CSH393156:CSI393156 DCD393156:DCE393156 DLZ393156:DMA393156 DVV393156:DVW393156 EFR393156:EFS393156 EPN393156:EPO393156 EZJ393156:EZK393156 FJF393156:FJG393156 FTB393156:FTC393156 GCX393156:GCY393156 GMT393156:GMU393156 GWP393156:GWQ393156 HGL393156:HGM393156 HQH393156:HQI393156 IAD393156:IAE393156 IJZ393156:IKA393156 ITV393156:ITW393156 JDR393156:JDS393156 JNN393156:JNO393156 JXJ393156:JXK393156 KHF393156:KHG393156 KRB393156:KRC393156 LAX393156:LAY393156 LKT393156:LKU393156 LUP393156:LUQ393156 MEL393156:MEM393156 MOH393156:MOI393156 MYD393156:MYE393156 NHZ393156:NIA393156 NRV393156:NRW393156 OBR393156:OBS393156 OLN393156:OLO393156 OVJ393156:OVK393156 PFF393156:PFG393156 PPB393156:PPC393156 PYX393156:PYY393156 QIT393156:QIU393156 QSP393156:QSQ393156 RCL393156:RCM393156 RMH393156:RMI393156 RWD393156:RWE393156 SFZ393156:SGA393156 SPV393156:SPW393156 SZR393156:SZS393156 TJN393156:TJO393156 TTJ393156:TTK393156 UDF393156:UDG393156 UNB393156:UNC393156 UWX393156:UWY393156 VGT393156:VGU393156 VQP393156:VQQ393156 WAL393156:WAM393156 WKH393156:WKI393156 WUD393156:WUE393156 L458694:M458694 HR458692:HS458692 RN458692:RO458692 ABJ458692:ABK458692 ALF458692:ALG458692 AVB458692:AVC458692 BEX458692:BEY458692 BOT458692:BOU458692 BYP458692:BYQ458692 CIL458692:CIM458692 CSH458692:CSI458692 DCD458692:DCE458692 DLZ458692:DMA458692 DVV458692:DVW458692 EFR458692:EFS458692 EPN458692:EPO458692 EZJ458692:EZK458692 FJF458692:FJG458692 FTB458692:FTC458692 GCX458692:GCY458692 GMT458692:GMU458692 GWP458692:GWQ458692 HGL458692:HGM458692 HQH458692:HQI458692 IAD458692:IAE458692 IJZ458692:IKA458692 ITV458692:ITW458692 JDR458692:JDS458692 JNN458692:JNO458692 JXJ458692:JXK458692 KHF458692:KHG458692 KRB458692:KRC458692 LAX458692:LAY458692 LKT458692:LKU458692 LUP458692:LUQ458692 MEL458692:MEM458692 MOH458692:MOI458692 MYD458692:MYE458692 NHZ458692:NIA458692 NRV458692:NRW458692 OBR458692:OBS458692 OLN458692:OLO458692 OVJ458692:OVK458692 PFF458692:PFG458692 PPB458692:PPC458692 PYX458692:PYY458692 QIT458692:QIU458692 QSP458692:QSQ458692 RCL458692:RCM458692 RMH458692:RMI458692 RWD458692:RWE458692 SFZ458692:SGA458692 SPV458692:SPW458692 SZR458692:SZS458692 TJN458692:TJO458692 TTJ458692:TTK458692 UDF458692:UDG458692 UNB458692:UNC458692 UWX458692:UWY458692 VGT458692:VGU458692 VQP458692:VQQ458692 WAL458692:WAM458692 WKH458692:WKI458692 WUD458692:WUE458692 L524230:M524230 HR524228:HS524228 RN524228:RO524228 ABJ524228:ABK524228 ALF524228:ALG524228 AVB524228:AVC524228 BEX524228:BEY524228 BOT524228:BOU524228 BYP524228:BYQ524228 CIL524228:CIM524228 CSH524228:CSI524228 DCD524228:DCE524228 DLZ524228:DMA524228 DVV524228:DVW524228 EFR524228:EFS524228 EPN524228:EPO524228 EZJ524228:EZK524228 FJF524228:FJG524228 FTB524228:FTC524228 GCX524228:GCY524228 GMT524228:GMU524228 GWP524228:GWQ524228 HGL524228:HGM524228 HQH524228:HQI524228 IAD524228:IAE524228 IJZ524228:IKA524228 ITV524228:ITW524228 JDR524228:JDS524228 JNN524228:JNO524228 JXJ524228:JXK524228 KHF524228:KHG524228 KRB524228:KRC524228 LAX524228:LAY524228 LKT524228:LKU524228 LUP524228:LUQ524228 MEL524228:MEM524228 MOH524228:MOI524228 MYD524228:MYE524228 NHZ524228:NIA524228 NRV524228:NRW524228 OBR524228:OBS524228 OLN524228:OLO524228 OVJ524228:OVK524228 PFF524228:PFG524228 PPB524228:PPC524228 PYX524228:PYY524228 QIT524228:QIU524228 QSP524228:QSQ524228 RCL524228:RCM524228 RMH524228:RMI524228 RWD524228:RWE524228 SFZ524228:SGA524228 SPV524228:SPW524228 SZR524228:SZS524228 TJN524228:TJO524228 TTJ524228:TTK524228 UDF524228:UDG524228 UNB524228:UNC524228 UWX524228:UWY524228 VGT524228:VGU524228 VQP524228:VQQ524228 WAL524228:WAM524228 WKH524228:WKI524228 WUD524228:WUE524228 L589766:M589766 HR589764:HS589764 RN589764:RO589764 ABJ589764:ABK589764 ALF589764:ALG589764 AVB589764:AVC589764 BEX589764:BEY589764 BOT589764:BOU589764 BYP589764:BYQ589764 CIL589764:CIM589764 CSH589764:CSI589764 DCD589764:DCE589764 DLZ589764:DMA589764 DVV589764:DVW589764 EFR589764:EFS589764 EPN589764:EPO589764 EZJ589764:EZK589764 FJF589764:FJG589764 FTB589764:FTC589764 GCX589764:GCY589764 GMT589764:GMU589764 GWP589764:GWQ589764 HGL589764:HGM589764 HQH589764:HQI589764 IAD589764:IAE589764 IJZ589764:IKA589764 ITV589764:ITW589764 JDR589764:JDS589764 JNN589764:JNO589764 JXJ589764:JXK589764 KHF589764:KHG589764 KRB589764:KRC589764 LAX589764:LAY589764 LKT589764:LKU589764 LUP589764:LUQ589764 MEL589764:MEM589764 MOH589764:MOI589764 MYD589764:MYE589764 NHZ589764:NIA589764 NRV589764:NRW589764 OBR589764:OBS589764 OLN589764:OLO589764 OVJ589764:OVK589764 PFF589764:PFG589764 PPB589764:PPC589764 PYX589764:PYY589764 QIT589764:QIU589764 QSP589764:QSQ589764 RCL589764:RCM589764 RMH589764:RMI589764 RWD589764:RWE589764 SFZ589764:SGA589764 SPV589764:SPW589764 SZR589764:SZS589764 TJN589764:TJO589764 TTJ589764:TTK589764 UDF589764:UDG589764 UNB589764:UNC589764 UWX589764:UWY589764 VGT589764:VGU589764 VQP589764:VQQ589764 WAL589764:WAM589764 WKH589764:WKI589764 WUD589764:WUE589764 L655302:M655302 HR655300:HS655300 RN655300:RO655300 ABJ655300:ABK655300 ALF655300:ALG655300 AVB655300:AVC655300 BEX655300:BEY655300 BOT655300:BOU655300 BYP655300:BYQ655300 CIL655300:CIM655300 CSH655300:CSI655300 DCD655300:DCE655300 DLZ655300:DMA655300 DVV655300:DVW655300 EFR655300:EFS655300 EPN655300:EPO655300 EZJ655300:EZK655300 FJF655300:FJG655300 FTB655300:FTC655300 GCX655300:GCY655300 GMT655300:GMU655300 GWP655300:GWQ655300 HGL655300:HGM655300 HQH655300:HQI655300 IAD655300:IAE655300 IJZ655300:IKA655300 ITV655300:ITW655300 JDR655300:JDS655300 JNN655300:JNO655300 JXJ655300:JXK655300 KHF655300:KHG655300 KRB655300:KRC655300 LAX655300:LAY655300 LKT655300:LKU655300 LUP655300:LUQ655300 MEL655300:MEM655300 MOH655300:MOI655300 MYD655300:MYE655300 NHZ655300:NIA655300 NRV655300:NRW655300 OBR655300:OBS655300 OLN655300:OLO655300 OVJ655300:OVK655300 PFF655300:PFG655300 PPB655300:PPC655300 PYX655300:PYY655300 QIT655300:QIU655300 QSP655300:QSQ655300 RCL655300:RCM655300 RMH655300:RMI655300 RWD655300:RWE655300 SFZ655300:SGA655300 SPV655300:SPW655300 SZR655300:SZS655300 TJN655300:TJO655300 TTJ655300:TTK655300 UDF655300:UDG655300 UNB655300:UNC655300 UWX655300:UWY655300 VGT655300:VGU655300 VQP655300:VQQ655300 WAL655300:WAM655300 WKH655300:WKI655300 WUD655300:WUE655300 L720838:M720838 HR720836:HS720836 RN720836:RO720836 ABJ720836:ABK720836 ALF720836:ALG720836 AVB720836:AVC720836 BEX720836:BEY720836 BOT720836:BOU720836 BYP720836:BYQ720836 CIL720836:CIM720836 CSH720836:CSI720836 DCD720836:DCE720836 DLZ720836:DMA720836 DVV720836:DVW720836 EFR720836:EFS720836 EPN720836:EPO720836 EZJ720836:EZK720836 FJF720836:FJG720836 FTB720836:FTC720836 GCX720836:GCY720836 GMT720836:GMU720836 GWP720836:GWQ720836 HGL720836:HGM720836 HQH720836:HQI720836 IAD720836:IAE720836 IJZ720836:IKA720836 ITV720836:ITW720836 JDR720836:JDS720836 JNN720836:JNO720836 JXJ720836:JXK720836 KHF720836:KHG720836 KRB720836:KRC720836 LAX720836:LAY720836 LKT720836:LKU720836 LUP720836:LUQ720836 MEL720836:MEM720836 MOH720836:MOI720836 MYD720836:MYE720836 NHZ720836:NIA720836 NRV720836:NRW720836 OBR720836:OBS720836 OLN720836:OLO720836 OVJ720836:OVK720836 PFF720836:PFG720836 PPB720836:PPC720836 PYX720836:PYY720836 QIT720836:QIU720836 QSP720836:QSQ720836 RCL720836:RCM720836 RMH720836:RMI720836 RWD720836:RWE720836 SFZ720836:SGA720836 SPV720836:SPW720836 SZR720836:SZS720836 TJN720836:TJO720836 TTJ720836:TTK720836 UDF720836:UDG720836 UNB720836:UNC720836 UWX720836:UWY720836 VGT720836:VGU720836 VQP720836:VQQ720836 WAL720836:WAM720836 WKH720836:WKI720836 WUD720836:WUE720836 L786374:M786374 HR786372:HS786372 RN786372:RO786372 ABJ786372:ABK786372 ALF786372:ALG786372 AVB786372:AVC786372 BEX786372:BEY786372 BOT786372:BOU786372 BYP786372:BYQ786372 CIL786372:CIM786372 CSH786372:CSI786372 DCD786372:DCE786372 DLZ786372:DMA786372 DVV786372:DVW786372 EFR786372:EFS786372 EPN786372:EPO786372 EZJ786372:EZK786372 FJF786372:FJG786372 FTB786372:FTC786372 GCX786372:GCY786372 GMT786372:GMU786372 GWP786372:GWQ786372 HGL786372:HGM786372 HQH786372:HQI786372 IAD786372:IAE786372 IJZ786372:IKA786372 ITV786372:ITW786372 JDR786372:JDS786372 JNN786372:JNO786372 JXJ786372:JXK786372 KHF786372:KHG786372 KRB786372:KRC786372 LAX786372:LAY786372 LKT786372:LKU786372 LUP786372:LUQ786372 MEL786372:MEM786372 MOH786372:MOI786372 MYD786372:MYE786372 NHZ786372:NIA786372 NRV786372:NRW786372 OBR786372:OBS786372 OLN786372:OLO786372 OVJ786372:OVK786372 PFF786372:PFG786372 PPB786372:PPC786372 PYX786372:PYY786372 QIT786372:QIU786372 QSP786372:QSQ786372 RCL786372:RCM786372 RMH786372:RMI786372 RWD786372:RWE786372 SFZ786372:SGA786372 SPV786372:SPW786372 SZR786372:SZS786372 TJN786372:TJO786372 TTJ786372:TTK786372 UDF786372:UDG786372 UNB786372:UNC786372 UWX786372:UWY786372 VGT786372:VGU786372 VQP786372:VQQ786372 WAL786372:WAM786372 WKH786372:WKI786372 WUD786372:WUE786372 L851910:M851910 HR851908:HS851908 RN851908:RO851908 ABJ851908:ABK851908 ALF851908:ALG851908 AVB851908:AVC851908 BEX851908:BEY851908 BOT851908:BOU851908 BYP851908:BYQ851908 CIL851908:CIM851908 CSH851908:CSI851908 DCD851908:DCE851908 DLZ851908:DMA851908 DVV851908:DVW851908 EFR851908:EFS851908 EPN851908:EPO851908 EZJ851908:EZK851908 FJF851908:FJG851908 FTB851908:FTC851908 GCX851908:GCY851908 GMT851908:GMU851908 GWP851908:GWQ851908 HGL851908:HGM851908 HQH851908:HQI851908 IAD851908:IAE851908 IJZ851908:IKA851908 ITV851908:ITW851908 JDR851908:JDS851908 JNN851908:JNO851908 JXJ851908:JXK851908 KHF851908:KHG851908 KRB851908:KRC851908 LAX851908:LAY851908 LKT851908:LKU851908 LUP851908:LUQ851908 MEL851908:MEM851908 MOH851908:MOI851908 MYD851908:MYE851908 NHZ851908:NIA851908 NRV851908:NRW851908 OBR851908:OBS851908 OLN851908:OLO851908 OVJ851908:OVK851908 PFF851908:PFG851908 PPB851908:PPC851908 PYX851908:PYY851908 QIT851908:QIU851908 QSP851908:QSQ851908 RCL851908:RCM851908 RMH851908:RMI851908 RWD851908:RWE851908 SFZ851908:SGA851908 SPV851908:SPW851908 SZR851908:SZS851908 TJN851908:TJO851908 TTJ851908:TTK851908 UDF851908:UDG851908 UNB851908:UNC851908 UWX851908:UWY851908 VGT851908:VGU851908 VQP851908:VQQ851908 WAL851908:WAM851908 WKH851908:WKI851908 WUD851908:WUE851908 L917446:M917446 HR917444:HS917444 RN917444:RO917444 ABJ917444:ABK917444 ALF917444:ALG917444 AVB917444:AVC917444 BEX917444:BEY917444 BOT917444:BOU917444 BYP917444:BYQ917444 CIL917444:CIM917444 CSH917444:CSI917444 DCD917444:DCE917444 DLZ917444:DMA917444 DVV917444:DVW917444 EFR917444:EFS917444 EPN917444:EPO917444 EZJ917444:EZK917444 FJF917444:FJG917444 FTB917444:FTC917444 GCX917444:GCY917444 GMT917444:GMU917444 GWP917444:GWQ917444 HGL917444:HGM917444 HQH917444:HQI917444 IAD917444:IAE917444 IJZ917444:IKA917444 ITV917444:ITW917444 JDR917444:JDS917444 JNN917444:JNO917444 JXJ917444:JXK917444 KHF917444:KHG917444 KRB917444:KRC917444 LAX917444:LAY917444 LKT917444:LKU917444 LUP917444:LUQ917444 MEL917444:MEM917444 MOH917444:MOI917444 MYD917444:MYE917444 NHZ917444:NIA917444 NRV917444:NRW917444 OBR917444:OBS917444 OLN917444:OLO917444 OVJ917444:OVK917444 PFF917444:PFG917444 PPB917444:PPC917444 PYX917444:PYY917444 QIT917444:QIU917444 QSP917444:QSQ917444 RCL917444:RCM917444 RMH917444:RMI917444 RWD917444:RWE917444 SFZ917444:SGA917444 SPV917444:SPW917444 SZR917444:SZS917444 TJN917444:TJO917444 TTJ917444:TTK917444 UDF917444:UDG917444 UNB917444:UNC917444 UWX917444:UWY917444 VGT917444:VGU917444 VQP917444:VQQ917444 WAL917444:WAM917444 WKH917444:WKI917444 WUD917444:WUE917444 L982982:M982982 HR982980:HS982980 RN982980:RO982980 ABJ982980:ABK982980 ALF982980:ALG982980 AVB982980:AVC982980 BEX982980:BEY982980 BOT982980:BOU982980 BYP982980:BYQ982980 CIL982980:CIM982980 CSH982980:CSI982980 DCD982980:DCE982980 DLZ982980:DMA982980 DVV982980:DVW982980 EFR982980:EFS982980 EPN982980:EPO982980 EZJ982980:EZK982980 FJF982980:FJG982980 FTB982980:FTC982980 GCX982980:GCY982980 GMT982980:GMU982980 GWP982980:GWQ982980 HGL982980:HGM982980 HQH982980:HQI982980 IAD982980:IAE982980 IJZ982980:IKA982980 ITV982980:ITW982980 JDR982980:JDS982980 JNN982980:JNO982980 JXJ982980:JXK982980 KHF982980:KHG982980 KRB982980:KRC982980 LAX982980:LAY982980 LKT982980:LKU982980 LUP982980:LUQ982980 MEL982980:MEM982980 MOH982980:MOI982980 MYD982980:MYE982980 NHZ982980:NIA982980 NRV982980:NRW982980 OBR982980:OBS982980 OLN982980:OLO982980 OVJ982980:OVK982980 PFF982980:PFG982980 PPB982980:PPC982980 PYX982980:PYY982980 QIT982980:QIU982980 QSP982980:QSQ982980 RCL982980:RCM982980 RMH982980:RMI982980 RWD982980:RWE982980 SFZ982980:SGA982980 SPV982980:SPW982980 SZR982980:SZS982980 TJN982980:TJO982980 TTJ982980:TTK982980 UDF982980:UDG982980 UNB982980:UNC982980 UWX982980:UWY982980 VGT982980:VGU982980 VQP982980:VQQ982980 WAL982980:WAM982980 WKH982980:WKI982980 WUD982980:WUE982980 P10 M10 J10 N14 P21 L21 K14 H21 H14" xr:uid="{054D8AC5-81E6-4634-BF2E-4EDCDE859025}">
      <formula1>"□,■"</formula1>
    </dataValidation>
    <dataValidation type="list" allowBlank="1" showInputMessage="1" showErrorMessage="1" sqref="WUD982986:WUJ982986 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xr:uid="{91827818-FFEC-453B-AF71-8D9DAE2F327E}">
      <formula1>"専用,ハイブリット"</formula1>
    </dataValidation>
    <dataValidation type="list" allowBlank="1" showInputMessage="1" showErrorMessage="1" sqref="Z65566 IF65564 SB65564 ABX65564 ALT65564 AVP65564 BFL65564 BPH65564 BZD65564 CIZ65564 CSV65564 DCR65564 DMN65564 DWJ65564 EGF65564 EQB65564 EZX65564 FJT65564 FTP65564 GDL65564 GNH65564 GXD65564 HGZ65564 HQV65564 IAR65564 IKN65564 IUJ65564 JEF65564 JOB65564 JXX65564 KHT65564 KRP65564 LBL65564 LLH65564 LVD65564 MEZ65564 MOV65564 MYR65564 NIN65564 NSJ65564 OCF65564 OMB65564 OVX65564 PFT65564 PPP65564 PZL65564 QJH65564 QTD65564 RCZ65564 RMV65564 RWR65564 SGN65564 SQJ65564 TAF65564 TKB65564 TTX65564 UDT65564 UNP65564 UXL65564 VHH65564 VRD65564 WAZ65564 WKV65564 WUR65564 Z131102 IF131100 SB131100 ABX131100 ALT131100 AVP131100 BFL131100 BPH131100 BZD131100 CIZ131100 CSV131100 DCR131100 DMN131100 DWJ131100 EGF131100 EQB131100 EZX131100 FJT131100 FTP131100 GDL131100 GNH131100 GXD131100 HGZ131100 HQV131100 IAR131100 IKN131100 IUJ131100 JEF131100 JOB131100 JXX131100 KHT131100 KRP131100 LBL131100 LLH131100 LVD131100 MEZ131100 MOV131100 MYR131100 NIN131100 NSJ131100 OCF131100 OMB131100 OVX131100 PFT131100 PPP131100 PZL131100 QJH131100 QTD131100 RCZ131100 RMV131100 RWR131100 SGN131100 SQJ131100 TAF131100 TKB131100 TTX131100 UDT131100 UNP131100 UXL131100 VHH131100 VRD131100 WAZ131100 WKV131100 WUR131100 Z196638 IF196636 SB196636 ABX196636 ALT196636 AVP196636 BFL196636 BPH196636 BZD196636 CIZ196636 CSV196636 DCR196636 DMN196636 DWJ196636 EGF196636 EQB196636 EZX196636 FJT196636 FTP196636 GDL196636 GNH196636 GXD196636 HGZ196636 HQV196636 IAR196636 IKN196636 IUJ196636 JEF196636 JOB196636 JXX196636 KHT196636 KRP196636 LBL196636 LLH196636 LVD196636 MEZ196636 MOV196636 MYR196636 NIN196636 NSJ196636 OCF196636 OMB196636 OVX196636 PFT196636 PPP196636 PZL196636 QJH196636 QTD196636 RCZ196636 RMV196636 RWR196636 SGN196636 SQJ196636 TAF196636 TKB196636 TTX196636 UDT196636 UNP196636 UXL196636 VHH196636 VRD196636 WAZ196636 WKV196636 WUR196636 Z262174 IF262172 SB262172 ABX262172 ALT262172 AVP262172 BFL262172 BPH262172 BZD262172 CIZ262172 CSV262172 DCR262172 DMN262172 DWJ262172 EGF262172 EQB262172 EZX262172 FJT262172 FTP262172 GDL262172 GNH262172 GXD262172 HGZ262172 HQV262172 IAR262172 IKN262172 IUJ262172 JEF262172 JOB262172 JXX262172 KHT262172 KRP262172 LBL262172 LLH262172 LVD262172 MEZ262172 MOV262172 MYR262172 NIN262172 NSJ262172 OCF262172 OMB262172 OVX262172 PFT262172 PPP262172 PZL262172 QJH262172 QTD262172 RCZ262172 RMV262172 RWR262172 SGN262172 SQJ262172 TAF262172 TKB262172 TTX262172 UDT262172 UNP262172 UXL262172 VHH262172 VRD262172 WAZ262172 WKV262172 WUR262172 Z327710 IF327708 SB327708 ABX327708 ALT327708 AVP327708 BFL327708 BPH327708 BZD327708 CIZ327708 CSV327708 DCR327708 DMN327708 DWJ327708 EGF327708 EQB327708 EZX327708 FJT327708 FTP327708 GDL327708 GNH327708 GXD327708 HGZ327708 HQV327708 IAR327708 IKN327708 IUJ327708 JEF327708 JOB327708 JXX327708 KHT327708 KRP327708 LBL327708 LLH327708 LVD327708 MEZ327708 MOV327708 MYR327708 NIN327708 NSJ327708 OCF327708 OMB327708 OVX327708 PFT327708 PPP327708 PZL327708 QJH327708 QTD327708 RCZ327708 RMV327708 RWR327708 SGN327708 SQJ327708 TAF327708 TKB327708 TTX327708 UDT327708 UNP327708 UXL327708 VHH327708 VRD327708 WAZ327708 WKV327708 WUR327708 Z393246 IF393244 SB393244 ABX393244 ALT393244 AVP393244 BFL393244 BPH393244 BZD393244 CIZ393244 CSV393244 DCR393244 DMN393244 DWJ393244 EGF393244 EQB393244 EZX393244 FJT393244 FTP393244 GDL393244 GNH393244 GXD393244 HGZ393244 HQV393244 IAR393244 IKN393244 IUJ393244 JEF393244 JOB393244 JXX393244 KHT393244 KRP393244 LBL393244 LLH393244 LVD393244 MEZ393244 MOV393244 MYR393244 NIN393244 NSJ393244 OCF393244 OMB393244 OVX393244 PFT393244 PPP393244 PZL393244 QJH393244 QTD393244 RCZ393244 RMV393244 RWR393244 SGN393244 SQJ393244 TAF393244 TKB393244 TTX393244 UDT393244 UNP393244 UXL393244 VHH393244 VRD393244 WAZ393244 WKV393244 WUR393244 Z458782 IF458780 SB458780 ABX458780 ALT458780 AVP458780 BFL458780 BPH458780 BZD458780 CIZ458780 CSV458780 DCR458780 DMN458780 DWJ458780 EGF458780 EQB458780 EZX458780 FJT458780 FTP458780 GDL458780 GNH458780 GXD458780 HGZ458780 HQV458780 IAR458780 IKN458780 IUJ458780 JEF458780 JOB458780 JXX458780 KHT458780 KRP458780 LBL458780 LLH458780 LVD458780 MEZ458780 MOV458780 MYR458780 NIN458780 NSJ458780 OCF458780 OMB458780 OVX458780 PFT458780 PPP458780 PZL458780 QJH458780 QTD458780 RCZ458780 RMV458780 RWR458780 SGN458780 SQJ458780 TAF458780 TKB458780 TTX458780 UDT458780 UNP458780 UXL458780 VHH458780 VRD458780 WAZ458780 WKV458780 WUR458780 Z524318 IF524316 SB524316 ABX524316 ALT524316 AVP524316 BFL524316 BPH524316 BZD524316 CIZ524316 CSV524316 DCR524316 DMN524316 DWJ524316 EGF524316 EQB524316 EZX524316 FJT524316 FTP524316 GDL524316 GNH524316 GXD524316 HGZ524316 HQV524316 IAR524316 IKN524316 IUJ524316 JEF524316 JOB524316 JXX524316 KHT524316 KRP524316 LBL524316 LLH524316 LVD524316 MEZ524316 MOV524316 MYR524316 NIN524316 NSJ524316 OCF524316 OMB524316 OVX524316 PFT524316 PPP524316 PZL524316 QJH524316 QTD524316 RCZ524316 RMV524316 RWR524316 SGN524316 SQJ524316 TAF524316 TKB524316 TTX524316 UDT524316 UNP524316 UXL524316 VHH524316 VRD524316 WAZ524316 WKV524316 WUR524316 Z589854 IF589852 SB589852 ABX589852 ALT589852 AVP589852 BFL589852 BPH589852 BZD589852 CIZ589852 CSV589852 DCR589852 DMN589852 DWJ589852 EGF589852 EQB589852 EZX589852 FJT589852 FTP589852 GDL589852 GNH589852 GXD589852 HGZ589852 HQV589852 IAR589852 IKN589852 IUJ589852 JEF589852 JOB589852 JXX589852 KHT589852 KRP589852 LBL589852 LLH589852 LVD589852 MEZ589852 MOV589852 MYR589852 NIN589852 NSJ589852 OCF589852 OMB589852 OVX589852 PFT589852 PPP589852 PZL589852 QJH589852 QTD589852 RCZ589852 RMV589852 RWR589852 SGN589852 SQJ589852 TAF589852 TKB589852 TTX589852 UDT589852 UNP589852 UXL589852 VHH589852 VRD589852 WAZ589852 WKV589852 WUR589852 Z655390 IF655388 SB655388 ABX655388 ALT655388 AVP655388 BFL655388 BPH655388 BZD655388 CIZ655388 CSV655388 DCR655388 DMN655388 DWJ655388 EGF655388 EQB655388 EZX655388 FJT655388 FTP655388 GDL655388 GNH655388 GXD655388 HGZ655388 HQV655388 IAR655388 IKN655388 IUJ655388 JEF655388 JOB655388 JXX655388 KHT655388 KRP655388 LBL655388 LLH655388 LVD655388 MEZ655388 MOV655388 MYR655388 NIN655388 NSJ655388 OCF655388 OMB655388 OVX655388 PFT655388 PPP655388 PZL655388 QJH655388 QTD655388 RCZ655388 RMV655388 RWR655388 SGN655388 SQJ655388 TAF655388 TKB655388 TTX655388 UDT655388 UNP655388 UXL655388 VHH655388 VRD655388 WAZ655388 WKV655388 WUR655388 Z720926 IF720924 SB720924 ABX720924 ALT720924 AVP720924 BFL720924 BPH720924 BZD720924 CIZ720924 CSV720924 DCR720924 DMN720924 DWJ720924 EGF720924 EQB720924 EZX720924 FJT720924 FTP720924 GDL720924 GNH720924 GXD720924 HGZ720924 HQV720924 IAR720924 IKN720924 IUJ720924 JEF720924 JOB720924 JXX720924 KHT720924 KRP720924 LBL720924 LLH720924 LVD720924 MEZ720924 MOV720924 MYR720924 NIN720924 NSJ720924 OCF720924 OMB720924 OVX720924 PFT720924 PPP720924 PZL720924 QJH720924 QTD720924 RCZ720924 RMV720924 RWR720924 SGN720924 SQJ720924 TAF720924 TKB720924 TTX720924 UDT720924 UNP720924 UXL720924 VHH720924 VRD720924 WAZ720924 WKV720924 WUR720924 Z786462 IF786460 SB786460 ABX786460 ALT786460 AVP786460 BFL786460 BPH786460 BZD786460 CIZ786460 CSV786460 DCR786460 DMN786460 DWJ786460 EGF786460 EQB786460 EZX786460 FJT786460 FTP786460 GDL786460 GNH786460 GXD786460 HGZ786460 HQV786460 IAR786460 IKN786460 IUJ786460 JEF786460 JOB786460 JXX786460 KHT786460 KRP786460 LBL786460 LLH786460 LVD786460 MEZ786460 MOV786460 MYR786460 NIN786460 NSJ786460 OCF786460 OMB786460 OVX786460 PFT786460 PPP786460 PZL786460 QJH786460 QTD786460 RCZ786460 RMV786460 RWR786460 SGN786460 SQJ786460 TAF786460 TKB786460 TTX786460 UDT786460 UNP786460 UXL786460 VHH786460 VRD786460 WAZ786460 WKV786460 WUR786460 Z851998 IF851996 SB851996 ABX851996 ALT851996 AVP851996 BFL851996 BPH851996 BZD851996 CIZ851996 CSV851996 DCR851996 DMN851996 DWJ851996 EGF851996 EQB851996 EZX851996 FJT851996 FTP851996 GDL851996 GNH851996 GXD851996 HGZ851996 HQV851996 IAR851996 IKN851996 IUJ851996 JEF851996 JOB851996 JXX851996 KHT851996 KRP851996 LBL851996 LLH851996 LVD851996 MEZ851996 MOV851996 MYR851996 NIN851996 NSJ851996 OCF851996 OMB851996 OVX851996 PFT851996 PPP851996 PZL851996 QJH851996 QTD851996 RCZ851996 RMV851996 RWR851996 SGN851996 SQJ851996 TAF851996 TKB851996 TTX851996 UDT851996 UNP851996 UXL851996 VHH851996 VRD851996 WAZ851996 WKV851996 WUR851996 Z917534 IF917532 SB917532 ABX917532 ALT917532 AVP917532 BFL917532 BPH917532 BZD917532 CIZ917532 CSV917532 DCR917532 DMN917532 DWJ917532 EGF917532 EQB917532 EZX917532 FJT917532 FTP917532 GDL917532 GNH917532 GXD917532 HGZ917532 HQV917532 IAR917532 IKN917532 IUJ917532 JEF917532 JOB917532 JXX917532 KHT917532 KRP917532 LBL917532 LLH917532 LVD917532 MEZ917532 MOV917532 MYR917532 NIN917532 NSJ917532 OCF917532 OMB917532 OVX917532 PFT917532 PPP917532 PZL917532 QJH917532 QTD917532 RCZ917532 RMV917532 RWR917532 SGN917532 SQJ917532 TAF917532 TKB917532 TTX917532 UDT917532 UNP917532 UXL917532 VHH917532 VRD917532 WAZ917532 WKV917532 WUR917532 Z983070 IF983068 SB983068 ABX983068 ALT983068 AVP983068 BFL983068 BPH983068 BZD983068 CIZ983068 CSV983068 DCR983068 DMN983068 DWJ983068 EGF983068 EQB983068 EZX983068 FJT983068 FTP983068 GDL983068 GNH983068 GXD983068 HGZ983068 HQV983068 IAR983068 IKN983068 IUJ983068 JEF983068 JOB983068 JXX983068 KHT983068 KRP983068 LBL983068 LLH983068 LVD983068 MEZ983068 MOV983068 MYR983068 NIN983068 NSJ983068 OCF983068 OMB983068 OVX983068 PFT983068 PPP983068 PZL983068 QJH983068 QTD983068 RCZ983068 RMV983068 RWR983068 SGN983068 SQJ983068 TAF983068 TKB983068 TTX983068 UDT983068 UNP983068 UXL983068 VHH983068 VRD983068 WAZ983068 WKV983068 WUR983068 Z65564 IF65562 SB65562 ABX65562 ALT65562 AVP65562 BFL65562 BPH65562 BZD65562 CIZ65562 CSV65562 DCR65562 DMN65562 DWJ65562 EGF65562 EQB65562 EZX65562 FJT65562 FTP65562 GDL65562 GNH65562 GXD65562 HGZ65562 HQV65562 IAR65562 IKN65562 IUJ65562 JEF65562 JOB65562 JXX65562 KHT65562 KRP65562 LBL65562 LLH65562 LVD65562 MEZ65562 MOV65562 MYR65562 NIN65562 NSJ65562 OCF65562 OMB65562 OVX65562 PFT65562 PPP65562 PZL65562 QJH65562 QTD65562 RCZ65562 RMV65562 RWR65562 SGN65562 SQJ65562 TAF65562 TKB65562 TTX65562 UDT65562 UNP65562 UXL65562 VHH65562 VRD65562 WAZ65562 WKV65562 WUR65562 Z131100 IF131098 SB131098 ABX131098 ALT131098 AVP131098 BFL131098 BPH131098 BZD131098 CIZ131098 CSV131098 DCR131098 DMN131098 DWJ131098 EGF131098 EQB131098 EZX131098 FJT131098 FTP131098 GDL131098 GNH131098 GXD131098 HGZ131098 HQV131098 IAR131098 IKN131098 IUJ131098 JEF131098 JOB131098 JXX131098 KHT131098 KRP131098 LBL131098 LLH131098 LVD131098 MEZ131098 MOV131098 MYR131098 NIN131098 NSJ131098 OCF131098 OMB131098 OVX131098 PFT131098 PPP131098 PZL131098 QJH131098 QTD131098 RCZ131098 RMV131098 RWR131098 SGN131098 SQJ131098 TAF131098 TKB131098 TTX131098 UDT131098 UNP131098 UXL131098 VHH131098 VRD131098 WAZ131098 WKV131098 WUR131098 Z196636 IF196634 SB196634 ABX196634 ALT196634 AVP196634 BFL196634 BPH196634 BZD196634 CIZ196634 CSV196634 DCR196634 DMN196634 DWJ196634 EGF196634 EQB196634 EZX196634 FJT196634 FTP196634 GDL196634 GNH196634 GXD196634 HGZ196634 HQV196634 IAR196634 IKN196634 IUJ196634 JEF196634 JOB196634 JXX196634 KHT196634 KRP196634 LBL196634 LLH196634 LVD196634 MEZ196634 MOV196634 MYR196634 NIN196634 NSJ196634 OCF196634 OMB196634 OVX196634 PFT196634 PPP196634 PZL196634 QJH196634 QTD196634 RCZ196634 RMV196634 RWR196634 SGN196634 SQJ196634 TAF196634 TKB196634 TTX196634 UDT196634 UNP196634 UXL196634 VHH196634 VRD196634 WAZ196634 WKV196634 WUR196634 Z262172 IF262170 SB262170 ABX262170 ALT262170 AVP262170 BFL262170 BPH262170 BZD262170 CIZ262170 CSV262170 DCR262170 DMN262170 DWJ262170 EGF262170 EQB262170 EZX262170 FJT262170 FTP262170 GDL262170 GNH262170 GXD262170 HGZ262170 HQV262170 IAR262170 IKN262170 IUJ262170 JEF262170 JOB262170 JXX262170 KHT262170 KRP262170 LBL262170 LLH262170 LVD262170 MEZ262170 MOV262170 MYR262170 NIN262170 NSJ262170 OCF262170 OMB262170 OVX262170 PFT262170 PPP262170 PZL262170 QJH262170 QTD262170 RCZ262170 RMV262170 RWR262170 SGN262170 SQJ262170 TAF262170 TKB262170 TTX262170 UDT262170 UNP262170 UXL262170 VHH262170 VRD262170 WAZ262170 WKV262170 WUR262170 Z327708 IF327706 SB327706 ABX327706 ALT327706 AVP327706 BFL327706 BPH327706 BZD327706 CIZ327706 CSV327706 DCR327706 DMN327706 DWJ327706 EGF327706 EQB327706 EZX327706 FJT327706 FTP327706 GDL327706 GNH327706 GXD327706 HGZ327706 HQV327706 IAR327706 IKN327706 IUJ327706 JEF327706 JOB327706 JXX327706 KHT327706 KRP327706 LBL327706 LLH327706 LVD327706 MEZ327706 MOV327706 MYR327706 NIN327706 NSJ327706 OCF327706 OMB327706 OVX327706 PFT327706 PPP327706 PZL327706 QJH327706 QTD327706 RCZ327706 RMV327706 RWR327706 SGN327706 SQJ327706 TAF327706 TKB327706 TTX327706 UDT327706 UNP327706 UXL327706 VHH327706 VRD327706 WAZ327706 WKV327706 WUR327706 Z393244 IF393242 SB393242 ABX393242 ALT393242 AVP393242 BFL393242 BPH393242 BZD393242 CIZ393242 CSV393242 DCR393242 DMN393242 DWJ393242 EGF393242 EQB393242 EZX393242 FJT393242 FTP393242 GDL393242 GNH393242 GXD393242 HGZ393242 HQV393242 IAR393242 IKN393242 IUJ393242 JEF393242 JOB393242 JXX393242 KHT393242 KRP393242 LBL393242 LLH393242 LVD393242 MEZ393242 MOV393242 MYR393242 NIN393242 NSJ393242 OCF393242 OMB393242 OVX393242 PFT393242 PPP393242 PZL393242 QJH393242 QTD393242 RCZ393242 RMV393242 RWR393242 SGN393242 SQJ393242 TAF393242 TKB393242 TTX393242 UDT393242 UNP393242 UXL393242 VHH393242 VRD393242 WAZ393242 WKV393242 WUR393242 Z458780 IF458778 SB458778 ABX458778 ALT458778 AVP458778 BFL458778 BPH458778 BZD458778 CIZ458778 CSV458778 DCR458778 DMN458778 DWJ458778 EGF458778 EQB458778 EZX458778 FJT458778 FTP458778 GDL458778 GNH458778 GXD458778 HGZ458778 HQV458778 IAR458778 IKN458778 IUJ458778 JEF458778 JOB458778 JXX458778 KHT458778 KRP458778 LBL458778 LLH458778 LVD458778 MEZ458778 MOV458778 MYR458778 NIN458778 NSJ458778 OCF458778 OMB458778 OVX458778 PFT458778 PPP458778 PZL458778 QJH458778 QTD458778 RCZ458778 RMV458778 RWR458778 SGN458778 SQJ458778 TAF458778 TKB458778 TTX458778 UDT458778 UNP458778 UXL458778 VHH458778 VRD458778 WAZ458778 WKV458778 WUR458778 Z524316 IF524314 SB524314 ABX524314 ALT524314 AVP524314 BFL524314 BPH524314 BZD524314 CIZ524314 CSV524314 DCR524314 DMN524314 DWJ524314 EGF524314 EQB524314 EZX524314 FJT524314 FTP524314 GDL524314 GNH524314 GXD524314 HGZ524314 HQV524314 IAR524314 IKN524314 IUJ524314 JEF524314 JOB524314 JXX524314 KHT524314 KRP524314 LBL524314 LLH524314 LVD524314 MEZ524314 MOV524314 MYR524314 NIN524314 NSJ524314 OCF524314 OMB524314 OVX524314 PFT524314 PPP524314 PZL524314 QJH524314 QTD524314 RCZ524314 RMV524314 RWR524314 SGN524314 SQJ524314 TAF524314 TKB524314 TTX524314 UDT524314 UNP524314 UXL524314 VHH524314 VRD524314 WAZ524314 WKV524314 WUR524314 Z589852 IF589850 SB589850 ABX589850 ALT589850 AVP589850 BFL589850 BPH589850 BZD589850 CIZ589850 CSV589850 DCR589850 DMN589850 DWJ589850 EGF589850 EQB589850 EZX589850 FJT589850 FTP589850 GDL589850 GNH589850 GXD589850 HGZ589850 HQV589850 IAR589850 IKN589850 IUJ589850 JEF589850 JOB589850 JXX589850 KHT589850 KRP589850 LBL589850 LLH589850 LVD589850 MEZ589850 MOV589850 MYR589850 NIN589850 NSJ589850 OCF589850 OMB589850 OVX589850 PFT589850 PPP589850 PZL589850 QJH589850 QTD589850 RCZ589850 RMV589850 RWR589850 SGN589850 SQJ589850 TAF589850 TKB589850 TTX589850 UDT589850 UNP589850 UXL589850 VHH589850 VRD589850 WAZ589850 WKV589850 WUR589850 Z655388 IF655386 SB655386 ABX655386 ALT655386 AVP655386 BFL655386 BPH655386 BZD655386 CIZ655386 CSV655386 DCR655386 DMN655386 DWJ655386 EGF655386 EQB655386 EZX655386 FJT655386 FTP655386 GDL655386 GNH655386 GXD655386 HGZ655386 HQV655386 IAR655386 IKN655386 IUJ655386 JEF655386 JOB655386 JXX655386 KHT655386 KRP655386 LBL655386 LLH655386 LVD655386 MEZ655386 MOV655386 MYR655386 NIN655386 NSJ655386 OCF655386 OMB655386 OVX655386 PFT655386 PPP655386 PZL655386 QJH655386 QTD655386 RCZ655386 RMV655386 RWR655386 SGN655386 SQJ655386 TAF655386 TKB655386 TTX655386 UDT655386 UNP655386 UXL655386 VHH655386 VRD655386 WAZ655386 WKV655386 WUR655386 Z720924 IF720922 SB720922 ABX720922 ALT720922 AVP720922 BFL720922 BPH720922 BZD720922 CIZ720922 CSV720922 DCR720922 DMN720922 DWJ720922 EGF720922 EQB720922 EZX720922 FJT720922 FTP720922 GDL720922 GNH720922 GXD720922 HGZ720922 HQV720922 IAR720922 IKN720922 IUJ720922 JEF720922 JOB720922 JXX720922 KHT720922 KRP720922 LBL720922 LLH720922 LVD720922 MEZ720922 MOV720922 MYR720922 NIN720922 NSJ720922 OCF720922 OMB720922 OVX720922 PFT720922 PPP720922 PZL720922 QJH720922 QTD720922 RCZ720922 RMV720922 RWR720922 SGN720922 SQJ720922 TAF720922 TKB720922 TTX720922 UDT720922 UNP720922 UXL720922 VHH720922 VRD720922 WAZ720922 WKV720922 WUR720922 Z786460 IF786458 SB786458 ABX786458 ALT786458 AVP786458 BFL786458 BPH786458 BZD786458 CIZ786458 CSV786458 DCR786458 DMN786458 DWJ786458 EGF786458 EQB786458 EZX786458 FJT786458 FTP786458 GDL786458 GNH786458 GXD786458 HGZ786458 HQV786458 IAR786458 IKN786458 IUJ786458 JEF786458 JOB786458 JXX786458 KHT786458 KRP786458 LBL786458 LLH786458 LVD786458 MEZ786458 MOV786458 MYR786458 NIN786458 NSJ786458 OCF786458 OMB786458 OVX786458 PFT786458 PPP786458 PZL786458 QJH786458 QTD786458 RCZ786458 RMV786458 RWR786458 SGN786458 SQJ786458 TAF786458 TKB786458 TTX786458 UDT786458 UNP786458 UXL786458 VHH786458 VRD786458 WAZ786458 WKV786458 WUR786458 Z851996 IF851994 SB851994 ABX851994 ALT851994 AVP851994 BFL851994 BPH851994 BZD851994 CIZ851994 CSV851994 DCR851994 DMN851994 DWJ851994 EGF851994 EQB851994 EZX851994 FJT851994 FTP851994 GDL851994 GNH851994 GXD851994 HGZ851994 HQV851994 IAR851994 IKN851994 IUJ851994 JEF851994 JOB851994 JXX851994 KHT851994 KRP851994 LBL851994 LLH851994 LVD851994 MEZ851994 MOV851994 MYR851994 NIN851994 NSJ851994 OCF851994 OMB851994 OVX851994 PFT851994 PPP851994 PZL851994 QJH851994 QTD851994 RCZ851994 RMV851994 RWR851994 SGN851994 SQJ851994 TAF851994 TKB851994 TTX851994 UDT851994 UNP851994 UXL851994 VHH851994 VRD851994 WAZ851994 WKV851994 WUR851994 Z917532 IF917530 SB917530 ABX917530 ALT917530 AVP917530 BFL917530 BPH917530 BZD917530 CIZ917530 CSV917530 DCR917530 DMN917530 DWJ917530 EGF917530 EQB917530 EZX917530 FJT917530 FTP917530 GDL917530 GNH917530 GXD917530 HGZ917530 HQV917530 IAR917530 IKN917530 IUJ917530 JEF917530 JOB917530 JXX917530 KHT917530 KRP917530 LBL917530 LLH917530 LVD917530 MEZ917530 MOV917530 MYR917530 NIN917530 NSJ917530 OCF917530 OMB917530 OVX917530 PFT917530 PPP917530 PZL917530 QJH917530 QTD917530 RCZ917530 RMV917530 RWR917530 SGN917530 SQJ917530 TAF917530 TKB917530 TTX917530 UDT917530 UNP917530 UXL917530 VHH917530 VRD917530 WAZ917530 WKV917530 WUR917530 Z983068 IF983066 SB983066 ABX983066 ALT983066 AVP983066 BFL983066 BPH983066 BZD983066 CIZ983066 CSV983066 DCR983066 DMN983066 DWJ983066 EGF983066 EQB983066 EZX983066 FJT983066 FTP983066 GDL983066 GNH983066 GXD983066 HGZ983066 HQV983066 IAR983066 IKN983066 IUJ983066 JEF983066 JOB983066 JXX983066 KHT983066 KRP983066 LBL983066 LLH983066 LVD983066 MEZ983066 MOV983066 MYR983066 NIN983066 NSJ983066 OCF983066 OMB983066 OVX983066 PFT983066 PPP983066 PZL983066 QJH983066 QTD983066 RCZ983066 RMV983066 RWR983066 SGN983066 SQJ983066 TAF983066 TKB983066 TTX983066 UDT983066 UNP983066 UXL983066 VHH983066 VRD983066 WAZ983066 WKV983066 WUR983066" xr:uid="{C393DCB1-152F-4313-9130-D2B3273C623B}">
      <formula1>"無,有"</formula1>
    </dataValidation>
    <dataValidation type="custom" imeMode="disabled" allowBlank="1" showInputMessage="1" showErrorMessage="1" error="小数点以下は第一位まで、二位以下切り捨てで入力して下さい。" sqref="L65481:R65481 HR65479:HX65479 RN65479:RT65479 ABJ65479:ABP65479 ALF65479:ALL65479 AVB65479:AVH65479 BEX65479:BFD65479 BOT65479:BOZ65479 BYP65479:BYV65479 CIL65479:CIR65479 CSH65479:CSN65479 DCD65479:DCJ65479 DLZ65479:DMF65479 DVV65479:DWB65479 EFR65479:EFX65479 EPN65479:EPT65479 EZJ65479:EZP65479 FJF65479:FJL65479 FTB65479:FTH65479 GCX65479:GDD65479 GMT65479:GMZ65479 GWP65479:GWV65479 HGL65479:HGR65479 HQH65479:HQN65479 IAD65479:IAJ65479 IJZ65479:IKF65479 ITV65479:IUB65479 JDR65479:JDX65479 JNN65479:JNT65479 JXJ65479:JXP65479 KHF65479:KHL65479 KRB65479:KRH65479 LAX65479:LBD65479 LKT65479:LKZ65479 LUP65479:LUV65479 MEL65479:MER65479 MOH65479:MON65479 MYD65479:MYJ65479 NHZ65479:NIF65479 NRV65479:NSB65479 OBR65479:OBX65479 OLN65479:OLT65479 OVJ65479:OVP65479 PFF65479:PFL65479 PPB65479:PPH65479 PYX65479:PZD65479 QIT65479:QIZ65479 QSP65479:QSV65479 RCL65479:RCR65479 RMH65479:RMN65479 RWD65479:RWJ65479 SFZ65479:SGF65479 SPV65479:SQB65479 SZR65479:SZX65479 TJN65479:TJT65479 TTJ65479:TTP65479 UDF65479:UDL65479 UNB65479:UNH65479 UWX65479:UXD65479 VGT65479:VGZ65479 VQP65479:VQV65479 WAL65479:WAR65479 WKH65479:WKN65479 WUD65479:WUJ65479 L131017:R131017 HR131015:HX131015 RN131015:RT131015 ABJ131015:ABP131015 ALF131015:ALL131015 AVB131015:AVH131015 BEX131015:BFD131015 BOT131015:BOZ131015 BYP131015:BYV131015 CIL131015:CIR131015 CSH131015:CSN131015 DCD131015:DCJ131015 DLZ131015:DMF131015 DVV131015:DWB131015 EFR131015:EFX131015 EPN131015:EPT131015 EZJ131015:EZP131015 FJF131015:FJL131015 FTB131015:FTH131015 GCX131015:GDD131015 GMT131015:GMZ131015 GWP131015:GWV131015 HGL131015:HGR131015 HQH131015:HQN131015 IAD131015:IAJ131015 IJZ131015:IKF131015 ITV131015:IUB131015 JDR131015:JDX131015 JNN131015:JNT131015 JXJ131015:JXP131015 KHF131015:KHL131015 KRB131015:KRH131015 LAX131015:LBD131015 LKT131015:LKZ131015 LUP131015:LUV131015 MEL131015:MER131015 MOH131015:MON131015 MYD131015:MYJ131015 NHZ131015:NIF131015 NRV131015:NSB131015 OBR131015:OBX131015 OLN131015:OLT131015 OVJ131015:OVP131015 PFF131015:PFL131015 PPB131015:PPH131015 PYX131015:PZD131015 QIT131015:QIZ131015 QSP131015:QSV131015 RCL131015:RCR131015 RMH131015:RMN131015 RWD131015:RWJ131015 SFZ131015:SGF131015 SPV131015:SQB131015 SZR131015:SZX131015 TJN131015:TJT131015 TTJ131015:TTP131015 UDF131015:UDL131015 UNB131015:UNH131015 UWX131015:UXD131015 VGT131015:VGZ131015 VQP131015:VQV131015 WAL131015:WAR131015 WKH131015:WKN131015 WUD131015:WUJ131015 L196553:R196553 HR196551:HX196551 RN196551:RT196551 ABJ196551:ABP196551 ALF196551:ALL196551 AVB196551:AVH196551 BEX196551:BFD196551 BOT196551:BOZ196551 BYP196551:BYV196551 CIL196551:CIR196551 CSH196551:CSN196551 DCD196551:DCJ196551 DLZ196551:DMF196551 DVV196551:DWB196551 EFR196551:EFX196551 EPN196551:EPT196551 EZJ196551:EZP196551 FJF196551:FJL196551 FTB196551:FTH196551 GCX196551:GDD196551 GMT196551:GMZ196551 GWP196551:GWV196551 HGL196551:HGR196551 HQH196551:HQN196551 IAD196551:IAJ196551 IJZ196551:IKF196551 ITV196551:IUB196551 JDR196551:JDX196551 JNN196551:JNT196551 JXJ196551:JXP196551 KHF196551:KHL196551 KRB196551:KRH196551 LAX196551:LBD196551 LKT196551:LKZ196551 LUP196551:LUV196551 MEL196551:MER196551 MOH196551:MON196551 MYD196551:MYJ196551 NHZ196551:NIF196551 NRV196551:NSB196551 OBR196551:OBX196551 OLN196551:OLT196551 OVJ196551:OVP196551 PFF196551:PFL196551 PPB196551:PPH196551 PYX196551:PZD196551 QIT196551:QIZ196551 QSP196551:QSV196551 RCL196551:RCR196551 RMH196551:RMN196551 RWD196551:RWJ196551 SFZ196551:SGF196551 SPV196551:SQB196551 SZR196551:SZX196551 TJN196551:TJT196551 TTJ196551:TTP196551 UDF196551:UDL196551 UNB196551:UNH196551 UWX196551:UXD196551 VGT196551:VGZ196551 VQP196551:VQV196551 WAL196551:WAR196551 WKH196551:WKN196551 WUD196551:WUJ196551 L262089:R262089 HR262087:HX262087 RN262087:RT262087 ABJ262087:ABP262087 ALF262087:ALL262087 AVB262087:AVH262087 BEX262087:BFD262087 BOT262087:BOZ262087 BYP262087:BYV262087 CIL262087:CIR262087 CSH262087:CSN262087 DCD262087:DCJ262087 DLZ262087:DMF262087 DVV262087:DWB262087 EFR262087:EFX262087 EPN262087:EPT262087 EZJ262087:EZP262087 FJF262087:FJL262087 FTB262087:FTH262087 GCX262087:GDD262087 GMT262087:GMZ262087 GWP262087:GWV262087 HGL262087:HGR262087 HQH262087:HQN262087 IAD262087:IAJ262087 IJZ262087:IKF262087 ITV262087:IUB262087 JDR262087:JDX262087 JNN262087:JNT262087 JXJ262087:JXP262087 KHF262087:KHL262087 KRB262087:KRH262087 LAX262087:LBD262087 LKT262087:LKZ262087 LUP262087:LUV262087 MEL262087:MER262087 MOH262087:MON262087 MYD262087:MYJ262087 NHZ262087:NIF262087 NRV262087:NSB262087 OBR262087:OBX262087 OLN262087:OLT262087 OVJ262087:OVP262087 PFF262087:PFL262087 PPB262087:PPH262087 PYX262087:PZD262087 QIT262087:QIZ262087 QSP262087:QSV262087 RCL262087:RCR262087 RMH262087:RMN262087 RWD262087:RWJ262087 SFZ262087:SGF262087 SPV262087:SQB262087 SZR262087:SZX262087 TJN262087:TJT262087 TTJ262087:TTP262087 UDF262087:UDL262087 UNB262087:UNH262087 UWX262087:UXD262087 VGT262087:VGZ262087 VQP262087:VQV262087 WAL262087:WAR262087 WKH262087:WKN262087 WUD262087:WUJ262087 L327625:R327625 HR327623:HX327623 RN327623:RT327623 ABJ327623:ABP327623 ALF327623:ALL327623 AVB327623:AVH327623 BEX327623:BFD327623 BOT327623:BOZ327623 BYP327623:BYV327623 CIL327623:CIR327623 CSH327623:CSN327623 DCD327623:DCJ327623 DLZ327623:DMF327623 DVV327623:DWB327623 EFR327623:EFX327623 EPN327623:EPT327623 EZJ327623:EZP327623 FJF327623:FJL327623 FTB327623:FTH327623 GCX327623:GDD327623 GMT327623:GMZ327623 GWP327623:GWV327623 HGL327623:HGR327623 HQH327623:HQN327623 IAD327623:IAJ327623 IJZ327623:IKF327623 ITV327623:IUB327623 JDR327623:JDX327623 JNN327623:JNT327623 JXJ327623:JXP327623 KHF327623:KHL327623 KRB327623:KRH327623 LAX327623:LBD327623 LKT327623:LKZ327623 LUP327623:LUV327623 MEL327623:MER327623 MOH327623:MON327623 MYD327623:MYJ327623 NHZ327623:NIF327623 NRV327623:NSB327623 OBR327623:OBX327623 OLN327623:OLT327623 OVJ327623:OVP327623 PFF327623:PFL327623 PPB327623:PPH327623 PYX327623:PZD327623 QIT327623:QIZ327623 QSP327623:QSV327623 RCL327623:RCR327623 RMH327623:RMN327623 RWD327623:RWJ327623 SFZ327623:SGF327623 SPV327623:SQB327623 SZR327623:SZX327623 TJN327623:TJT327623 TTJ327623:TTP327623 UDF327623:UDL327623 UNB327623:UNH327623 UWX327623:UXD327623 VGT327623:VGZ327623 VQP327623:VQV327623 WAL327623:WAR327623 WKH327623:WKN327623 WUD327623:WUJ327623 L393161:R393161 HR393159:HX393159 RN393159:RT393159 ABJ393159:ABP393159 ALF393159:ALL393159 AVB393159:AVH393159 BEX393159:BFD393159 BOT393159:BOZ393159 BYP393159:BYV393159 CIL393159:CIR393159 CSH393159:CSN393159 DCD393159:DCJ393159 DLZ393159:DMF393159 DVV393159:DWB393159 EFR393159:EFX393159 EPN393159:EPT393159 EZJ393159:EZP393159 FJF393159:FJL393159 FTB393159:FTH393159 GCX393159:GDD393159 GMT393159:GMZ393159 GWP393159:GWV393159 HGL393159:HGR393159 HQH393159:HQN393159 IAD393159:IAJ393159 IJZ393159:IKF393159 ITV393159:IUB393159 JDR393159:JDX393159 JNN393159:JNT393159 JXJ393159:JXP393159 KHF393159:KHL393159 KRB393159:KRH393159 LAX393159:LBD393159 LKT393159:LKZ393159 LUP393159:LUV393159 MEL393159:MER393159 MOH393159:MON393159 MYD393159:MYJ393159 NHZ393159:NIF393159 NRV393159:NSB393159 OBR393159:OBX393159 OLN393159:OLT393159 OVJ393159:OVP393159 PFF393159:PFL393159 PPB393159:PPH393159 PYX393159:PZD393159 QIT393159:QIZ393159 QSP393159:QSV393159 RCL393159:RCR393159 RMH393159:RMN393159 RWD393159:RWJ393159 SFZ393159:SGF393159 SPV393159:SQB393159 SZR393159:SZX393159 TJN393159:TJT393159 TTJ393159:TTP393159 UDF393159:UDL393159 UNB393159:UNH393159 UWX393159:UXD393159 VGT393159:VGZ393159 VQP393159:VQV393159 WAL393159:WAR393159 WKH393159:WKN393159 WUD393159:WUJ393159 L458697:R458697 HR458695:HX458695 RN458695:RT458695 ABJ458695:ABP458695 ALF458695:ALL458695 AVB458695:AVH458695 BEX458695:BFD458695 BOT458695:BOZ458695 BYP458695:BYV458695 CIL458695:CIR458695 CSH458695:CSN458695 DCD458695:DCJ458695 DLZ458695:DMF458695 DVV458695:DWB458695 EFR458695:EFX458695 EPN458695:EPT458695 EZJ458695:EZP458695 FJF458695:FJL458695 FTB458695:FTH458695 GCX458695:GDD458695 GMT458695:GMZ458695 GWP458695:GWV458695 HGL458695:HGR458695 HQH458695:HQN458695 IAD458695:IAJ458695 IJZ458695:IKF458695 ITV458695:IUB458695 JDR458695:JDX458695 JNN458695:JNT458695 JXJ458695:JXP458695 KHF458695:KHL458695 KRB458695:KRH458695 LAX458695:LBD458695 LKT458695:LKZ458695 LUP458695:LUV458695 MEL458695:MER458695 MOH458695:MON458695 MYD458695:MYJ458695 NHZ458695:NIF458695 NRV458695:NSB458695 OBR458695:OBX458695 OLN458695:OLT458695 OVJ458695:OVP458695 PFF458695:PFL458695 PPB458695:PPH458695 PYX458695:PZD458695 QIT458695:QIZ458695 QSP458695:QSV458695 RCL458695:RCR458695 RMH458695:RMN458695 RWD458695:RWJ458695 SFZ458695:SGF458695 SPV458695:SQB458695 SZR458695:SZX458695 TJN458695:TJT458695 TTJ458695:TTP458695 UDF458695:UDL458695 UNB458695:UNH458695 UWX458695:UXD458695 VGT458695:VGZ458695 VQP458695:VQV458695 WAL458695:WAR458695 WKH458695:WKN458695 WUD458695:WUJ458695 L524233:R524233 HR524231:HX524231 RN524231:RT524231 ABJ524231:ABP524231 ALF524231:ALL524231 AVB524231:AVH524231 BEX524231:BFD524231 BOT524231:BOZ524231 BYP524231:BYV524231 CIL524231:CIR524231 CSH524231:CSN524231 DCD524231:DCJ524231 DLZ524231:DMF524231 DVV524231:DWB524231 EFR524231:EFX524231 EPN524231:EPT524231 EZJ524231:EZP524231 FJF524231:FJL524231 FTB524231:FTH524231 GCX524231:GDD524231 GMT524231:GMZ524231 GWP524231:GWV524231 HGL524231:HGR524231 HQH524231:HQN524231 IAD524231:IAJ524231 IJZ524231:IKF524231 ITV524231:IUB524231 JDR524231:JDX524231 JNN524231:JNT524231 JXJ524231:JXP524231 KHF524231:KHL524231 KRB524231:KRH524231 LAX524231:LBD524231 LKT524231:LKZ524231 LUP524231:LUV524231 MEL524231:MER524231 MOH524231:MON524231 MYD524231:MYJ524231 NHZ524231:NIF524231 NRV524231:NSB524231 OBR524231:OBX524231 OLN524231:OLT524231 OVJ524231:OVP524231 PFF524231:PFL524231 PPB524231:PPH524231 PYX524231:PZD524231 QIT524231:QIZ524231 QSP524231:QSV524231 RCL524231:RCR524231 RMH524231:RMN524231 RWD524231:RWJ524231 SFZ524231:SGF524231 SPV524231:SQB524231 SZR524231:SZX524231 TJN524231:TJT524231 TTJ524231:TTP524231 UDF524231:UDL524231 UNB524231:UNH524231 UWX524231:UXD524231 VGT524231:VGZ524231 VQP524231:VQV524231 WAL524231:WAR524231 WKH524231:WKN524231 WUD524231:WUJ524231 L589769:R589769 HR589767:HX589767 RN589767:RT589767 ABJ589767:ABP589767 ALF589767:ALL589767 AVB589767:AVH589767 BEX589767:BFD589767 BOT589767:BOZ589767 BYP589767:BYV589767 CIL589767:CIR589767 CSH589767:CSN589767 DCD589767:DCJ589767 DLZ589767:DMF589767 DVV589767:DWB589767 EFR589767:EFX589767 EPN589767:EPT589767 EZJ589767:EZP589767 FJF589767:FJL589767 FTB589767:FTH589767 GCX589767:GDD589767 GMT589767:GMZ589767 GWP589767:GWV589767 HGL589767:HGR589767 HQH589767:HQN589767 IAD589767:IAJ589767 IJZ589767:IKF589767 ITV589767:IUB589767 JDR589767:JDX589767 JNN589767:JNT589767 JXJ589767:JXP589767 KHF589767:KHL589767 KRB589767:KRH589767 LAX589767:LBD589767 LKT589767:LKZ589767 LUP589767:LUV589767 MEL589767:MER589767 MOH589767:MON589767 MYD589767:MYJ589767 NHZ589767:NIF589767 NRV589767:NSB589767 OBR589767:OBX589767 OLN589767:OLT589767 OVJ589767:OVP589767 PFF589767:PFL589767 PPB589767:PPH589767 PYX589767:PZD589767 QIT589767:QIZ589767 QSP589767:QSV589767 RCL589767:RCR589767 RMH589767:RMN589767 RWD589767:RWJ589767 SFZ589767:SGF589767 SPV589767:SQB589767 SZR589767:SZX589767 TJN589767:TJT589767 TTJ589767:TTP589767 UDF589767:UDL589767 UNB589767:UNH589767 UWX589767:UXD589767 VGT589767:VGZ589767 VQP589767:VQV589767 WAL589767:WAR589767 WKH589767:WKN589767 WUD589767:WUJ589767 L655305:R655305 HR655303:HX655303 RN655303:RT655303 ABJ655303:ABP655303 ALF655303:ALL655303 AVB655303:AVH655303 BEX655303:BFD655303 BOT655303:BOZ655303 BYP655303:BYV655303 CIL655303:CIR655303 CSH655303:CSN655303 DCD655303:DCJ655303 DLZ655303:DMF655303 DVV655303:DWB655303 EFR655303:EFX655303 EPN655303:EPT655303 EZJ655303:EZP655303 FJF655303:FJL655303 FTB655303:FTH655303 GCX655303:GDD655303 GMT655303:GMZ655303 GWP655303:GWV655303 HGL655303:HGR655303 HQH655303:HQN655303 IAD655303:IAJ655303 IJZ655303:IKF655303 ITV655303:IUB655303 JDR655303:JDX655303 JNN655303:JNT655303 JXJ655303:JXP655303 KHF655303:KHL655303 KRB655303:KRH655303 LAX655303:LBD655303 LKT655303:LKZ655303 LUP655303:LUV655303 MEL655303:MER655303 MOH655303:MON655303 MYD655303:MYJ655303 NHZ655303:NIF655303 NRV655303:NSB655303 OBR655303:OBX655303 OLN655303:OLT655303 OVJ655303:OVP655303 PFF655303:PFL655303 PPB655303:PPH655303 PYX655303:PZD655303 QIT655303:QIZ655303 QSP655303:QSV655303 RCL655303:RCR655303 RMH655303:RMN655303 RWD655303:RWJ655303 SFZ655303:SGF655303 SPV655303:SQB655303 SZR655303:SZX655303 TJN655303:TJT655303 TTJ655303:TTP655303 UDF655303:UDL655303 UNB655303:UNH655303 UWX655303:UXD655303 VGT655303:VGZ655303 VQP655303:VQV655303 WAL655303:WAR655303 WKH655303:WKN655303 WUD655303:WUJ655303 L720841:R720841 HR720839:HX720839 RN720839:RT720839 ABJ720839:ABP720839 ALF720839:ALL720839 AVB720839:AVH720839 BEX720839:BFD720839 BOT720839:BOZ720839 BYP720839:BYV720839 CIL720839:CIR720839 CSH720839:CSN720839 DCD720839:DCJ720839 DLZ720839:DMF720839 DVV720839:DWB720839 EFR720839:EFX720839 EPN720839:EPT720839 EZJ720839:EZP720839 FJF720839:FJL720839 FTB720839:FTH720839 GCX720839:GDD720839 GMT720839:GMZ720839 GWP720839:GWV720839 HGL720839:HGR720839 HQH720839:HQN720839 IAD720839:IAJ720839 IJZ720839:IKF720839 ITV720839:IUB720839 JDR720839:JDX720839 JNN720839:JNT720839 JXJ720839:JXP720839 KHF720839:KHL720839 KRB720839:KRH720839 LAX720839:LBD720839 LKT720839:LKZ720839 LUP720839:LUV720839 MEL720839:MER720839 MOH720839:MON720839 MYD720839:MYJ720839 NHZ720839:NIF720839 NRV720839:NSB720839 OBR720839:OBX720839 OLN720839:OLT720839 OVJ720839:OVP720839 PFF720839:PFL720839 PPB720839:PPH720839 PYX720839:PZD720839 QIT720839:QIZ720839 QSP720839:QSV720839 RCL720839:RCR720839 RMH720839:RMN720839 RWD720839:RWJ720839 SFZ720839:SGF720839 SPV720839:SQB720839 SZR720839:SZX720839 TJN720839:TJT720839 TTJ720839:TTP720839 UDF720839:UDL720839 UNB720839:UNH720839 UWX720839:UXD720839 VGT720839:VGZ720839 VQP720839:VQV720839 WAL720839:WAR720839 WKH720839:WKN720839 WUD720839:WUJ720839 L786377:R786377 HR786375:HX786375 RN786375:RT786375 ABJ786375:ABP786375 ALF786375:ALL786375 AVB786375:AVH786375 BEX786375:BFD786375 BOT786375:BOZ786375 BYP786375:BYV786375 CIL786375:CIR786375 CSH786375:CSN786375 DCD786375:DCJ786375 DLZ786375:DMF786375 DVV786375:DWB786375 EFR786375:EFX786375 EPN786375:EPT786375 EZJ786375:EZP786375 FJF786375:FJL786375 FTB786375:FTH786375 GCX786375:GDD786375 GMT786375:GMZ786375 GWP786375:GWV786375 HGL786375:HGR786375 HQH786375:HQN786375 IAD786375:IAJ786375 IJZ786375:IKF786375 ITV786375:IUB786375 JDR786375:JDX786375 JNN786375:JNT786375 JXJ786375:JXP786375 KHF786375:KHL786375 KRB786375:KRH786375 LAX786375:LBD786375 LKT786375:LKZ786375 LUP786375:LUV786375 MEL786375:MER786375 MOH786375:MON786375 MYD786375:MYJ786375 NHZ786375:NIF786375 NRV786375:NSB786375 OBR786375:OBX786375 OLN786375:OLT786375 OVJ786375:OVP786375 PFF786375:PFL786375 PPB786375:PPH786375 PYX786375:PZD786375 QIT786375:QIZ786375 QSP786375:QSV786375 RCL786375:RCR786375 RMH786375:RMN786375 RWD786375:RWJ786375 SFZ786375:SGF786375 SPV786375:SQB786375 SZR786375:SZX786375 TJN786375:TJT786375 TTJ786375:TTP786375 UDF786375:UDL786375 UNB786375:UNH786375 UWX786375:UXD786375 VGT786375:VGZ786375 VQP786375:VQV786375 WAL786375:WAR786375 WKH786375:WKN786375 WUD786375:WUJ786375 L851913:R851913 HR851911:HX851911 RN851911:RT851911 ABJ851911:ABP851911 ALF851911:ALL851911 AVB851911:AVH851911 BEX851911:BFD851911 BOT851911:BOZ851911 BYP851911:BYV851911 CIL851911:CIR851911 CSH851911:CSN851911 DCD851911:DCJ851911 DLZ851911:DMF851911 DVV851911:DWB851911 EFR851911:EFX851911 EPN851911:EPT851911 EZJ851911:EZP851911 FJF851911:FJL851911 FTB851911:FTH851911 GCX851911:GDD851911 GMT851911:GMZ851911 GWP851911:GWV851911 HGL851911:HGR851911 HQH851911:HQN851911 IAD851911:IAJ851911 IJZ851911:IKF851911 ITV851911:IUB851911 JDR851911:JDX851911 JNN851911:JNT851911 JXJ851911:JXP851911 KHF851911:KHL851911 KRB851911:KRH851911 LAX851911:LBD851911 LKT851911:LKZ851911 LUP851911:LUV851911 MEL851911:MER851911 MOH851911:MON851911 MYD851911:MYJ851911 NHZ851911:NIF851911 NRV851911:NSB851911 OBR851911:OBX851911 OLN851911:OLT851911 OVJ851911:OVP851911 PFF851911:PFL851911 PPB851911:PPH851911 PYX851911:PZD851911 QIT851911:QIZ851911 QSP851911:QSV851911 RCL851911:RCR851911 RMH851911:RMN851911 RWD851911:RWJ851911 SFZ851911:SGF851911 SPV851911:SQB851911 SZR851911:SZX851911 TJN851911:TJT851911 TTJ851911:TTP851911 UDF851911:UDL851911 UNB851911:UNH851911 UWX851911:UXD851911 VGT851911:VGZ851911 VQP851911:VQV851911 WAL851911:WAR851911 WKH851911:WKN851911 WUD851911:WUJ851911 L917449:R917449 HR917447:HX917447 RN917447:RT917447 ABJ917447:ABP917447 ALF917447:ALL917447 AVB917447:AVH917447 BEX917447:BFD917447 BOT917447:BOZ917447 BYP917447:BYV917447 CIL917447:CIR917447 CSH917447:CSN917447 DCD917447:DCJ917447 DLZ917447:DMF917447 DVV917447:DWB917447 EFR917447:EFX917447 EPN917447:EPT917447 EZJ917447:EZP917447 FJF917447:FJL917447 FTB917447:FTH917447 GCX917447:GDD917447 GMT917447:GMZ917447 GWP917447:GWV917447 HGL917447:HGR917447 HQH917447:HQN917447 IAD917447:IAJ917447 IJZ917447:IKF917447 ITV917447:IUB917447 JDR917447:JDX917447 JNN917447:JNT917447 JXJ917447:JXP917447 KHF917447:KHL917447 KRB917447:KRH917447 LAX917447:LBD917447 LKT917447:LKZ917447 LUP917447:LUV917447 MEL917447:MER917447 MOH917447:MON917447 MYD917447:MYJ917447 NHZ917447:NIF917447 NRV917447:NSB917447 OBR917447:OBX917447 OLN917447:OLT917447 OVJ917447:OVP917447 PFF917447:PFL917447 PPB917447:PPH917447 PYX917447:PZD917447 QIT917447:QIZ917447 QSP917447:QSV917447 RCL917447:RCR917447 RMH917447:RMN917447 RWD917447:RWJ917447 SFZ917447:SGF917447 SPV917447:SQB917447 SZR917447:SZX917447 TJN917447:TJT917447 TTJ917447:TTP917447 UDF917447:UDL917447 UNB917447:UNH917447 UWX917447:UXD917447 VGT917447:VGZ917447 VQP917447:VQV917447 WAL917447:WAR917447 WKH917447:WKN917447 WUD917447:WUJ917447 L982985:R982985 HR982983:HX982983 RN982983:RT982983 ABJ982983:ABP982983 ALF982983:ALL982983 AVB982983:AVH982983 BEX982983:BFD982983 BOT982983:BOZ982983 BYP982983:BYV982983 CIL982983:CIR982983 CSH982983:CSN982983 DCD982983:DCJ982983 DLZ982983:DMF982983 DVV982983:DWB982983 EFR982983:EFX982983 EPN982983:EPT982983 EZJ982983:EZP982983 FJF982983:FJL982983 FTB982983:FTH982983 GCX982983:GDD982983 GMT982983:GMZ982983 GWP982983:GWV982983 HGL982983:HGR982983 HQH982983:HQN982983 IAD982983:IAJ982983 IJZ982983:IKF982983 ITV982983:IUB982983 JDR982983:JDX982983 JNN982983:JNT982983 JXJ982983:JXP982983 KHF982983:KHL982983 KRB982983:KRH982983 LAX982983:LBD982983 LKT982983:LKZ982983 LUP982983:LUV982983 MEL982983:MER982983 MOH982983:MON982983 MYD982983:MYJ982983 NHZ982983:NIF982983 NRV982983:NSB982983 OBR982983:OBX982983 OLN982983:OLT982983 OVJ982983:OVP982983 PFF982983:PFL982983 PPB982983:PPH982983 PYX982983:PZD982983 QIT982983:QIZ982983 QSP982983:QSV982983 RCL982983:RCR982983 RMH982983:RMN982983 RWD982983:RWJ982983 SFZ982983:SGF982983 SPV982983:SQB982983 SZR982983:SZX982983 TJN982983:TJT982983 TTJ982983:TTP982983 UDF982983:UDL982983 UNB982983:UNH982983 UWX982983:UXD982983 VGT982983:VGZ982983 VQP982983:VQV982983 WAL982983:WAR982983 WKH982983:WKN982983 WUD982983:WUJ982983" xr:uid="{F8A12F0C-75A7-43CF-9809-5C77D40D78B9}">
      <formula1>L65479-ROUNDDOWN(L65479,1)=0</formula1>
    </dataValidation>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&amp;R&amp;K01+049R7高層ZEH-M_ver.1</oddFooter>
  </headerFooter>
  <extLst>
    <ext xmlns:x14="http://schemas.microsoft.com/office/spreadsheetml/2009/9/main" uri="{78C0D931-6437-407d-A8EE-F0AAD7539E65}">
      <x14:conditionalFormattings>
        <x14:conditionalFormatting xmlns:xm="http://schemas.microsoft.com/office/excel/2006/main">
          <x14:cfRule type="expression" priority="3" id="{74C579A6-4F7B-4467-9421-C6BF49820C88}">
            <xm:f>入力シート!$F$13="単年度事業"</xm:f>
            <x14:dxf>
              <fill>
                <patternFill>
                  <bgColor theme="0" tint="-0.499984740745262"/>
                </patternFill>
              </fill>
            </x14:dxf>
          </x14:cfRule>
          <xm:sqref>J17:M19</xm:sqref>
        </x14:conditionalFormatting>
        <x14:conditionalFormatting xmlns:xm="http://schemas.microsoft.com/office/excel/2006/main">
          <x14:cfRule type="expression" priority="2" id="{A967A88D-2525-4A0E-A334-3D8C7678714A}">
            <xm:f>入力シート!$F$13="2年度事業（1年目）"</xm:f>
            <x14:dxf>
              <fill>
                <patternFill>
                  <bgColor theme="0" tint="-0.499984740745262"/>
                </patternFill>
              </fill>
            </x14:dxf>
          </x14:cfRule>
          <xm:sqref>J18:M19</xm:sqref>
        </x14:conditionalFormatting>
        <x14:conditionalFormatting xmlns:xm="http://schemas.microsoft.com/office/excel/2006/main">
          <x14:cfRule type="expression" priority="1" id="{A3D61136-0F42-43C4-893C-108999869022}">
            <xm:f>入力シート!$F$13="3年度事業（1年目）"</xm:f>
            <x14:dxf>
              <fill>
                <patternFill>
                  <bgColor theme="0" tint="-0.499984740745262"/>
                </patternFill>
              </fill>
            </x14:dxf>
          </x14:cfRule>
          <xm:sqref>J19:M19</xm:sqref>
        </x14:conditionalFormatting>
      </x14:conditionalFormattings>
    </ext>
    <ext xmlns:x14="http://schemas.microsoft.com/office/spreadsheetml/2009/9/main" uri="{CCE6A557-97BC-4b89-ADB6-D9C93CAAB3DF}">
      <x14:dataValidations xmlns:xm="http://schemas.microsoft.com/office/excel/2006/main" count="2">
        <x14:dataValidation imeMode="hiragana" allowBlank="1" showInputMessage="1" showErrorMessage="1" xr:uid="{648597EA-DB6F-4F89-8680-EC11046254E2}">
          <xm:sqref>L65541:Z65542 HR65539:IJ65540 RN65539:SF65540 ABJ65539:ACB65540 ALF65539:ALX65540 AVB65539:AVT65540 BEX65539:BFP65540 BOT65539:BPL65540 BYP65539:BZH65540 CIL65539:CJD65540 CSH65539:CSZ65540 DCD65539:DCV65540 DLZ65539:DMR65540 DVV65539:DWN65540 EFR65539:EGJ65540 EPN65539:EQF65540 EZJ65539:FAB65540 FJF65539:FJX65540 FTB65539:FTT65540 GCX65539:GDP65540 GMT65539:GNL65540 GWP65539:GXH65540 HGL65539:HHD65540 HQH65539:HQZ65540 IAD65539:IAV65540 IJZ65539:IKR65540 ITV65539:IUN65540 JDR65539:JEJ65540 JNN65539:JOF65540 JXJ65539:JYB65540 KHF65539:KHX65540 KRB65539:KRT65540 LAX65539:LBP65540 LKT65539:LLL65540 LUP65539:LVH65540 MEL65539:MFD65540 MOH65539:MOZ65540 MYD65539:MYV65540 NHZ65539:NIR65540 NRV65539:NSN65540 OBR65539:OCJ65540 OLN65539:OMF65540 OVJ65539:OWB65540 PFF65539:PFX65540 PPB65539:PPT65540 PYX65539:PZP65540 QIT65539:QJL65540 QSP65539:QTH65540 RCL65539:RDD65540 RMH65539:RMZ65540 RWD65539:RWV65540 SFZ65539:SGR65540 SPV65539:SQN65540 SZR65539:TAJ65540 TJN65539:TKF65540 TTJ65539:TUB65540 UDF65539:UDX65540 UNB65539:UNT65540 UWX65539:UXP65540 VGT65539:VHL65540 VQP65539:VRH65540 WAL65539:WBD65540 WKH65539:WKZ65540 WUD65539:WUV65540 L131077:Z131078 HR131075:IJ131076 RN131075:SF131076 ABJ131075:ACB131076 ALF131075:ALX131076 AVB131075:AVT131076 BEX131075:BFP131076 BOT131075:BPL131076 BYP131075:BZH131076 CIL131075:CJD131076 CSH131075:CSZ131076 DCD131075:DCV131076 DLZ131075:DMR131076 DVV131075:DWN131076 EFR131075:EGJ131076 EPN131075:EQF131076 EZJ131075:FAB131076 FJF131075:FJX131076 FTB131075:FTT131076 GCX131075:GDP131076 GMT131075:GNL131076 GWP131075:GXH131076 HGL131075:HHD131076 HQH131075:HQZ131076 IAD131075:IAV131076 IJZ131075:IKR131076 ITV131075:IUN131076 JDR131075:JEJ131076 JNN131075:JOF131076 JXJ131075:JYB131076 KHF131075:KHX131076 KRB131075:KRT131076 LAX131075:LBP131076 LKT131075:LLL131076 LUP131075:LVH131076 MEL131075:MFD131076 MOH131075:MOZ131076 MYD131075:MYV131076 NHZ131075:NIR131076 NRV131075:NSN131076 OBR131075:OCJ131076 OLN131075:OMF131076 OVJ131075:OWB131076 PFF131075:PFX131076 PPB131075:PPT131076 PYX131075:PZP131076 QIT131075:QJL131076 QSP131075:QTH131076 RCL131075:RDD131076 RMH131075:RMZ131076 RWD131075:RWV131076 SFZ131075:SGR131076 SPV131075:SQN131076 SZR131075:TAJ131076 TJN131075:TKF131076 TTJ131075:TUB131076 UDF131075:UDX131076 UNB131075:UNT131076 UWX131075:UXP131076 VGT131075:VHL131076 VQP131075:VRH131076 WAL131075:WBD131076 WKH131075:WKZ131076 WUD131075:WUV131076 L196613:Z196614 HR196611:IJ196612 RN196611:SF196612 ABJ196611:ACB196612 ALF196611:ALX196612 AVB196611:AVT196612 BEX196611:BFP196612 BOT196611:BPL196612 BYP196611:BZH196612 CIL196611:CJD196612 CSH196611:CSZ196612 DCD196611:DCV196612 DLZ196611:DMR196612 DVV196611:DWN196612 EFR196611:EGJ196612 EPN196611:EQF196612 EZJ196611:FAB196612 FJF196611:FJX196612 FTB196611:FTT196612 GCX196611:GDP196612 GMT196611:GNL196612 GWP196611:GXH196612 HGL196611:HHD196612 HQH196611:HQZ196612 IAD196611:IAV196612 IJZ196611:IKR196612 ITV196611:IUN196612 JDR196611:JEJ196612 JNN196611:JOF196612 JXJ196611:JYB196612 KHF196611:KHX196612 KRB196611:KRT196612 LAX196611:LBP196612 LKT196611:LLL196612 LUP196611:LVH196612 MEL196611:MFD196612 MOH196611:MOZ196612 MYD196611:MYV196612 NHZ196611:NIR196612 NRV196611:NSN196612 OBR196611:OCJ196612 OLN196611:OMF196612 OVJ196611:OWB196612 PFF196611:PFX196612 PPB196611:PPT196612 PYX196611:PZP196612 QIT196611:QJL196612 QSP196611:QTH196612 RCL196611:RDD196612 RMH196611:RMZ196612 RWD196611:RWV196612 SFZ196611:SGR196612 SPV196611:SQN196612 SZR196611:TAJ196612 TJN196611:TKF196612 TTJ196611:TUB196612 UDF196611:UDX196612 UNB196611:UNT196612 UWX196611:UXP196612 VGT196611:VHL196612 VQP196611:VRH196612 WAL196611:WBD196612 WKH196611:WKZ196612 WUD196611:WUV196612 L262149:Z262150 HR262147:IJ262148 RN262147:SF262148 ABJ262147:ACB262148 ALF262147:ALX262148 AVB262147:AVT262148 BEX262147:BFP262148 BOT262147:BPL262148 BYP262147:BZH262148 CIL262147:CJD262148 CSH262147:CSZ262148 DCD262147:DCV262148 DLZ262147:DMR262148 DVV262147:DWN262148 EFR262147:EGJ262148 EPN262147:EQF262148 EZJ262147:FAB262148 FJF262147:FJX262148 FTB262147:FTT262148 GCX262147:GDP262148 GMT262147:GNL262148 GWP262147:GXH262148 HGL262147:HHD262148 HQH262147:HQZ262148 IAD262147:IAV262148 IJZ262147:IKR262148 ITV262147:IUN262148 JDR262147:JEJ262148 JNN262147:JOF262148 JXJ262147:JYB262148 KHF262147:KHX262148 KRB262147:KRT262148 LAX262147:LBP262148 LKT262147:LLL262148 LUP262147:LVH262148 MEL262147:MFD262148 MOH262147:MOZ262148 MYD262147:MYV262148 NHZ262147:NIR262148 NRV262147:NSN262148 OBR262147:OCJ262148 OLN262147:OMF262148 OVJ262147:OWB262148 PFF262147:PFX262148 PPB262147:PPT262148 PYX262147:PZP262148 QIT262147:QJL262148 QSP262147:QTH262148 RCL262147:RDD262148 RMH262147:RMZ262148 RWD262147:RWV262148 SFZ262147:SGR262148 SPV262147:SQN262148 SZR262147:TAJ262148 TJN262147:TKF262148 TTJ262147:TUB262148 UDF262147:UDX262148 UNB262147:UNT262148 UWX262147:UXP262148 VGT262147:VHL262148 VQP262147:VRH262148 WAL262147:WBD262148 WKH262147:WKZ262148 WUD262147:WUV262148 L327685:Z327686 HR327683:IJ327684 RN327683:SF327684 ABJ327683:ACB327684 ALF327683:ALX327684 AVB327683:AVT327684 BEX327683:BFP327684 BOT327683:BPL327684 BYP327683:BZH327684 CIL327683:CJD327684 CSH327683:CSZ327684 DCD327683:DCV327684 DLZ327683:DMR327684 DVV327683:DWN327684 EFR327683:EGJ327684 EPN327683:EQF327684 EZJ327683:FAB327684 FJF327683:FJX327684 FTB327683:FTT327684 GCX327683:GDP327684 GMT327683:GNL327684 GWP327683:GXH327684 HGL327683:HHD327684 HQH327683:HQZ327684 IAD327683:IAV327684 IJZ327683:IKR327684 ITV327683:IUN327684 JDR327683:JEJ327684 JNN327683:JOF327684 JXJ327683:JYB327684 KHF327683:KHX327684 KRB327683:KRT327684 LAX327683:LBP327684 LKT327683:LLL327684 LUP327683:LVH327684 MEL327683:MFD327684 MOH327683:MOZ327684 MYD327683:MYV327684 NHZ327683:NIR327684 NRV327683:NSN327684 OBR327683:OCJ327684 OLN327683:OMF327684 OVJ327683:OWB327684 PFF327683:PFX327684 PPB327683:PPT327684 PYX327683:PZP327684 QIT327683:QJL327684 QSP327683:QTH327684 RCL327683:RDD327684 RMH327683:RMZ327684 RWD327683:RWV327684 SFZ327683:SGR327684 SPV327683:SQN327684 SZR327683:TAJ327684 TJN327683:TKF327684 TTJ327683:TUB327684 UDF327683:UDX327684 UNB327683:UNT327684 UWX327683:UXP327684 VGT327683:VHL327684 VQP327683:VRH327684 WAL327683:WBD327684 WKH327683:WKZ327684 WUD327683:WUV327684 L393221:Z393222 HR393219:IJ393220 RN393219:SF393220 ABJ393219:ACB393220 ALF393219:ALX393220 AVB393219:AVT393220 BEX393219:BFP393220 BOT393219:BPL393220 BYP393219:BZH393220 CIL393219:CJD393220 CSH393219:CSZ393220 DCD393219:DCV393220 DLZ393219:DMR393220 DVV393219:DWN393220 EFR393219:EGJ393220 EPN393219:EQF393220 EZJ393219:FAB393220 FJF393219:FJX393220 FTB393219:FTT393220 GCX393219:GDP393220 GMT393219:GNL393220 GWP393219:GXH393220 HGL393219:HHD393220 HQH393219:HQZ393220 IAD393219:IAV393220 IJZ393219:IKR393220 ITV393219:IUN393220 JDR393219:JEJ393220 JNN393219:JOF393220 JXJ393219:JYB393220 KHF393219:KHX393220 KRB393219:KRT393220 LAX393219:LBP393220 LKT393219:LLL393220 LUP393219:LVH393220 MEL393219:MFD393220 MOH393219:MOZ393220 MYD393219:MYV393220 NHZ393219:NIR393220 NRV393219:NSN393220 OBR393219:OCJ393220 OLN393219:OMF393220 OVJ393219:OWB393220 PFF393219:PFX393220 PPB393219:PPT393220 PYX393219:PZP393220 QIT393219:QJL393220 QSP393219:QTH393220 RCL393219:RDD393220 RMH393219:RMZ393220 RWD393219:RWV393220 SFZ393219:SGR393220 SPV393219:SQN393220 SZR393219:TAJ393220 TJN393219:TKF393220 TTJ393219:TUB393220 UDF393219:UDX393220 UNB393219:UNT393220 UWX393219:UXP393220 VGT393219:VHL393220 VQP393219:VRH393220 WAL393219:WBD393220 WKH393219:WKZ393220 WUD393219:WUV393220 L458757:Z458758 HR458755:IJ458756 RN458755:SF458756 ABJ458755:ACB458756 ALF458755:ALX458756 AVB458755:AVT458756 BEX458755:BFP458756 BOT458755:BPL458756 BYP458755:BZH458756 CIL458755:CJD458756 CSH458755:CSZ458756 DCD458755:DCV458756 DLZ458755:DMR458756 DVV458755:DWN458756 EFR458755:EGJ458756 EPN458755:EQF458756 EZJ458755:FAB458756 FJF458755:FJX458756 FTB458755:FTT458756 GCX458755:GDP458756 GMT458755:GNL458756 GWP458755:GXH458756 HGL458755:HHD458756 HQH458755:HQZ458756 IAD458755:IAV458756 IJZ458755:IKR458756 ITV458755:IUN458756 JDR458755:JEJ458756 JNN458755:JOF458756 JXJ458755:JYB458756 KHF458755:KHX458756 KRB458755:KRT458756 LAX458755:LBP458756 LKT458755:LLL458756 LUP458755:LVH458756 MEL458755:MFD458756 MOH458755:MOZ458756 MYD458755:MYV458756 NHZ458755:NIR458756 NRV458755:NSN458756 OBR458755:OCJ458756 OLN458755:OMF458756 OVJ458755:OWB458756 PFF458755:PFX458756 PPB458755:PPT458756 PYX458755:PZP458756 QIT458755:QJL458756 QSP458755:QTH458756 RCL458755:RDD458756 RMH458755:RMZ458756 RWD458755:RWV458756 SFZ458755:SGR458756 SPV458755:SQN458756 SZR458755:TAJ458756 TJN458755:TKF458756 TTJ458755:TUB458756 UDF458755:UDX458756 UNB458755:UNT458756 UWX458755:UXP458756 VGT458755:VHL458756 VQP458755:VRH458756 WAL458755:WBD458756 WKH458755:WKZ458756 WUD458755:WUV458756 L524293:Z524294 HR524291:IJ524292 RN524291:SF524292 ABJ524291:ACB524292 ALF524291:ALX524292 AVB524291:AVT524292 BEX524291:BFP524292 BOT524291:BPL524292 BYP524291:BZH524292 CIL524291:CJD524292 CSH524291:CSZ524292 DCD524291:DCV524292 DLZ524291:DMR524292 DVV524291:DWN524292 EFR524291:EGJ524292 EPN524291:EQF524292 EZJ524291:FAB524292 FJF524291:FJX524292 FTB524291:FTT524292 GCX524291:GDP524292 GMT524291:GNL524292 GWP524291:GXH524292 HGL524291:HHD524292 HQH524291:HQZ524292 IAD524291:IAV524292 IJZ524291:IKR524292 ITV524291:IUN524292 JDR524291:JEJ524292 JNN524291:JOF524292 JXJ524291:JYB524292 KHF524291:KHX524292 KRB524291:KRT524292 LAX524291:LBP524292 LKT524291:LLL524292 LUP524291:LVH524292 MEL524291:MFD524292 MOH524291:MOZ524292 MYD524291:MYV524292 NHZ524291:NIR524292 NRV524291:NSN524292 OBR524291:OCJ524292 OLN524291:OMF524292 OVJ524291:OWB524292 PFF524291:PFX524292 PPB524291:PPT524292 PYX524291:PZP524292 QIT524291:QJL524292 QSP524291:QTH524292 RCL524291:RDD524292 RMH524291:RMZ524292 RWD524291:RWV524292 SFZ524291:SGR524292 SPV524291:SQN524292 SZR524291:TAJ524292 TJN524291:TKF524292 TTJ524291:TUB524292 UDF524291:UDX524292 UNB524291:UNT524292 UWX524291:UXP524292 VGT524291:VHL524292 VQP524291:VRH524292 WAL524291:WBD524292 WKH524291:WKZ524292 WUD524291:WUV524292 L589829:Z589830 HR589827:IJ589828 RN589827:SF589828 ABJ589827:ACB589828 ALF589827:ALX589828 AVB589827:AVT589828 BEX589827:BFP589828 BOT589827:BPL589828 BYP589827:BZH589828 CIL589827:CJD589828 CSH589827:CSZ589828 DCD589827:DCV589828 DLZ589827:DMR589828 DVV589827:DWN589828 EFR589827:EGJ589828 EPN589827:EQF589828 EZJ589827:FAB589828 FJF589827:FJX589828 FTB589827:FTT589828 GCX589827:GDP589828 GMT589827:GNL589828 GWP589827:GXH589828 HGL589827:HHD589828 HQH589827:HQZ589828 IAD589827:IAV589828 IJZ589827:IKR589828 ITV589827:IUN589828 JDR589827:JEJ589828 JNN589827:JOF589828 JXJ589827:JYB589828 KHF589827:KHX589828 KRB589827:KRT589828 LAX589827:LBP589828 LKT589827:LLL589828 LUP589827:LVH589828 MEL589827:MFD589828 MOH589827:MOZ589828 MYD589827:MYV589828 NHZ589827:NIR589828 NRV589827:NSN589828 OBR589827:OCJ589828 OLN589827:OMF589828 OVJ589827:OWB589828 PFF589827:PFX589828 PPB589827:PPT589828 PYX589827:PZP589828 QIT589827:QJL589828 QSP589827:QTH589828 RCL589827:RDD589828 RMH589827:RMZ589828 RWD589827:RWV589828 SFZ589827:SGR589828 SPV589827:SQN589828 SZR589827:TAJ589828 TJN589827:TKF589828 TTJ589827:TUB589828 UDF589827:UDX589828 UNB589827:UNT589828 UWX589827:UXP589828 VGT589827:VHL589828 VQP589827:VRH589828 WAL589827:WBD589828 WKH589827:WKZ589828 WUD589827:WUV589828 L655365:Z655366 HR655363:IJ655364 RN655363:SF655364 ABJ655363:ACB655364 ALF655363:ALX655364 AVB655363:AVT655364 BEX655363:BFP655364 BOT655363:BPL655364 BYP655363:BZH655364 CIL655363:CJD655364 CSH655363:CSZ655364 DCD655363:DCV655364 DLZ655363:DMR655364 DVV655363:DWN655364 EFR655363:EGJ655364 EPN655363:EQF655364 EZJ655363:FAB655364 FJF655363:FJX655364 FTB655363:FTT655364 GCX655363:GDP655364 GMT655363:GNL655364 GWP655363:GXH655364 HGL655363:HHD655364 HQH655363:HQZ655364 IAD655363:IAV655364 IJZ655363:IKR655364 ITV655363:IUN655364 JDR655363:JEJ655364 JNN655363:JOF655364 JXJ655363:JYB655364 KHF655363:KHX655364 KRB655363:KRT655364 LAX655363:LBP655364 LKT655363:LLL655364 LUP655363:LVH655364 MEL655363:MFD655364 MOH655363:MOZ655364 MYD655363:MYV655364 NHZ655363:NIR655364 NRV655363:NSN655364 OBR655363:OCJ655364 OLN655363:OMF655364 OVJ655363:OWB655364 PFF655363:PFX655364 PPB655363:PPT655364 PYX655363:PZP655364 QIT655363:QJL655364 QSP655363:QTH655364 RCL655363:RDD655364 RMH655363:RMZ655364 RWD655363:RWV655364 SFZ655363:SGR655364 SPV655363:SQN655364 SZR655363:TAJ655364 TJN655363:TKF655364 TTJ655363:TUB655364 UDF655363:UDX655364 UNB655363:UNT655364 UWX655363:UXP655364 VGT655363:VHL655364 VQP655363:VRH655364 WAL655363:WBD655364 WKH655363:WKZ655364 WUD655363:WUV655364 L720901:Z720902 HR720899:IJ720900 RN720899:SF720900 ABJ720899:ACB720900 ALF720899:ALX720900 AVB720899:AVT720900 BEX720899:BFP720900 BOT720899:BPL720900 BYP720899:BZH720900 CIL720899:CJD720900 CSH720899:CSZ720900 DCD720899:DCV720900 DLZ720899:DMR720900 DVV720899:DWN720900 EFR720899:EGJ720900 EPN720899:EQF720900 EZJ720899:FAB720900 FJF720899:FJX720900 FTB720899:FTT720900 GCX720899:GDP720900 GMT720899:GNL720900 GWP720899:GXH720900 HGL720899:HHD720900 HQH720899:HQZ720900 IAD720899:IAV720900 IJZ720899:IKR720900 ITV720899:IUN720900 JDR720899:JEJ720900 JNN720899:JOF720900 JXJ720899:JYB720900 KHF720899:KHX720900 KRB720899:KRT720900 LAX720899:LBP720900 LKT720899:LLL720900 LUP720899:LVH720900 MEL720899:MFD720900 MOH720899:MOZ720900 MYD720899:MYV720900 NHZ720899:NIR720900 NRV720899:NSN720900 OBR720899:OCJ720900 OLN720899:OMF720900 OVJ720899:OWB720900 PFF720899:PFX720900 PPB720899:PPT720900 PYX720899:PZP720900 QIT720899:QJL720900 QSP720899:QTH720900 RCL720899:RDD720900 RMH720899:RMZ720900 RWD720899:RWV720900 SFZ720899:SGR720900 SPV720899:SQN720900 SZR720899:TAJ720900 TJN720899:TKF720900 TTJ720899:TUB720900 UDF720899:UDX720900 UNB720899:UNT720900 UWX720899:UXP720900 VGT720899:VHL720900 VQP720899:VRH720900 WAL720899:WBD720900 WKH720899:WKZ720900 WUD720899:WUV720900 L786437:Z786438 HR786435:IJ786436 RN786435:SF786436 ABJ786435:ACB786436 ALF786435:ALX786436 AVB786435:AVT786436 BEX786435:BFP786436 BOT786435:BPL786436 BYP786435:BZH786436 CIL786435:CJD786436 CSH786435:CSZ786436 DCD786435:DCV786436 DLZ786435:DMR786436 DVV786435:DWN786436 EFR786435:EGJ786436 EPN786435:EQF786436 EZJ786435:FAB786436 FJF786435:FJX786436 FTB786435:FTT786436 GCX786435:GDP786436 GMT786435:GNL786436 GWP786435:GXH786436 HGL786435:HHD786436 HQH786435:HQZ786436 IAD786435:IAV786436 IJZ786435:IKR786436 ITV786435:IUN786436 JDR786435:JEJ786436 JNN786435:JOF786436 JXJ786435:JYB786436 KHF786435:KHX786436 KRB786435:KRT786436 LAX786435:LBP786436 LKT786435:LLL786436 LUP786435:LVH786436 MEL786435:MFD786436 MOH786435:MOZ786436 MYD786435:MYV786436 NHZ786435:NIR786436 NRV786435:NSN786436 OBR786435:OCJ786436 OLN786435:OMF786436 OVJ786435:OWB786436 PFF786435:PFX786436 PPB786435:PPT786436 PYX786435:PZP786436 QIT786435:QJL786436 QSP786435:QTH786436 RCL786435:RDD786436 RMH786435:RMZ786436 RWD786435:RWV786436 SFZ786435:SGR786436 SPV786435:SQN786436 SZR786435:TAJ786436 TJN786435:TKF786436 TTJ786435:TUB786436 UDF786435:UDX786436 UNB786435:UNT786436 UWX786435:UXP786436 VGT786435:VHL786436 VQP786435:VRH786436 WAL786435:WBD786436 WKH786435:WKZ786436 WUD786435:WUV786436 L851973:Z851974 HR851971:IJ851972 RN851971:SF851972 ABJ851971:ACB851972 ALF851971:ALX851972 AVB851971:AVT851972 BEX851971:BFP851972 BOT851971:BPL851972 BYP851971:BZH851972 CIL851971:CJD851972 CSH851971:CSZ851972 DCD851971:DCV851972 DLZ851971:DMR851972 DVV851971:DWN851972 EFR851971:EGJ851972 EPN851971:EQF851972 EZJ851971:FAB851972 FJF851971:FJX851972 FTB851971:FTT851972 GCX851971:GDP851972 GMT851971:GNL851972 GWP851971:GXH851972 HGL851971:HHD851972 HQH851971:HQZ851972 IAD851971:IAV851972 IJZ851971:IKR851972 ITV851971:IUN851972 JDR851971:JEJ851972 JNN851971:JOF851972 JXJ851971:JYB851972 KHF851971:KHX851972 KRB851971:KRT851972 LAX851971:LBP851972 LKT851971:LLL851972 LUP851971:LVH851972 MEL851971:MFD851972 MOH851971:MOZ851972 MYD851971:MYV851972 NHZ851971:NIR851972 NRV851971:NSN851972 OBR851971:OCJ851972 OLN851971:OMF851972 OVJ851971:OWB851972 PFF851971:PFX851972 PPB851971:PPT851972 PYX851971:PZP851972 QIT851971:QJL851972 QSP851971:QTH851972 RCL851971:RDD851972 RMH851971:RMZ851972 RWD851971:RWV851972 SFZ851971:SGR851972 SPV851971:SQN851972 SZR851971:TAJ851972 TJN851971:TKF851972 TTJ851971:TUB851972 UDF851971:UDX851972 UNB851971:UNT851972 UWX851971:UXP851972 VGT851971:VHL851972 VQP851971:VRH851972 WAL851971:WBD851972 WKH851971:WKZ851972 WUD851971:WUV851972 L917509:Z917510 HR917507:IJ917508 RN917507:SF917508 ABJ917507:ACB917508 ALF917507:ALX917508 AVB917507:AVT917508 BEX917507:BFP917508 BOT917507:BPL917508 BYP917507:BZH917508 CIL917507:CJD917508 CSH917507:CSZ917508 DCD917507:DCV917508 DLZ917507:DMR917508 DVV917507:DWN917508 EFR917507:EGJ917508 EPN917507:EQF917508 EZJ917507:FAB917508 FJF917507:FJX917508 FTB917507:FTT917508 GCX917507:GDP917508 GMT917507:GNL917508 GWP917507:GXH917508 HGL917507:HHD917508 HQH917507:HQZ917508 IAD917507:IAV917508 IJZ917507:IKR917508 ITV917507:IUN917508 JDR917507:JEJ917508 JNN917507:JOF917508 JXJ917507:JYB917508 KHF917507:KHX917508 KRB917507:KRT917508 LAX917507:LBP917508 LKT917507:LLL917508 LUP917507:LVH917508 MEL917507:MFD917508 MOH917507:MOZ917508 MYD917507:MYV917508 NHZ917507:NIR917508 NRV917507:NSN917508 OBR917507:OCJ917508 OLN917507:OMF917508 OVJ917507:OWB917508 PFF917507:PFX917508 PPB917507:PPT917508 PYX917507:PZP917508 QIT917507:QJL917508 QSP917507:QTH917508 RCL917507:RDD917508 RMH917507:RMZ917508 RWD917507:RWV917508 SFZ917507:SGR917508 SPV917507:SQN917508 SZR917507:TAJ917508 TJN917507:TKF917508 TTJ917507:TUB917508 UDF917507:UDX917508 UNB917507:UNT917508 UWX917507:UXP917508 VGT917507:VHL917508 VQP917507:VRH917508 WAL917507:WBD917508 WKH917507:WKZ917508 WUD917507:WUV917508 L983045:Z983046 HR983043:IJ983044 RN983043:SF983044 ABJ983043:ACB983044 ALF983043:ALX983044 AVB983043:AVT983044 BEX983043:BFP983044 BOT983043:BPL983044 BYP983043:BZH983044 CIL983043:CJD983044 CSH983043:CSZ983044 DCD983043:DCV983044 DLZ983043:DMR983044 DVV983043:DWN983044 EFR983043:EGJ983044 EPN983043:EQF983044 EZJ983043:FAB983044 FJF983043:FJX983044 FTB983043:FTT983044 GCX983043:GDP983044 GMT983043:GNL983044 GWP983043:GXH983044 HGL983043:HHD983044 HQH983043:HQZ983044 IAD983043:IAV983044 IJZ983043:IKR983044 ITV983043:IUN983044 JDR983043:JEJ983044 JNN983043:JOF983044 JXJ983043:JYB983044 KHF983043:KHX983044 KRB983043:KRT983044 LAX983043:LBP983044 LKT983043:LLL983044 LUP983043:LVH983044 MEL983043:MFD983044 MOH983043:MOZ983044 MYD983043:MYV983044 NHZ983043:NIR983044 NRV983043:NSN983044 OBR983043:OCJ983044 OLN983043:OMF983044 OVJ983043:OWB983044 PFF983043:PFX983044 PPB983043:PPT983044 PYX983043:PZP983044 QIT983043:QJL983044 QSP983043:QTH983044 RCL983043:RDD983044 RMH983043:RMZ983044 RWD983043:RWV983044 SFZ983043:SGR983044 SPV983043:SQN983044 SZR983043:TAJ983044 TJN983043:TKF983044 TTJ983043:TUB983044 UDF983043:UDX983044 UNB983043:UNT983044 UWX983043:UXP983044 VGT983043:VHL983044 VQP983043:VRH983044 WAL983043:WBD983044 WKH983043:WKZ983044 WUD983043:WUV983044 H65556:Z65556 HN65554:IJ65554 RJ65554:SF65554 ABF65554:ACB65554 ALB65554:ALX65554 AUX65554:AVT65554 BET65554:BFP65554 BOP65554:BPL65554 BYL65554:BZH65554 CIH65554:CJD65554 CSD65554:CSZ65554 DBZ65554:DCV65554 DLV65554:DMR65554 DVR65554:DWN65554 EFN65554:EGJ65554 EPJ65554:EQF65554 EZF65554:FAB65554 FJB65554:FJX65554 FSX65554:FTT65554 GCT65554:GDP65554 GMP65554:GNL65554 GWL65554:GXH65554 HGH65554:HHD65554 HQD65554:HQZ65554 HZZ65554:IAV65554 IJV65554:IKR65554 ITR65554:IUN65554 JDN65554:JEJ65554 JNJ65554:JOF65554 JXF65554:JYB65554 KHB65554:KHX65554 KQX65554:KRT65554 LAT65554:LBP65554 LKP65554:LLL65554 LUL65554:LVH65554 MEH65554:MFD65554 MOD65554:MOZ65554 MXZ65554:MYV65554 NHV65554:NIR65554 NRR65554:NSN65554 OBN65554:OCJ65554 OLJ65554:OMF65554 OVF65554:OWB65554 PFB65554:PFX65554 POX65554:PPT65554 PYT65554:PZP65554 QIP65554:QJL65554 QSL65554:QTH65554 RCH65554:RDD65554 RMD65554:RMZ65554 RVZ65554:RWV65554 SFV65554:SGR65554 SPR65554:SQN65554 SZN65554:TAJ65554 TJJ65554:TKF65554 TTF65554:TUB65554 UDB65554:UDX65554 UMX65554:UNT65554 UWT65554:UXP65554 VGP65554:VHL65554 VQL65554:VRH65554 WAH65554:WBD65554 WKD65554:WKZ65554 WTZ65554:WUV65554 H131092:Z131092 HN131090:IJ131090 RJ131090:SF131090 ABF131090:ACB131090 ALB131090:ALX131090 AUX131090:AVT131090 BET131090:BFP131090 BOP131090:BPL131090 BYL131090:BZH131090 CIH131090:CJD131090 CSD131090:CSZ131090 DBZ131090:DCV131090 DLV131090:DMR131090 DVR131090:DWN131090 EFN131090:EGJ131090 EPJ131090:EQF131090 EZF131090:FAB131090 FJB131090:FJX131090 FSX131090:FTT131090 GCT131090:GDP131090 GMP131090:GNL131090 GWL131090:GXH131090 HGH131090:HHD131090 HQD131090:HQZ131090 HZZ131090:IAV131090 IJV131090:IKR131090 ITR131090:IUN131090 JDN131090:JEJ131090 JNJ131090:JOF131090 JXF131090:JYB131090 KHB131090:KHX131090 KQX131090:KRT131090 LAT131090:LBP131090 LKP131090:LLL131090 LUL131090:LVH131090 MEH131090:MFD131090 MOD131090:MOZ131090 MXZ131090:MYV131090 NHV131090:NIR131090 NRR131090:NSN131090 OBN131090:OCJ131090 OLJ131090:OMF131090 OVF131090:OWB131090 PFB131090:PFX131090 POX131090:PPT131090 PYT131090:PZP131090 QIP131090:QJL131090 QSL131090:QTH131090 RCH131090:RDD131090 RMD131090:RMZ131090 RVZ131090:RWV131090 SFV131090:SGR131090 SPR131090:SQN131090 SZN131090:TAJ131090 TJJ131090:TKF131090 TTF131090:TUB131090 UDB131090:UDX131090 UMX131090:UNT131090 UWT131090:UXP131090 VGP131090:VHL131090 VQL131090:VRH131090 WAH131090:WBD131090 WKD131090:WKZ131090 WTZ131090:WUV131090 H196628:Z196628 HN196626:IJ196626 RJ196626:SF196626 ABF196626:ACB196626 ALB196626:ALX196626 AUX196626:AVT196626 BET196626:BFP196626 BOP196626:BPL196626 BYL196626:BZH196626 CIH196626:CJD196626 CSD196626:CSZ196626 DBZ196626:DCV196626 DLV196626:DMR196626 DVR196626:DWN196626 EFN196626:EGJ196626 EPJ196626:EQF196626 EZF196626:FAB196626 FJB196626:FJX196626 FSX196626:FTT196626 GCT196626:GDP196626 GMP196626:GNL196626 GWL196626:GXH196626 HGH196626:HHD196626 HQD196626:HQZ196626 HZZ196626:IAV196626 IJV196626:IKR196626 ITR196626:IUN196626 JDN196626:JEJ196626 JNJ196626:JOF196626 JXF196626:JYB196626 KHB196626:KHX196626 KQX196626:KRT196626 LAT196626:LBP196626 LKP196626:LLL196626 LUL196626:LVH196626 MEH196626:MFD196626 MOD196626:MOZ196626 MXZ196626:MYV196626 NHV196626:NIR196626 NRR196626:NSN196626 OBN196626:OCJ196626 OLJ196626:OMF196626 OVF196626:OWB196626 PFB196626:PFX196626 POX196626:PPT196626 PYT196626:PZP196626 QIP196626:QJL196626 QSL196626:QTH196626 RCH196626:RDD196626 RMD196626:RMZ196626 RVZ196626:RWV196626 SFV196626:SGR196626 SPR196626:SQN196626 SZN196626:TAJ196626 TJJ196626:TKF196626 TTF196626:TUB196626 UDB196626:UDX196626 UMX196626:UNT196626 UWT196626:UXP196626 VGP196626:VHL196626 VQL196626:VRH196626 WAH196626:WBD196626 WKD196626:WKZ196626 WTZ196626:WUV196626 H262164:Z262164 HN262162:IJ262162 RJ262162:SF262162 ABF262162:ACB262162 ALB262162:ALX262162 AUX262162:AVT262162 BET262162:BFP262162 BOP262162:BPL262162 BYL262162:BZH262162 CIH262162:CJD262162 CSD262162:CSZ262162 DBZ262162:DCV262162 DLV262162:DMR262162 DVR262162:DWN262162 EFN262162:EGJ262162 EPJ262162:EQF262162 EZF262162:FAB262162 FJB262162:FJX262162 FSX262162:FTT262162 GCT262162:GDP262162 GMP262162:GNL262162 GWL262162:GXH262162 HGH262162:HHD262162 HQD262162:HQZ262162 HZZ262162:IAV262162 IJV262162:IKR262162 ITR262162:IUN262162 JDN262162:JEJ262162 JNJ262162:JOF262162 JXF262162:JYB262162 KHB262162:KHX262162 KQX262162:KRT262162 LAT262162:LBP262162 LKP262162:LLL262162 LUL262162:LVH262162 MEH262162:MFD262162 MOD262162:MOZ262162 MXZ262162:MYV262162 NHV262162:NIR262162 NRR262162:NSN262162 OBN262162:OCJ262162 OLJ262162:OMF262162 OVF262162:OWB262162 PFB262162:PFX262162 POX262162:PPT262162 PYT262162:PZP262162 QIP262162:QJL262162 QSL262162:QTH262162 RCH262162:RDD262162 RMD262162:RMZ262162 RVZ262162:RWV262162 SFV262162:SGR262162 SPR262162:SQN262162 SZN262162:TAJ262162 TJJ262162:TKF262162 TTF262162:TUB262162 UDB262162:UDX262162 UMX262162:UNT262162 UWT262162:UXP262162 VGP262162:VHL262162 VQL262162:VRH262162 WAH262162:WBD262162 WKD262162:WKZ262162 WTZ262162:WUV262162 H327700:Z327700 HN327698:IJ327698 RJ327698:SF327698 ABF327698:ACB327698 ALB327698:ALX327698 AUX327698:AVT327698 BET327698:BFP327698 BOP327698:BPL327698 BYL327698:BZH327698 CIH327698:CJD327698 CSD327698:CSZ327698 DBZ327698:DCV327698 DLV327698:DMR327698 DVR327698:DWN327698 EFN327698:EGJ327698 EPJ327698:EQF327698 EZF327698:FAB327698 FJB327698:FJX327698 FSX327698:FTT327698 GCT327698:GDP327698 GMP327698:GNL327698 GWL327698:GXH327698 HGH327698:HHD327698 HQD327698:HQZ327698 HZZ327698:IAV327698 IJV327698:IKR327698 ITR327698:IUN327698 JDN327698:JEJ327698 JNJ327698:JOF327698 JXF327698:JYB327698 KHB327698:KHX327698 KQX327698:KRT327698 LAT327698:LBP327698 LKP327698:LLL327698 LUL327698:LVH327698 MEH327698:MFD327698 MOD327698:MOZ327698 MXZ327698:MYV327698 NHV327698:NIR327698 NRR327698:NSN327698 OBN327698:OCJ327698 OLJ327698:OMF327698 OVF327698:OWB327698 PFB327698:PFX327698 POX327698:PPT327698 PYT327698:PZP327698 QIP327698:QJL327698 QSL327698:QTH327698 RCH327698:RDD327698 RMD327698:RMZ327698 RVZ327698:RWV327698 SFV327698:SGR327698 SPR327698:SQN327698 SZN327698:TAJ327698 TJJ327698:TKF327698 TTF327698:TUB327698 UDB327698:UDX327698 UMX327698:UNT327698 UWT327698:UXP327698 VGP327698:VHL327698 VQL327698:VRH327698 WAH327698:WBD327698 WKD327698:WKZ327698 WTZ327698:WUV327698 H393236:Z393236 HN393234:IJ393234 RJ393234:SF393234 ABF393234:ACB393234 ALB393234:ALX393234 AUX393234:AVT393234 BET393234:BFP393234 BOP393234:BPL393234 BYL393234:BZH393234 CIH393234:CJD393234 CSD393234:CSZ393234 DBZ393234:DCV393234 DLV393234:DMR393234 DVR393234:DWN393234 EFN393234:EGJ393234 EPJ393234:EQF393234 EZF393234:FAB393234 FJB393234:FJX393234 FSX393234:FTT393234 GCT393234:GDP393234 GMP393234:GNL393234 GWL393234:GXH393234 HGH393234:HHD393234 HQD393234:HQZ393234 HZZ393234:IAV393234 IJV393234:IKR393234 ITR393234:IUN393234 JDN393234:JEJ393234 JNJ393234:JOF393234 JXF393234:JYB393234 KHB393234:KHX393234 KQX393234:KRT393234 LAT393234:LBP393234 LKP393234:LLL393234 LUL393234:LVH393234 MEH393234:MFD393234 MOD393234:MOZ393234 MXZ393234:MYV393234 NHV393234:NIR393234 NRR393234:NSN393234 OBN393234:OCJ393234 OLJ393234:OMF393234 OVF393234:OWB393234 PFB393234:PFX393234 POX393234:PPT393234 PYT393234:PZP393234 QIP393234:QJL393234 QSL393234:QTH393234 RCH393234:RDD393234 RMD393234:RMZ393234 RVZ393234:RWV393234 SFV393234:SGR393234 SPR393234:SQN393234 SZN393234:TAJ393234 TJJ393234:TKF393234 TTF393234:TUB393234 UDB393234:UDX393234 UMX393234:UNT393234 UWT393234:UXP393234 VGP393234:VHL393234 VQL393234:VRH393234 WAH393234:WBD393234 WKD393234:WKZ393234 WTZ393234:WUV393234 H458772:Z458772 HN458770:IJ458770 RJ458770:SF458770 ABF458770:ACB458770 ALB458770:ALX458770 AUX458770:AVT458770 BET458770:BFP458770 BOP458770:BPL458770 BYL458770:BZH458770 CIH458770:CJD458770 CSD458770:CSZ458770 DBZ458770:DCV458770 DLV458770:DMR458770 DVR458770:DWN458770 EFN458770:EGJ458770 EPJ458770:EQF458770 EZF458770:FAB458770 FJB458770:FJX458770 FSX458770:FTT458770 GCT458770:GDP458770 GMP458770:GNL458770 GWL458770:GXH458770 HGH458770:HHD458770 HQD458770:HQZ458770 HZZ458770:IAV458770 IJV458770:IKR458770 ITR458770:IUN458770 JDN458770:JEJ458770 JNJ458770:JOF458770 JXF458770:JYB458770 KHB458770:KHX458770 KQX458770:KRT458770 LAT458770:LBP458770 LKP458770:LLL458770 LUL458770:LVH458770 MEH458770:MFD458770 MOD458770:MOZ458770 MXZ458770:MYV458770 NHV458770:NIR458770 NRR458770:NSN458770 OBN458770:OCJ458770 OLJ458770:OMF458770 OVF458770:OWB458770 PFB458770:PFX458770 POX458770:PPT458770 PYT458770:PZP458770 QIP458770:QJL458770 QSL458770:QTH458770 RCH458770:RDD458770 RMD458770:RMZ458770 RVZ458770:RWV458770 SFV458770:SGR458770 SPR458770:SQN458770 SZN458770:TAJ458770 TJJ458770:TKF458770 TTF458770:TUB458770 UDB458770:UDX458770 UMX458770:UNT458770 UWT458770:UXP458770 VGP458770:VHL458770 VQL458770:VRH458770 WAH458770:WBD458770 WKD458770:WKZ458770 WTZ458770:WUV458770 H524308:Z524308 HN524306:IJ524306 RJ524306:SF524306 ABF524306:ACB524306 ALB524306:ALX524306 AUX524306:AVT524306 BET524306:BFP524306 BOP524306:BPL524306 BYL524306:BZH524306 CIH524306:CJD524306 CSD524306:CSZ524306 DBZ524306:DCV524306 DLV524306:DMR524306 DVR524306:DWN524306 EFN524306:EGJ524306 EPJ524306:EQF524306 EZF524306:FAB524306 FJB524306:FJX524306 FSX524306:FTT524306 GCT524306:GDP524306 GMP524306:GNL524306 GWL524306:GXH524306 HGH524306:HHD524306 HQD524306:HQZ524306 HZZ524306:IAV524306 IJV524306:IKR524306 ITR524306:IUN524306 JDN524306:JEJ524306 JNJ524306:JOF524306 JXF524306:JYB524306 KHB524306:KHX524306 KQX524306:KRT524306 LAT524306:LBP524306 LKP524306:LLL524306 LUL524306:LVH524306 MEH524306:MFD524306 MOD524306:MOZ524306 MXZ524306:MYV524306 NHV524306:NIR524306 NRR524306:NSN524306 OBN524306:OCJ524306 OLJ524306:OMF524306 OVF524306:OWB524306 PFB524306:PFX524306 POX524306:PPT524306 PYT524306:PZP524306 QIP524306:QJL524306 QSL524306:QTH524306 RCH524306:RDD524306 RMD524306:RMZ524306 RVZ524306:RWV524306 SFV524306:SGR524306 SPR524306:SQN524306 SZN524306:TAJ524306 TJJ524306:TKF524306 TTF524306:TUB524306 UDB524306:UDX524306 UMX524306:UNT524306 UWT524306:UXP524306 VGP524306:VHL524306 VQL524306:VRH524306 WAH524306:WBD524306 WKD524306:WKZ524306 WTZ524306:WUV524306 H589844:Z589844 HN589842:IJ589842 RJ589842:SF589842 ABF589842:ACB589842 ALB589842:ALX589842 AUX589842:AVT589842 BET589842:BFP589842 BOP589842:BPL589842 BYL589842:BZH589842 CIH589842:CJD589842 CSD589842:CSZ589842 DBZ589842:DCV589842 DLV589842:DMR589842 DVR589842:DWN589842 EFN589842:EGJ589842 EPJ589842:EQF589842 EZF589842:FAB589842 FJB589842:FJX589842 FSX589842:FTT589842 GCT589842:GDP589842 GMP589842:GNL589842 GWL589842:GXH589842 HGH589842:HHD589842 HQD589842:HQZ589842 HZZ589842:IAV589842 IJV589842:IKR589842 ITR589842:IUN589842 JDN589842:JEJ589842 JNJ589842:JOF589842 JXF589842:JYB589842 KHB589842:KHX589842 KQX589842:KRT589842 LAT589842:LBP589842 LKP589842:LLL589842 LUL589842:LVH589842 MEH589842:MFD589842 MOD589842:MOZ589842 MXZ589842:MYV589842 NHV589842:NIR589842 NRR589842:NSN589842 OBN589842:OCJ589842 OLJ589842:OMF589842 OVF589842:OWB589842 PFB589842:PFX589842 POX589842:PPT589842 PYT589842:PZP589842 QIP589842:QJL589842 QSL589842:QTH589842 RCH589842:RDD589842 RMD589842:RMZ589842 RVZ589842:RWV589842 SFV589842:SGR589842 SPR589842:SQN589842 SZN589842:TAJ589842 TJJ589842:TKF589842 TTF589842:TUB589842 UDB589842:UDX589842 UMX589842:UNT589842 UWT589842:UXP589842 VGP589842:VHL589842 VQL589842:VRH589842 WAH589842:WBD589842 WKD589842:WKZ589842 WTZ589842:WUV589842 H655380:Z655380 HN655378:IJ655378 RJ655378:SF655378 ABF655378:ACB655378 ALB655378:ALX655378 AUX655378:AVT655378 BET655378:BFP655378 BOP655378:BPL655378 BYL655378:BZH655378 CIH655378:CJD655378 CSD655378:CSZ655378 DBZ655378:DCV655378 DLV655378:DMR655378 DVR655378:DWN655378 EFN655378:EGJ655378 EPJ655378:EQF655378 EZF655378:FAB655378 FJB655378:FJX655378 FSX655378:FTT655378 GCT655378:GDP655378 GMP655378:GNL655378 GWL655378:GXH655378 HGH655378:HHD655378 HQD655378:HQZ655378 HZZ655378:IAV655378 IJV655378:IKR655378 ITR655378:IUN655378 JDN655378:JEJ655378 JNJ655378:JOF655378 JXF655378:JYB655378 KHB655378:KHX655378 KQX655378:KRT655378 LAT655378:LBP655378 LKP655378:LLL655378 LUL655378:LVH655378 MEH655378:MFD655378 MOD655378:MOZ655378 MXZ655378:MYV655378 NHV655378:NIR655378 NRR655378:NSN655378 OBN655378:OCJ655378 OLJ655378:OMF655378 OVF655378:OWB655378 PFB655378:PFX655378 POX655378:PPT655378 PYT655378:PZP655378 QIP655378:QJL655378 QSL655378:QTH655378 RCH655378:RDD655378 RMD655378:RMZ655378 RVZ655378:RWV655378 SFV655378:SGR655378 SPR655378:SQN655378 SZN655378:TAJ655378 TJJ655378:TKF655378 TTF655378:TUB655378 UDB655378:UDX655378 UMX655378:UNT655378 UWT655378:UXP655378 VGP655378:VHL655378 VQL655378:VRH655378 WAH655378:WBD655378 WKD655378:WKZ655378 WTZ655378:WUV655378 H720916:Z720916 HN720914:IJ720914 RJ720914:SF720914 ABF720914:ACB720914 ALB720914:ALX720914 AUX720914:AVT720914 BET720914:BFP720914 BOP720914:BPL720914 BYL720914:BZH720914 CIH720914:CJD720914 CSD720914:CSZ720914 DBZ720914:DCV720914 DLV720914:DMR720914 DVR720914:DWN720914 EFN720914:EGJ720914 EPJ720914:EQF720914 EZF720914:FAB720914 FJB720914:FJX720914 FSX720914:FTT720914 GCT720914:GDP720914 GMP720914:GNL720914 GWL720914:GXH720914 HGH720914:HHD720914 HQD720914:HQZ720914 HZZ720914:IAV720914 IJV720914:IKR720914 ITR720914:IUN720914 JDN720914:JEJ720914 JNJ720914:JOF720914 JXF720914:JYB720914 KHB720914:KHX720914 KQX720914:KRT720914 LAT720914:LBP720914 LKP720914:LLL720914 LUL720914:LVH720914 MEH720914:MFD720914 MOD720914:MOZ720914 MXZ720914:MYV720914 NHV720914:NIR720914 NRR720914:NSN720914 OBN720914:OCJ720914 OLJ720914:OMF720914 OVF720914:OWB720914 PFB720914:PFX720914 POX720914:PPT720914 PYT720914:PZP720914 QIP720914:QJL720914 QSL720914:QTH720914 RCH720914:RDD720914 RMD720914:RMZ720914 RVZ720914:RWV720914 SFV720914:SGR720914 SPR720914:SQN720914 SZN720914:TAJ720914 TJJ720914:TKF720914 TTF720914:TUB720914 UDB720914:UDX720914 UMX720914:UNT720914 UWT720914:UXP720914 VGP720914:VHL720914 VQL720914:VRH720914 WAH720914:WBD720914 WKD720914:WKZ720914 WTZ720914:WUV720914 H786452:Z786452 HN786450:IJ786450 RJ786450:SF786450 ABF786450:ACB786450 ALB786450:ALX786450 AUX786450:AVT786450 BET786450:BFP786450 BOP786450:BPL786450 BYL786450:BZH786450 CIH786450:CJD786450 CSD786450:CSZ786450 DBZ786450:DCV786450 DLV786450:DMR786450 DVR786450:DWN786450 EFN786450:EGJ786450 EPJ786450:EQF786450 EZF786450:FAB786450 FJB786450:FJX786450 FSX786450:FTT786450 GCT786450:GDP786450 GMP786450:GNL786450 GWL786450:GXH786450 HGH786450:HHD786450 HQD786450:HQZ786450 HZZ786450:IAV786450 IJV786450:IKR786450 ITR786450:IUN786450 JDN786450:JEJ786450 JNJ786450:JOF786450 JXF786450:JYB786450 KHB786450:KHX786450 KQX786450:KRT786450 LAT786450:LBP786450 LKP786450:LLL786450 LUL786450:LVH786450 MEH786450:MFD786450 MOD786450:MOZ786450 MXZ786450:MYV786450 NHV786450:NIR786450 NRR786450:NSN786450 OBN786450:OCJ786450 OLJ786450:OMF786450 OVF786450:OWB786450 PFB786450:PFX786450 POX786450:PPT786450 PYT786450:PZP786450 QIP786450:QJL786450 QSL786450:QTH786450 RCH786450:RDD786450 RMD786450:RMZ786450 RVZ786450:RWV786450 SFV786450:SGR786450 SPR786450:SQN786450 SZN786450:TAJ786450 TJJ786450:TKF786450 TTF786450:TUB786450 UDB786450:UDX786450 UMX786450:UNT786450 UWT786450:UXP786450 VGP786450:VHL786450 VQL786450:VRH786450 WAH786450:WBD786450 WKD786450:WKZ786450 WTZ786450:WUV786450 H851988:Z851988 HN851986:IJ851986 RJ851986:SF851986 ABF851986:ACB851986 ALB851986:ALX851986 AUX851986:AVT851986 BET851986:BFP851986 BOP851986:BPL851986 BYL851986:BZH851986 CIH851986:CJD851986 CSD851986:CSZ851986 DBZ851986:DCV851986 DLV851986:DMR851986 DVR851986:DWN851986 EFN851986:EGJ851986 EPJ851986:EQF851986 EZF851986:FAB851986 FJB851986:FJX851986 FSX851986:FTT851986 GCT851986:GDP851986 GMP851986:GNL851986 GWL851986:GXH851986 HGH851986:HHD851986 HQD851986:HQZ851986 HZZ851986:IAV851986 IJV851986:IKR851986 ITR851986:IUN851986 JDN851986:JEJ851986 JNJ851986:JOF851986 JXF851986:JYB851986 KHB851986:KHX851986 KQX851986:KRT851986 LAT851986:LBP851986 LKP851986:LLL851986 LUL851986:LVH851986 MEH851986:MFD851986 MOD851986:MOZ851986 MXZ851986:MYV851986 NHV851986:NIR851986 NRR851986:NSN851986 OBN851986:OCJ851986 OLJ851986:OMF851986 OVF851986:OWB851986 PFB851986:PFX851986 POX851986:PPT851986 PYT851986:PZP851986 QIP851986:QJL851986 QSL851986:QTH851986 RCH851986:RDD851986 RMD851986:RMZ851986 RVZ851986:RWV851986 SFV851986:SGR851986 SPR851986:SQN851986 SZN851986:TAJ851986 TJJ851986:TKF851986 TTF851986:TUB851986 UDB851986:UDX851986 UMX851986:UNT851986 UWT851986:UXP851986 VGP851986:VHL851986 VQL851986:VRH851986 WAH851986:WBD851986 WKD851986:WKZ851986 WTZ851986:WUV851986 H917524:Z917524 HN917522:IJ917522 RJ917522:SF917522 ABF917522:ACB917522 ALB917522:ALX917522 AUX917522:AVT917522 BET917522:BFP917522 BOP917522:BPL917522 BYL917522:BZH917522 CIH917522:CJD917522 CSD917522:CSZ917522 DBZ917522:DCV917522 DLV917522:DMR917522 DVR917522:DWN917522 EFN917522:EGJ917522 EPJ917522:EQF917522 EZF917522:FAB917522 FJB917522:FJX917522 FSX917522:FTT917522 GCT917522:GDP917522 GMP917522:GNL917522 GWL917522:GXH917522 HGH917522:HHD917522 HQD917522:HQZ917522 HZZ917522:IAV917522 IJV917522:IKR917522 ITR917522:IUN917522 JDN917522:JEJ917522 JNJ917522:JOF917522 JXF917522:JYB917522 KHB917522:KHX917522 KQX917522:KRT917522 LAT917522:LBP917522 LKP917522:LLL917522 LUL917522:LVH917522 MEH917522:MFD917522 MOD917522:MOZ917522 MXZ917522:MYV917522 NHV917522:NIR917522 NRR917522:NSN917522 OBN917522:OCJ917522 OLJ917522:OMF917522 OVF917522:OWB917522 PFB917522:PFX917522 POX917522:PPT917522 PYT917522:PZP917522 QIP917522:QJL917522 QSL917522:QTH917522 RCH917522:RDD917522 RMD917522:RMZ917522 RVZ917522:RWV917522 SFV917522:SGR917522 SPR917522:SQN917522 SZN917522:TAJ917522 TJJ917522:TKF917522 TTF917522:TUB917522 UDB917522:UDX917522 UMX917522:UNT917522 UWT917522:UXP917522 VGP917522:VHL917522 VQL917522:VRH917522 WAH917522:WBD917522 WKD917522:WKZ917522 WTZ917522:WUV917522 H983060:Z983060 HN983058:IJ983058 RJ983058:SF983058 ABF983058:ACB983058 ALB983058:ALX983058 AUX983058:AVT983058 BET983058:BFP983058 BOP983058:BPL983058 BYL983058:BZH983058 CIH983058:CJD983058 CSD983058:CSZ983058 DBZ983058:DCV983058 DLV983058:DMR983058 DVR983058:DWN983058 EFN983058:EGJ983058 EPJ983058:EQF983058 EZF983058:FAB983058 FJB983058:FJX983058 FSX983058:FTT983058 GCT983058:GDP983058 GMP983058:GNL983058 GWL983058:GXH983058 HGH983058:HHD983058 HQD983058:HQZ983058 HZZ983058:IAV983058 IJV983058:IKR983058 ITR983058:IUN983058 JDN983058:JEJ983058 JNJ983058:JOF983058 JXF983058:JYB983058 KHB983058:KHX983058 KQX983058:KRT983058 LAT983058:LBP983058 LKP983058:LLL983058 LUL983058:LVH983058 MEH983058:MFD983058 MOD983058:MOZ983058 MXZ983058:MYV983058 NHV983058:NIR983058 NRR983058:NSN983058 OBN983058:OCJ983058 OLJ983058:OMF983058 OVF983058:OWB983058 PFB983058:PFX983058 POX983058:PPT983058 PYT983058:PZP983058 QIP983058:QJL983058 QSL983058:QTH983058 RCH983058:RDD983058 RMD983058:RMZ983058 RVZ983058:RWV983058 SFV983058:SGR983058 SPR983058:SQN983058 SZN983058:TAJ983058 TJJ983058:TKF983058 TTF983058:TUB983058 UDB983058:UDX983058 UMX983058:UNT983058 UWT983058:UXP983058 VGP983058:VHL983058 VQL983058:VRH983058 WAH983058:WBD983058 WKD983058:WKZ983058 WTZ983058:WUV983058 L65551:Z65552 HR65549:IJ65550 RN65549:SF65550 ABJ65549:ACB65550 ALF65549:ALX65550 AVB65549:AVT65550 BEX65549:BFP65550 BOT65549:BPL65550 BYP65549:BZH65550 CIL65549:CJD65550 CSH65549:CSZ65550 DCD65549:DCV65550 DLZ65549:DMR65550 DVV65549:DWN65550 EFR65549:EGJ65550 EPN65549:EQF65550 EZJ65549:FAB65550 FJF65549:FJX65550 FTB65549:FTT65550 GCX65549:GDP65550 GMT65549:GNL65550 GWP65549:GXH65550 HGL65549:HHD65550 HQH65549:HQZ65550 IAD65549:IAV65550 IJZ65549:IKR65550 ITV65549:IUN65550 JDR65549:JEJ65550 JNN65549:JOF65550 JXJ65549:JYB65550 KHF65549:KHX65550 KRB65549:KRT65550 LAX65549:LBP65550 LKT65549:LLL65550 LUP65549:LVH65550 MEL65549:MFD65550 MOH65549:MOZ65550 MYD65549:MYV65550 NHZ65549:NIR65550 NRV65549:NSN65550 OBR65549:OCJ65550 OLN65549:OMF65550 OVJ65549:OWB65550 PFF65549:PFX65550 PPB65549:PPT65550 PYX65549:PZP65550 QIT65549:QJL65550 QSP65549:QTH65550 RCL65549:RDD65550 RMH65549:RMZ65550 RWD65549:RWV65550 SFZ65549:SGR65550 SPV65549:SQN65550 SZR65549:TAJ65550 TJN65549:TKF65550 TTJ65549:TUB65550 UDF65549:UDX65550 UNB65549:UNT65550 UWX65549:UXP65550 VGT65549:VHL65550 VQP65549:VRH65550 WAL65549:WBD65550 WKH65549:WKZ65550 WUD65549:WUV65550 L131087:Z131088 HR131085:IJ131086 RN131085:SF131086 ABJ131085:ACB131086 ALF131085:ALX131086 AVB131085:AVT131086 BEX131085:BFP131086 BOT131085:BPL131086 BYP131085:BZH131086 CIL131085:CJD131086 CSH131085:CSZ131086 DCD131085:DCV131086 DLZ131085:DMR131086 DVV131085:DWN131086 EFR131085:EGJ131086 EPN131085:EQF131086 EZJ131085:FAB131086 FJF131085:FJX131086 FTB131085:FTT131086 GCX131085:GDP131086 GMT131085:GNL131086 GWP131085:GXH131086 HGL131085:HHD131086 HQH131085:HQZ131086 IAD131085:IAV131086 IJZ131085:IKR131086 ITV131085:IUN131086 JDR131085:JEJ131086 JNN131085:JOF131086 JXJ131085:JYB131086 KHF131085:KHX131086 KRB131085:KRT131086 LAX131085:LBP131086 LKT131085:LLL131086 LUP131085:LVH131086 MEL131085:MFD131086 MOH131085:MOZ131086 MYD131085:MYV131086 NHZ131085:NIR131086 NRV131085:NSN131086 OBR131085:OCJ131086 OLN131085:OMF131086 OVJ131085:OWB131086 PFF131085:PFX131086 PPB131085:PPT131086 PYX131085:PZP131086 QIT131085:QJL131086 QSP131085:QTH131086 RCL131085:RDD131086 RMH131085:RMZ131086 RWD131085:RWV131086 SFZ131085:SGR131086 SPV131085:SQN131086 SZR131085:TAJ131086 TJN131085:TKF131086 TTJ131085:TUB131086 UDF131085:UDX131086 UNB131085:UNT131086 UWX131085:UXP131086 VGT131085:VHL131086 VQP131085:VRH131086 WAL131085:WBD131086 WKH131085:WKZ131086 WUD131085:WUV131086 L196623:Z196624 HR196621:IJ196622 RN196621:SF196622 ABJ196621:ACB196622 ALF196621:ALX196622 AVB196621:AVT196622 BEX196621:BFP196622 BOT196621:BPL196622 BYP196621:BZH196622 CIL196621:CJD196622 CSH196621:CSZ196622 DCD196621:DCV196622 DLZ196621:DMR196622 DVV196621:DWN196622 EFR196621:EGJ196622 EPN196621:EQF196622 EZJ196621:FAB196622 FJF196621:FJX196622 FTB196621:FTT196622 GCX196621:GDP196622 GMT196621:GNL196622 GWP196621:GXH196622 HGL196621:HHD196622 HQH196621:HQZ196622 IAD196621:IAV196622 IJZ196621:IKR196622 ITV196621:IUN196622 JDR196621:JEJ196622 JNN196621:JOF196622 JXJ196621:JYB196622 KHF196621:KHX196622 KRB196621:KRT196622 LAX196621:LBP196622 LKT196621:LLL196622 LUP196621:LVH196622 MEL196621:MFD196622 MOH196621:MOZ196622 MYD196621:MYV196622 NHZ196621:NIR196622 NRV196621:NSN196622 OBR196621:OCJ196622 OLN196621:OMF196622 OVJ196621:OWB196622 PFF196621:PFX196622 PPB196621:PPT196622 PYX196621:PZP196622 QIT196621:QJL196622 QSP196621:QTH196622 RCL196621:RDD196622 RMH196621:RMZ196622 RWD196621:RWV196622 SFZ196621:SGR196622 SPV196621:SQN196622 SZR196621:TAJ196622 TJN196621:TKF196622 TTJ196621:TUB196622 UDF196621:UDX196622 UNB196621:UNT196622 UWX196621:UXP196622 VGT196621:VHL196622 VQP196621:VRH196622 WAL196621:WBD196622 WKH196621:WKZ196622 WUD196621:WUV196622 L262159:Z262160 HR262157:IJ262158 RN262157:SF262158 ABJ262157:ACB262158 ALF262157:ALX262158 AVB262157:AVT262158 BEX262157:BFP262158 BOT262157:BPL262158 BYP262157:BZH262158 CIL262157:CJD262158 CSH262157:CSZ262158 DCD262157:DCV262158 DLZ262157:DMR262158 DVV262157:DWN262158 EFR262157:EGJ262158 EPN262157:EQF262158 EZJ262157:FAB262158 FJF262157:FJX262158 FTB262157:FTT262158 GCX262157:GDP262158 GMT262157:GNL262158 GWP262157:GXH262158 HGL262157:HHD262158 HQH262157:HQZ262158 IAD262157:IAV262158 IJZ262157:IKR262158 ITV262157:IUN262158 JDR262157:JEJ262158 JNN262157:JOF262158 JXJ262157:JYB262158 KHF262157:KHX262158 KRB262157:KRT262158 LAX262157:LBP262158 LKT262157:LLL262158 LUP262157:LVH262158 MEL262157:MFD262158 MOH262157:MOZ262158 MYD262157:MYV262158 NHZ262157:NIR262158 NRV262157:NSN262158 OBR262157:OCJ262158 OLN262157:OMF262158 OVJ262157:OWB262158 PFF262157:PFX262158 PPB262157:PPT262158 PYX262157:PZP262158 QIT262157:QJL262158 QSP262157:QTH262158 RCL262157:RDD262158 RMH262157:RMZ262158 RWD262157:RWV262158 SFZ262157:SGR262158 SPV262157:SQN262158 SZR262157:TAJ262158 TJN262157:TKF262158 TTJ262157:TUB262158 UDF262157:UDX262158 UNB262157:UNT262158 UWX262157:UXP262158 VGT262157:VHL262158 VQP262157:VRH262158 WAL262157:WBD262158 WKH262157:WKZ262158 WUD262157:WUV262158 L327695:Z327696 HR327693:IJ327694 RN327693:SF327694 ABJ327693:ACB327694 ALF327693:ALX327694 AVB327693:AVT327694 BEX327693:BFP327694 BOT327693:BPL327694 BYP327693:BZH327694 CIL327693:CJD327694 CSH327693:CSZ327694 DCD327693:DCV327694 DLZ327693:DMR327694 DVV327693:DWN327694 EFR327693:EGJ327694 EPN327693:EQF327694 EZJ327693:FAB327694 FJF327693:FJX327694 FTB327693:FTT327694 GCX327693:GDP327694 GMT327693:GNL327694 GWP327693:GXH327694 HGL327693:HHD327694 HQH327693:HQZ327694 IAD327693:IAV327694 IJZ327693:IKR327694 ITV327693:IUN327694 JDR327693:JEJ327694 JNN327693:JOF327694 JXJ327693:JYB327694 KHF327693:KHX327694 KRB327693:KRT327694 LAX327693:LBP327694 LKT327693:LLL327694 LUP327693:LVH327694 MEL327693:MFD327694 MOH327693:MOZ327694 MYD327693:MYV327694 NHZ327693:NIR327694 NRV327693:NSN327694 OBR327693:OCJ327694 OLN327693:OMF327694 OVJ327693:OWB327694 PFF327693:PFX327694 PPB327693:PPT327694 PYX327693:PZP327694 QIT327693:QJL327694 QSP327693:QTH327694 RCL327693:RDD327694 RMH327693:RMZ327694 RWD327693:RWV327694 SFZ327693:SGR327694 SPV327693:SQN327694 SZR327693:TAJ327694 TJN327693:TKF327694 TTJ327693:TUB327694 UDF327693:UDX327694 UNB327693:UNT327694 UWX327693:UXP327694 VGT327693:VHL327694 VQP327693:VRH327694 WAL327693:WBD327694 WKH327693:WKZ327694 WUD327693:WUV327694 L393231:Z393232 HR393229:IJ393230 RN393229:SF393230 ABJ393229:ACB393230 ALF393229:ALX393230 AVB393229:AVT393230 BEX393229:BFP393230 BOT393229:BPL393230 BYP393229:BZH393230 CIL393229:CJD393230 CSH393229:CSZ393230 DCD393229:DCV393230 DLZ393229:DMR393230 DVV393229:DWN393230 EFR393229:EGJ393230 EPN393229:EQF393230 EZJ393229:FAB393230 FJF393229:FJX393230 FTB393229:FTT393230 GCX393229:GDP393230 GMT393229:GNL393230 GWP393229:GXH393230 HGL393229:HHD393230 HQH393229:HQZ393230 IAD393229:IAV393230 IJZ393229:IKR393230 ITV393229:IUN393230 JDR393229:JEJ393230 JNN393229:JOF393230 JXJ393229:JYB393230 KHF393229:KHX393230 KRB393229:KRT393230 LAX393229:LBP393230 LKT393229:LLL393230 LUP393229:LVH393230 MEL393229:MFD393230 MOH393229:MOZ393230 MYD393229:MYV393230 NHZ393229:NIR393230 NRV393229:NSN393230 OBR393229:OCJ393230 OLN393229:OMF393230 OVJ393229:OWB393230 PFF393229:PFX393230 PPB393229:PPT393230 PYX393229:PZP393230 QIT393229:QJL393230 QSP393229:QTH393230 RCL393229:RDD393230 RMH393229:RMZ393230 RWD393229:RWV393230 SFZ393229:SGR393230 SPV393229:SQN393230 SZR393229:TAJ393230 TJN393229:TKF393230 TTJ393229:TUB393230 UDF393229:UDX393230 UNB393229:UNT393230 UWX393229:UXP393230 VGT393229:VHL393230 VQP393229:VRH393230 WAL393229:WBD393230 WKH393229:WKZ393230 WUD393229:WUV393230 L458767:Z458768 HR458765:IJ458766 RN458765:SF458766 ABJ458765:ACB458766 ALF458765:ALX458766 AVB458765:AVT458766 BEX458765:BFP458766 BOT458765:BPL458766 BYP458765:BZH458766 CIL458765:CJD458766 CSH458765:CSZ458766 DCD458765:DCV458766 DLZ458765:DMR458766 DVV458765:DWN458766 EFR458765:EGJ458766 EPN458765:EQF458766 EZJ458765:FAB458766 FJF458765:FJX458766 FTB458765:FTT458766 GCX458765:GDP458766 GMT458765:GNL458766 GWP458765:GXH458766 HGL458765:HHD458766 HQH458765:HQZ458766 IAD458765:IAV458766 IJZ458765:IKR458766 ITV458765:IUN458766 JDR458765:JEJ458766 JNN458765:JOF458766 JXJ458765:JYB458766 KHF458765:KHX458766 KRB458765:KRT458766 LAX458765:LBP458766 LKT458765:LLL458766 LUP458765:LVH458766 MEL458765:MFD458766 MOH458765:MOZ458766 MYD458765:MYV458766 NHZ458765:NIR458766 NRV458765:NSN458766 OBR458765:OCJ458766 OLN458765:OMF458766 OVJ458765:OWB458766 PFF458765:PFX458766 PPB458765:PPT458766 PYX458765:PZP458766 QIT458765:QJL458766 QSP458765:QTH458766 RCL458765:RDD458766 RMH458765:RMZ458766 RWD458765:RWV458766 SFZ458765:SGR458766 SPV458765:SQN458766 SZR458765:TAJ458766 TJN458765:TKF458766 TTJ458765:TUB458766 UDF458765:UDX458766 UNB458765:UNT458766 UWX458765:UXP458766 VGT458765:VHL458766 VQP458765:VRH458766 WAL458765:WBD458766 WKH458765:WKZ458766 WUD458765:WUV458766 L524303:Z524304 HR524301:IJ524302 RN524301:SF524302 ABJ524301:ACB524302 ALF524301:ALX524302 AVB524301:AVT524302 BEX524301:BFP524302 BOT524301:BPL524302 BYP524301:BZH524302 CIL524301:CJD524302 CSH524301:CSZ524302 DCD524301:DCV524302 DLZ524301:DMR524302 DVV524301:DWN524302 EFR524301:EGJ524302 EPN524301:EQF524302 EZJ524301:FAB524302 FJF524301:FJX524302 FTB524301:FTT524302 GCX524301:GDP524302 GMT524301:GNL524302 GWP524301:GXH524302 HGL524301:HHD524302 HQH524301:HQZ524302 IAD524301:IAV524302 IJZ524301:IKR524302 ITV524301:IUN524302 JDR524301:JEJ524302 JNN524301:JOF524302 JXJ524301:JYB524302 KHF524301:KHX524302 KRB524301:KRT524302 LAX524301:LBP524302 LKT524301:LLL524302 LUP524301:LVH524302 MEL524301:MFD524302 MOH524301:MOZ524302 MYD524301:MYV524302 NHZ524301:NIR524302 NRV524301:NSN524302 OBR524301:OCJ524302 OLN524301:OMF524302 OVJ524301:OWB524302 PFF524301:PFX524302 PPB524301:PPT524302 PYX524301:PZP524302 QIT524301:QJL524302 QSP524301:QTH524302 RCL524301:RDD524302 RMH524301:RMZ524302 RWD524301:RWV524302 SFZ524301:SGR524302 SPV524301:SQN524302 SZR524301:TAJ524302 TJN524301:TKF524302 TTJ524301:TUB524302 UDF524301:UDX524302 UNB524301:UNT524302 UWX524301:UXP524302 VGT524301:VHL524302 VQP524301:VRH524302 WAL524301:WBD524302 WKH524301:WKZ524302 WUD524301:WUV524302 L589839:Z589840 HR589837:IJ589838 RN589837:SF589838 ABJ589837:ACB589838 ALF589837:ALX589838 AVB589837:AVT589838 BEX589837:BFP589838 BOT589837:BPL589838 BYP589837:BZH589838 CIL589837:CJD589838 CSH589837:CSZ589838 DCD589837:DCV589838 DLZ589837:DMR589838 DVV589837:DWN589838 EFR589837:EGJ589838 EPN589837:EQF589838 EZJ589837:FAB589838 FJF589837:FJX589838 FTB589837:FTT589838 GCX589837:GDP589838 GMT589837:GNL589838 GWP589837:GXH589838 HGL589837:HHD589838 HQH589837:HQZ589838 IAD589837:IAV589838 IJZ589837:IKR589838 ITV589837:IUN589838 JDR589837:JEJ589838 JNN589837:JOF589838 JXJ589837:JYB589838 KHF589837:KHX589838 KRB589837:KRT589838 LAX589837:LBP589838 LKT589837:LLL589838 LUP589837:LVH589838 MEL589837:MFD589838 MOH589837:MOZ589838 MYD589837:MYV589838 NHZ589837:NIR589838 NRV589837:NSN589838 OBR589837:OCJ589838 OLN589837:OMF589838 OVJ589837:OWB589838 PFF589837:PFX589838 PPB589837:PPT589838 PYX589837:PZP589838 QIT589837:QJL589838 QSP589837:QTH589838 RCL589837:RDD589838 RMH589837:RMZ589838 RWD589837:RWV589838 SFZ589837:SGR589838 SPV589837:SQN589838 SZR589837:TAJ589838 TJN589837:TKF589838 TTJ589837:TUB589838 UDF589837:UDX589838 UNB589837:UNT589838 UWX589837:UXP589838 VGT589837:VHL589838 VQP589837:VRH589838 WAL589837:WBD589838 WKH589837:WKZ589838 WUD589837:WUV589838 L655375:Z655376 HR655373:IJ655374 RN655373:SF655374 ABJ655373:ACB655374 ALF655373:ALX655374 AVB655373:AVT655374 BEX655373:BFP655374 BOT655373:BPL655374 BYP655373:BZH655374 CIL655373:CJD655374 CSH655373:CSZ655374 DCD655373:DCV655374 DLZ655373:DMR655374 DVV655373:DWN655374 EFR655373:EGJ655374 EPN655373:EQF655374 EZJ655373:FAB655374 FJF655373:FJX655374 FTB655373:FTT655374 GCX655373:GDP655374 GMT655373:GNL655374 GWP655373:GXH655374 HGL655373:HHD655374 HQH655373:HQZ655374 IAD655373:IAV655374 IJZ655373:IKR655374 ITV655373:IUN655374 JDR655373:JEJ655374 JNN655373:JOF655374 JXJ655373:JYB655374 KHF655373:KHX655374 KRB655373:KRT655374 LAX655373:LBP655374 LKT655373:LLL655374 LUP655373:LVH655374 MEL655373:MFD655374 MOH655373:MOZ655374 MYD655373:MYV655374 NHZ655373:NIR655374 NRV655373:NSN655374 OBR655373:OCJ655374 OLN655373:OMF655374 OVJ655373:OWB655374 PFF655373:PFX655374 PPB655373:PPT655374 PYX655373:PZP655374 QIT655373:QJL655374 QSP655373:QTH655374 RCL655373:RDD655374 RMH655373:RMZ655374 RWD655373:RWV655374 SFZ655373:SGR655374 SPV655373:SQN655374 SZR655373:TAJ655374 TJN655373:TKF655374 TTJ655373:TUB655374 UDF655373:UDX655374 UNB655373:UNT655374 UWX655373:UXP655374 VGT655373:VHL655374 VQP655373:VRH655374 WAL655373:WBD655374 WKH655373:WKZ655374 WUD655373:WUV655374 L720911:Z720912 HR720909:IJ720910 RN720909:SF720910 ABJ720909:ACB720910 ALF720909:ALX720910 AVB720909:AVT720910 BEX720909:BFP720910 BOT720909:BPL720910 BYP720909:BZH720910 CIL720909:CJD720910 CSH720909:CSZ720910 DCD720909:DCV720910 DLZ720909:DMR720910 DVV720909:DWN720910 EFR720909:EGJ720910 EPN720909:EQF720910 EZJ720909:FAB720910 FJF720909:FJX720910 FTB720909:FTT720910 GCX720909:GDP720910 GMT720909:GNL720910 GWP720909:GXH720910 HGL720909:HHD720910 HQH720909:HQZ720910 IAD720909:IAV720910 IJZ720909:IKR720910 ITV720909:IUN720910 JDR720909:JEJ720910 JNN720909:JOF720910 JXJ720909:JYB720910 KHF720909:KHX720910 KRB720909:KRT720910 LAX720909:LBP720910 LKT720909:LLL720910 LUP720909:LVH720910 MEL720909:MFD720910 MOH720909:MOZ720910 MYD720909:MYV720910 NHZ720909:NIR720910 NRV720909:NSN720910 OBR720909:OCJ720910 OLN720909:OMF720910 OVJ720909:OWB720910 PFF720909:PFX720910 PPB720909:PPT720910 PYX720909:PZP720910 QIT720909:QJL720910 QSP720909:QTH720910 RCL720909:RDD720910 RMH720909:RMZ720910 RWD720909:RWV720910 SFZ720909:SGR720910 SPV720909:SQN720910 SZR720909:TAJ720910 TJN720909:TKF720910 TTJ720909:TUB720910 UDF720909:UDX720910 UNB720909:UNT720910 UWX720909:UXP720910 VGT720909:VHL720910 VQP720909:VRH720910 WAL720909:WBD720910 WKH720909:WKZ720910 WUD720909:WUV720910 L786447:Z786448 HR786445:IJ786446 RN786445:SF786446 ABJ786445:ACB786446 ALF786445:ALX786446 AVB786445:AVT786446 BEX786445:BFP786446 BOT786445:BPL786446 BYP786445:BZH786446 CIL786445:CJD786446 CSH786445:CSZ786446 DCD786445:DCV786446 DLZ786445:DMR786446 DVV786445:DWN786446 EFR786445:EGJ786446 EPN786445:EQF786446 EZJ786445:FAB786446 FJF786445:FJX786446 FTB786445:FTT786446 GCX786445:GDP786446 GMT786445:GNL786446 GWP786445:GXH786446 HGL786445:HHD786446 HQH786445:HQZ786446 IAD786445:IAV786446 IJZ786445:IKR786446 ITV786445:IUN786446 JDR786445:JEJ786446 JNN786445:JOF786446 JXJ786445:JYB786446 KHF786445:KHX786446 KRB786445:KRT786446 LAX786445:LBP786446 LKT786445:LLL786446 LUP786445:LVH786446 MEL786445:MFD786446 MOH786445:MOZ786446 MYD786445:MYV786446 NHZ786445:NIR786446 NRV786445:NSN786446 OBR786445:OCJ786446 OLN786445:OMF786446 OVJ786445:OWB786446 PFF786445:PFX786446 PPB786445:PPT786446 PYX786445:PZP786446 QIT786445:QJL786446 QSP786445:QTH786446 RCL786445:RDD786446 RMH786445:RMZ786446 RWD786445:RWV786446 SFZ786445:SGR786446 SPV786445:SQN786446 SZR786445:TAJ786446 TJN786445:TKF786446 TTJ786445:TUB786446 UDF786445:UDX786446 UNB786445:UNT786446 UWX786445:UXP786446 VGT786445:VHL786446 VQP786445:VRH786446 WAL786445:WBD786446 WKH786445:WKZ786446 WUD786445:WUV786446 L851983:Z851984 HR851981:IJ851982 RN851981:SF851982 ABJ851981:ACB851982 ALF851981:ALX851982 AVB851981:AVT851982 BEX851981:BFP851982 BOT851981:BPL851982 BYP851981:BZH851982 CIL851981:CJD851982 CSH851981:CSZ851982 DCD851981:DCV851982 DLZ851981:DMR851982 DVV851981:DWN851982 EFR851981:EGJ851982 EPN851981:EQF851982 EZJ851981:FAB851982 FJF851981:FJX851982 FTB851981:FTT851982 GCX851981:GDP851982 GMT851981:GNL851982 GWP851981:GXH851982 HGL851981:HHD851982 HQH851981:HQZ851982 IAD851981:IAV851982 IJZ851981:IKR851982 ITV851981:IUN851982 JDR851981:JEJ851982 JNN851981:JOF851982 JXJ851981:JYB851982 KHF851981:KHX851982 KRB851981:KRT851982 LAX851981:LBP851982 LKT851981:LLL851982 LUP851981:LVH851982 MEL851981:MFD851982 MOH851981:MOZ851982 MYD851981:MYV851982 NHZ851981:NIR851982 NRV851981:NSN851982 OBR851981:OCJ851982 OLN851981:OMF851982 OVJ851981:OWB851982 PFF851981:PFX851982 PPB851981:PPT851982 PYX851981:PZP851982 QIT851981:QJL851982 QSP851981:QTH851982 RCL851981:RDD851982 RMH851981:RMZ851982 RWD851981:RWV851982 SFZ851981:SGR851982 SPV851981:SQN851982 SZR851981:TAJ851982 TJN851981:TKF851982 TTJ851981:TUB851982 UDF851981:UDX851982 UNB851981:UNT851982 UWX851981:UXP851982 VGT851981:VHL851982 VQP851981:VRH851982 WAL851981:WBD851982 WKH851981:WKZ851982 WUD851981:WUV851982 L917519:Z917520 HR917517:IJ917518 RN917517:SF917518 ABJ917517:ACB917518 ALF917517:ALX917518 AVB917517:AVT917518 BEX917517:BFP917518 BOT917517:BPL917518 BYP917517:BZH917518 CIL917517:CJD917518 CSH917517:CSZ917518 DCD917517:DCV917518 DLZ917517:DMR917518 DVV917517:DWN917518 EFR917517:EGJ917518 EPN917517:EQF917518 EZJ917517:FAB917518 FJF917517:FJX917518 FTB917517:FTT917518 GCX917517:GDP917518 GMT917517:GNL917518 GWP917517:GXH917518 HGL917517:HHD917518 HQH917517:HQZ917518 IAD917517:IAV917518 IJZ917517:IKR917518 ITV917517:IUN917518 JDR917517:JEJ917518 JNN917517:JOF917518 JXJ917517:JYB917518 KHF917517:KHX917518 KRB917517:KRT917518 LAX917517:LBP917518 LKT917517:LLL917518 LUP917517:LVH917518 MEL917517:MFD917518 MOH917517:MOZ917518 MYD917517:MYV917518 NHZ917517:NIR917518 NRV917517:NSN917518 OBR917517:OCJ917518 OLN917517:OMF917518 OVJ917517:OWB917518 PFF917517:PFX917518 PPB917517:PPT917518 PYX917517:PZP917518 QIT917517:QJL917518 QSP917517:QTH917518 RCL917517:RDD917518 RMH917517:RMZ917518 RWD917517:RWV917518 SFZ917517:SGR917518 SPV917517:SQN917518 SZR917517:TAJ917518 TJN917517:TKF917518 TTJ917517:TUB917518 UDF917517:UDX917518 UNB917517:UNT917518 UWX917517:UXP917518 VGT917517:VHL917518 VQP917517:VRH917518 WAL917517:WBD917518 WKH917517:WKZ917518 WUD917517:WUV917518 L983055:Z983056 HR983053:IJ983054 RN983053:SF983054 ABJ983053:ACB983054 ALF983053:ALX983054 AVB983053:AVT983054 BEX983053:BFP983054 BOT983053:BPL983054 BYP983053:BZH983054 CIL983053:CJD983054 CSH983053:CSZ983054 DCD983053:DCV983054 DLZ983053:DMR983054 DVV983053:DWN983054 EFR983053:EGJ983054 EPN983053:EQF983054 EZJ983053:FAB983054 FJF983053:FJX983054 FTB983053:FTT983054 GCX983053:GDP983054 GMT983053:GNL983054 GWP983053:GXH983054 HGL983053:HHD983054 HQH983053:HQZ983054 IAD983053:IAV983054 IJZ983053:IKR983054 ITV983053:IUN983054 JDR983053:JEJ983054 JNN983053:JOF983054 JXJ983053:JYB983054 KHF983053:KHX983054 KRB983053:KRT983054 LAX983053:LBP983054 LKT983053:LLL983054 LUP983053:LVH983054 MEL983053:MFD983054 MOH983053:MOZ983054 MYD983053:MYV983054 NHZ983053:NIR983054 NRV983053:NSN983054 OBR983053:OCJ983054 OLN983053:OMF983054 OVJ983053:OWB983054 PFF983053:PFX983054 PPB983053:PPT983054 PYX983053:PZP983054 QIT983053:QJL983054 QSP983053:QTH983054 RCL983053:RDD983054 RMH983053:RMZ983054 RWD983053:RWV983054 SFZ983053:SGR983054 SPV983053:SQN983054 SZR983053:TAJ983054 TJN983053:TKF983054 TTJ983053:TUB983054 UDF983053:UDX983054 UNB983053:UNT983054 UWX983053:UXP983054 VGT983053:VHL983054 VQP983053:VRH983054 WAL983053:WBD983054 WKH983053:WKZ983054 WUD983053:WUV983054 O65546:O65549 HU65544:HU65547 RQ65544:RQ65547 ABM65544:ABM65547 ALI65544:ALI65547 AVE65544:AVE65547 BFA65544:BFA65547 BOW65544:BOW65547 BYS65544:BYS65547 CIO65544:CIO65547 CSK65544:CSK65547 DCG65544:DCG65547 DMC65544:DMC65547 DVY65544:DVY65547 EFU65544:EFU65547 EPQ65544:EPQ65547 EZM65544:EZM65547 FJI65544:FJI65547 FTE65544:FTE65547 GDA65544:GDA65547 GMW65544:GMW65547 GWS65544:GWS65547 HGO65544:HGO65547 HQK65544:HQK65547 IAG65544:IAG65547 IKC65544:IKC65547 ITY65544:ITY65547 JDU65544:JDU65547 JNQ65544:JNQ65547 JXM65544:JXM65547 KHI65544:KHI65547 KRE65544:KRE65547 LBA65544:LBA65547 LKW65544:LKW65547 LUS65544:LUS65547 MEO65544:MEO65547 MOK65544:MOK65547 MYG65544:MYG65547 NIC65544:NIC65547 NRY65544:NRY65547 OBU65544:OBU65547 OLQ65544:OLQ65547 OVM65544:OVM65547 PFI65544:PFI65547 PPE65544:PPE65547 PZA65544:PZA65547 QIW65544:QIW65547 QSS65544:QSS65547 RCO65544:RCO65547 RMK65544:RMK65547 RWG65544:RWG65547 SGC65544:SGC65547 SPY65544:SPY65547 SZU65544:SZU65547 TJQ65544:TJQ65547 TTM65544:TTM65547 UDI65544:UDI65547 UNE65544:UNE65547 UXA65544:UXA65547 VGW65544:VGW65547 VQS65544:VQS65547 WAO65544:WAO65547 WKK65544:WKK65547 WUG65544:WUG65547 O131082:O131085 HU131080:HU131083 RQ131080:RQ131083 ABM131080:ABM131083 ALI131080:ALI131083 AVE131080:AVE131083 BFA131080:BFA131083 BOW131080:BOW131083 BYS131080:BYS131083 CIO131080:CIO131083 CSK131080:CSK131083 DCG131080:DCG131083 DMC131080:DMC131083 DVY131080:DVY131083 EFU131080:EFU131083 EPQ131080:EPQ131083 EZM131080:EZM131083 FJI131080:FJI131083 FTE131080:FTE131083 GDA131080:GDA131083 GMW131080:GMW131083 GWS131080:GWS131083 HGO131080:HGO131083 HQK131080:HQK131083 IAG131080:IAG131083 IKC131080:IKC131083 ITY131080:ITY131083 JDU131080:JDU131083 JNQ131080:JNQ131083 JXM131080:JXM131083 KHI131080:KHI131083 KRE131080:KRE131083 LBA131080:LBA131083 LKW131080:LKW131083 LUS131080:LUS131083 MEO131080:MEO131083 MOK131080:MOK131083 MYG131080:MYG131083 NIC131080:NIC131083 NRY131080:NRY131083 OBU131080:OBU131083 OLQ131080:OLQ131083 OVM131080:OVM131083 PFI131080:PFI131083 PPE131080:PPE131083 PZA131080:PZA131083 QIW131080:QIW131083 QSS131080:QSS131083 RCO131080:RCO131083 RMK131080:RMK131083 RWG131080:RWG131083 SGC131080:SGC131083 SPY131080:SPY131083 SZU131080:SZU131083 TJQ131080:TJQ131083 TTM131080:TTM131083 UDI131080:UDI131083 UNE131080:UNE131083 UXA131080:UXA131083 VGW131080:VGW131083 VQS131080:VQS131083 WAO131080:WAO131083 WKK131080:WKK131083 WUG131080:WUG131083 O196618:O196621 HU196616:HU196619 RQ196616:RQ196619 ABM196616:ABM196619 ALI196616:ALI196619 AVE196616:AVE196619 BFA196616:BFA196619 BOW196616:BOW196619 BYS196616:BYS196619 CIO196616:CIO196619 CSK196616:CSK196619 DCG196616:DCG196619 DMC196616:DMC196619 DVY196616:DVY196619 EFU196616:EFU196619 EPQ196616:EPQ196619 EZM196616:EZM196619 FJI196616:FJI196619 FTE196616:FTE196619 GDA196616:GDA196619 GMW196616:GMW196619 GWS196616:GWS196619 HGO196616:HGO196619 HQK196616:HQK196619 IAG196616:IAG196619 IKC196616:IKC196619 ITY196616:ITY196619 JDU196616:JDU196619 JNQ196616:JNQ196619 JXM196616:JXM196619 KHI196616:KHI196619 KRE196616:KRE196619 LBA196616:LBA196619 LKW196616:LKW196619 LUS196616:LUS196619 MEO196616:MEO196619 MOK196616:MOK196619 MYG196616:MYG196619 NIC196616:NIC196619 NRY196616:NRY196619 OBU196616:OBU196619 OLQ196616:OLQ196619 OVM196616:OVM196619 PFI196616:PFI196619 PPE196616:PPE196619 PZA196616:PZA196619 QIW196616:QIW196619 QSS196616:QSS196619 RCO196616:RCO196619 RMK196616:RMK196619 RWG196616:RWG196619 SGC196616:SGC196619 SPY196616:SPY196619 SZU196616:SZU196619 TJQ196616:TJQ196619 TTM196616:TTM196619 UDI196616:UDI196619 UNE196616:UNE196619 UXA196616:UXA196619 VGW196616:VGW196619 VQS196616:VQS196619 WAO196616:WAO196619 WKK196616:WKK196619 WUG196616:WUG196619 O262154:O262157 HU262152:HU262155 RQ262152:RQ262155 ABM262152:ABM262155 ALI262152:ALI262155 AVE262152:AVE262155 BFA262152:BFA262155 BOW262152:BOW262155 BYS262152:BYS262155 CIO262152:CIO262155 CSK262152:CSK262155 DCG262152:DCG262155 DMC262152:DMC262155 DVY262152:DVY262155 EFU262152:EFU262155 EPQ262152:EPQ262155 EZM262152:EZM262155 FJI262152:FJI262155 FTE262152:FTE262155 GDA262152:GDA262155 GMW262152:GMW262155 GWS262152:GWS262155 HGO262152:HGO262155 HQK262152:HQK262155 IAG262152:IAG262155 IKC262152:IKC262155 ITY262152:ITY262155 JDU262152:JDU262155 JNQ262152:JNQ262155 JXM262152:JXM262155 KHI262152:KHI262155 KRE262152:KRE262155 LBA262152:LBA262155 LKW262152:LKW262155 LUS262152:LUS262155 MEO262152:MEO262155 MOK262152:MOK262155 MYG262152:MYG262155 NIC262152:NIC262155 NRY262152:NRY262155 OBU262152:OBU262155 OLQ262152:OLQ262155 OVM262152:OVM262155 PFI262152:PFI262155 PPE262152:PPE262155 PZA262152:PZA262155 QIW262152:QIW262155 QSS262152:QSS262155 RCO262152:RCO262155 RMK262152:RMK262155 RWG262152:RWG262155 SGC262152:SGC262155 SPY262152:SPY262155 SZU262152:SZU262155 TJQ262152:TJQ262155 TTM262152:TTM262155 UDI262152:UDI262155 UNE262152:UNE262155 UXA262152:UXA262155 VGW262152:VGW262155 VQS262152:VQS262155 WAO262152:WAO262155 WKK262152:WKK262155 WUG262152:WUG262155 O327690:O327693 HU327688:HU327691 RQ327688:RQ327691 ABM327688:ABM327691 ALI327688:ALI327691 AVE327688:AVE327691 BFA327688:BFA327691 BOW327688:BOW327691 BYS327688:BYS327691 CIO327688:CIO327691 CSK327688:CSK327691 DCG327688:DCG327691 DMC327688:DMC327691 DVY327688:DVY327691 EFU327688:EFU327691 EPQ327688:EPQ327691 EZM327688:EZM327691 FJI327688:FJI327691 FTE327688:FTE327691 GDA327688:GDA327691 GMW327688:GMW327691 GWS327688:GWS327691 HGO327688:HGO327691 HQK327688:HQK327691 IAG327688:IAG327691 IKC327688:IKC327691 ITY327688:ITY327691 JDU327688:JDU327691 JNQ327688:JNQ327691 JXM327688:JXM327691 KHI327688:KHI327691 KRE327688:KRE327691 LBA327688:LBA327691 LKW327688:LKW327691 LUS327688:LUS327691 MEO327688:MEO327691 MOK327688:MOK327691 MYG327688:MYG327691 NIC327688:NIC327691 NRY327688:NRY327691 OBU327688:OBU327691 OLQ327688:OLQ327691 OVM327688:OVM327691 PFI327688:PFI327691 PPE327688:PPE327691 PZA327688:PZA327691 QIW327688:QIW327691 QSS327688:QSS327691 RCO327688:RCO327691 RMK327688:RMK327691 RWG327688:RWG327691 SGC327688:SGC327691 SPY327688:SPY327691 SZU327688:SZU327691 TJQ327688:TJQ327691 TTM327688:TTM327691 UDI327688:UDI327691 UNE327688:UNE327691 UXA327688:UXA327691 VGW327688:VGW327691 VQS327688:VQS327691 WAO327688:WAO327691 WKK327688:WKK327691 WUG327688:WUG327691 O393226:O393229 HU393224:HU393227 RQ393224:RQ393227 ABM393224:ABM393227 ALI393224:ALI393227 AVE393224:AVE393227 BFA393224:BFA393227 BOW393224:BOW393227 BYS393224:BYS393227 CIO393224:CIO393227 CSK393224:CSK393227 DCG393224:DCG393227 DMC393224:DMC393227 DVY393224:DVY393227 EFU393224:EFU393227 EPQ393224:EPQ393227 EZM393224:EZM393227 FJI393224:FJI393227 FTE393224:FTE393227 GDA393224:GDA393227 GMW393224:GMW393227 GWS393224:GWS393227 HGO393224:HGO393227 HQK393224:HQK393227 IAG393224:IAG393227 IKC393224:IKC393227 ITY393224:ITY393227 JDU393224:JDU393227 JNQ393224:JNQ393227 JXM393224:JXM393227 KHI393224:KHI393227 KRE393224:KRE393227 LBA393224:LBA393227 LKW393224:LKW393227 LUS393224:LUS393227 MEO393224:MEO393227 MOK393224:MOK393227 MYG393224:MYG393227 NIC393224:NIC393227 NRY393224:NRY393227 OBU393224:OBU393227 OLQ393224:OLQ393227 OVM393224:OVM393227 PFI393224:PFI393227 PPE393224:PPE393227 PZA393224:PZA393227 QIW393224:QIW393227 QSS393224:QSS393227 RCO393224:RCO393227 RMK393224:RMK393227 RWG393224:RWG393227 SGC393224:SGC393227 SPY393224:SPY393227 SZU393224:SZU393227 TJQ393224:TJQ393227 TTM393224:TTM393227 UDI393224:UDI393227 UNE393224:UNE393227 UXA393224:UXA393227 VGW393224:VGW393227 VQS393224:VQS393227 WAO393224:WAO393227 WKK393224:WKK393227 WUG393224:WUG393227 O458762:O458765 HU458760:HU458763 RQ458760:RQ458763 ABM458760:ABM458763 ALI458760:ALI458763 AVE458760:AVE458763 BFA458760:BFA458763 BOW458760:BOW458763 BYS458760:BYS458763 CIO458760:CIO458763 CSK458760:CSK458763 DCG458760:DCG458763 DMC458760:DMC458763 DVY458760:DVY458763 EFU458760:EFU458763 EPQ458760:EPQ458763 EZM458760:EZM458763 FJI458760:FJI458763 FTE458760:FTE458763 GDA458760:GDA458763 GMW458760:GMW458763 GWS458760:GWS458763 HGO458760:HGO458763 HQK458760:HQK458763 IAG458760:IAG458763 IKC458760:IKC458763 ITY458760:ITY458763 JDU458760:JDU458763 JNQ458760:JNQ458763 JXM458760:JXM458763 KHI458760:KHI458763 KRE458760:KRE458763 LBA458760:LBA458763 LKW458760:LKW458763 LUS458760:LUS458763 MEO458760:MEO458763 MOK458760:MOK458763 MYG458760:MYG458763 NIC458760:NIC458763 NRY458760:NRY458763 OBU458760:OBU458763 OLQ458760:OLQ458763 OVM458760:OVM458763 PFI458760:PFI458763 PPE458760:PPE458763 PZA458760:PZA458763 QIW458760:QIW458763 QSS458760:QSS458763 RCO458760:RCO458763 RMK458760:RMK458763 RWG458760:RWG458763 SGC458760:SGC458763 SPY458760:SPY458763 SZU458760:SZU458763 TJQ458760:TJQ458763 TTM458760:TTM458763 UDI458760:UDI458763 UNE458760:UNE458763 UXA458760:UXA458763 VGW458760:VGW458763 VQS458760:VQS458763 WAO458760:WAO458763 WKK458760:WKK458763 WUG458760:WUG458763 O524298:O524301 HU524296:HU524299 RQ524296:RQ524299 ABM524296:ABM524299 ALI524296:ALI524299 AVE524296:AVE524299 BFA524296:BFA524299 BOW524296:BOW524299 BYS524296:BYS524299 CIO524296:CIO524299 CSK524296:CSK524299 DCG524296:DCG524299 DMC524296:DMC524299 DVY524296:DVY524299 EFU524296:EFU524299 EPQ524296:EPQ524299 EZM524296:EZM524299 FJI524296:FJI524299 FTE524296:FTE524299 GDA524296:GDA524299 GMW524296:GMW524299 GWS524296:GWS524299 HGO524296:HGO524299 HQK524296:HQK524299 IAG524296:IAG524299 IKC524296:IKC524299 ITY524296:ITY524299 JDU524296:JDU524299 JNQ524296:JNQ524299 JXM524296:JXM524299 KHI524296:KHI524299 KRE524296:KRE524299 LBA524296:LBA524299 LKW524296:LKW524299 LUS524296:LUS524299 MEO524296:MEO524299 MOK524296:MOK524299 MYG524296:MYG524299 NIC524296:NIC524299 NRY524296:NRY524299 OBU524296:OBU524299 OLQ524296:OLQ524299 OVM524296:OVM524299 PFI524296:PFI524299 PPE524296:PPE524299 PZA524296:PZA524299 QIW524296:QIW524299 QSS524296:QSS524299 RCO524296:RCO524299 RMK524296:RMK524299 RWG524296:RWG524299 SGC524296:SGC524299 SPY524296:SPY524299 SZU524296:SZU524299 TJQ524296:TJQ524299 TTM524296:TTM524299 UDI524296:UDI524299 UNE524296:UNE524299 UXA524296:UXA524299 VGW524296:VGW524299 VQS524296:VQS524299 WAO524296:WAO524299 WKK524296:WKK524299 WUG524296:WUG524299 O589834:O589837 HU589832:HU589835 RQ589832:RQ589835 ABM589832:ABM589835 ALI589832:ALI589835 AVE589832:AVE589835 BFA589832:BFA589835 BOW589832:BOW589835 BYS589832:BYS589835 CIO589832:CIO589835 CSK589832:CSK589835 DCG589832:DCG589835 DMC589832:DMC589835 DVY589832:DVY589835 EFU589832:EFU589835 EPQ589832:EPQ589835 EZM589832:EZM589835 FJI589832:FJI589835 FTE589832:FTE589835 GDA589832:GDA589835 GMW589832:GMW589835 GWS589832:GWS589835 HGO589832:HGO589835 HQK589832:HQK589835 IAG589832:IAG589835 IKC589832:IKC589835 ITY589832:ITY589835 JDU589832:JDU589835 JNQ589832:JNQ589835 JXM589832:JXM589835 KHI589832:KHI589835 KRE589832:KRE589835 LBA589832:LBA589835 LKW589832:LKW589835 LUS589832:LUS589835 MEO589832:MEO589835 MOK589832:MOK589835 MYG589832:MYG589835 NIC589832:NIC589835 NRY589832:NRY589835 OBU589832:OBU589835 OLQ589832:OLQ589835 OVM589832:OVM589835 PFI589832:PFI589835 PPE589832:PPE589835 PZA589832:PZA589835 QIW589832:QIW589835 QSS589832:QSS589835 RCO589832:RCO589835 RMK589832:RMK589835 RWG589832:RWG589835 SGC589832:SGC589835 SPY589832:SPY589835 SZU589832:SZU589835 TJQ589832:TJQ589835 TTM589832:TTM589835 UDI589832:UDI589835 UNE589832:UNE589835 UXA589832:UXA589835 VGW589832:VGW589835 VQS589832:VQS589835 WAO589832:WAO589835 WKK589832:WKK589835 WUG589832:WUG589835 O655370:O655373 HU655368:HU655371 RQ655368:RQ655371 ABM655368:ABM655371 ALI655368:ALI655371 AVE655368:AVE655371 BFA655368:BFA655371 BOW655368:BOW655371 BYS655368:BYS655371 CIO655368:CIO655371 CSK655368:CSK655371 DCG655368:DCG655371 DMC655368:DMC655371 DVY655368:DVY655371 EFU655368:EFU655371 EPQ655368:EPQ655371 EZM655368:EZM655371 FJI655368:FJI655371 FTE655368:FTE655371 GDA655368:GDA655371 GMW655368:GMW655371 GWS655368:GWS655371 HGO655368:HGO655371 HQK655368:HQK655371 IAG655368:IAG655371 IKC655368:IKC655371 ITY655368:ITY655371 JDU655368:JDU655371 JNQ655368:JNQ655371 JXM655368:JXM655371 KHI655368:KHI655371 KRE655368:KRE655371 LBA655368:LBA655371 LKW655368:LKW655371 LUS655368:LUS655371 MEO655368:MEO655371 MOK655368:MOK655371 MYG655368:MYG655371 NIC655368:NIC655371 NRY655368:NRY655371 OBU655368:OBU655371 OLQ655368:OLQ655371 OVM655368:OVM655371 PFI655368:PFI655371 PPE655368:PPE655371 PZA655368:PZA655371 QIW655368:QIW655371 QSS655368:QSS655371 RCO655368:RCO655371 RMK655368:RMK655371 RWG655368:RWG655371 SGC655368:SGC655371 SPY655368:SPY655371 SZU655368:SZU655371 TJQ655368:TJQ655371 TTM655368:TTM655371 UDI655368:UDI655371 UNE655368:UNE655371 UXA655368:UXA655371 VGW655368:VGW655371 VQS655368:VQS655371 WAO655368:WAO655371 WKK655368:WKK655371 WUG655368:WUG655371 O720906:O720909 HU720904:HU720907 RQ720904:RQ720907 ABM720904:ABM720907 ALI720904:ALI720907 AVE720904:AVE720907 BFA720904:BFA720907 BOW720904:BOW720907 BYS720904:BYS720907 CIO720904:CIO720907 CSK720904:CSK720907 DCG720904:DCG720907 DMC720904:DMC720907 DVY720904:DVY720907 EFU720904:EFU720907 EPQ720904:EPQ720907 EZM720904:EZM720907 FJI720904:FJI720907 FTE720904:FTE720907 GDA720904:GDA720907 GMW720904:GMW720907 GWS720904:GWS720907 HGO720904:HGO720907 HQK720904:HQK720907 IAG720904:IAG720907 IKC720904:IKC720907 ITY720904:ITY720907 JDU720904:JDU720907 JNQ720904:JNQ720907 JXM720904:JXM720907 KHI720904:KHI720907 KRE720904:KRE720907 LBA720904:LBA720907 LKW720904:LKW720907 LUS720904:LUS720907 MEO720904:MEO720907 MOK720904:MOK720907 MYG720904:MYG720907 NIC720904:NIC720907 NRY720904:NRY720907 OBU720904:OBU720907 OLQ720904:OLQ720907 OVM720904:OVM720907 PFI720904:PFI720907 PPE720904:PPE720907 PZA720904:PZA720907 QIW720904:QIW720907 QSS720904:QSS720907 RCO720904:RCO720907 RMK720904:RMK720907 RWG720904:RWG720907 SGC720904:SGC720907 SPY720904:SPY720907 SZU720904:SZU720907 TJQ720904:TJQ720907 TTM720904:TTM720907 UDI720904:UDI720907 UNE720904:UNE720907 UXA720904:UXA720907 VGW720904:VGW720907 VQS720904:VQS720907 WAO720904:WAO720907 WKK720904:WKK720907 WUG720904:WUG720907 O786442:O786445 HU786440:HU786443 RQ786440:RQ786443 ABM786440:ABM786443 ALI786440:ALI786443 AVE786440:AVE786443 BFA786440:BFA786443 BOW786440:BOW786443 BYS786440:BYS786443 CIO786440:CIO786443 CSK786440:CSK786443 DCG786440:DCG786443 DMC786440:DMC786443 DVY786440:DVY786443 EFU786440:EFU786443 EPQ786440:EPQ786443 EZM786440:EZM786443 FJI786440:FJI786443 FTE786440:FTE786443 GDA786440:GDA786443 GMW786440:GMW786443 GWS786440:GWS786443 HGO786440:HGO786443 HQK786440:HQK786443 IAG786440:IAG786443 IKC786440:IKC786443 ITY786440:ITY786443 JDU786440:JDU786443 JNQ786440:JNQ786443 JXM786440:JXM786443 KHI786440:KHI786443 KRE786440:KRE786443 LBA786440:LBA786443 LKW786440:LKW786443 LUS786440:LUS786443 MEO786440:MEO786443 MOK786440:MOK786443 MYG786440:MYG786443 NIC786440:NIC786443 NRY786440:NRY786443 OBU786440:OBU786443 OLQ786440:OLQ786443 OVM786440:OVM786443 PFI786440:PFI786443 PPE786440:PPE786443 PZA786440:PZA786443 QIW786440:QIW786443 QSS786440:QSS786443 RCO786440:RCO786443 RMK786440:RMK786443 RWG786440:RWG786443 SGC786440:SGC786443 SPY786440:SPY786443 SZU786440:SZU786443 TJQ786440:TJQ786443 TTM786440:TTM786443 UDI786440:UDI786443 UNE786440:UNE786443 UXA786440:UXA786443 VGW786440:VGW786443 VQS786440:VQS786443 WAO786440:WAO786443 WKK786440:WKK786443 WUG786440:WUG786443 O851978:O851981 HU851976:HU851979 RQ851976:RQ851979 ABM851976:ABM851979 ALI851976:ALI851979 AVE851976:AVE851979 BFA851976:BFA851979 BOW851976:BOW851979 BYS851976:BYS851979 CIO851976:CIO851979 CSK851976:CSK851979 DCG851976:DCG851979 DMC851976:DMC851979 DVY851976:DVY851979 EFU851976:EFU851979 EPQ851976:EPQ851979 EZM851976:EZM851979 FJI851976:FJI851979 FTE851976:FTE851979 GDA851976:GDA851979 GMW851976:GMW851979 GWS851976:GWS851979 HGO851976:HGO851979 HQK851976:HQK851979 IAG851976:IAG851979 IKC851976:IKC851979 ITY851976:ITY851979 JDU851976:JDU851979 JNQ851976:JNQ851979 JXM851976:JXM851979 KHI851976:KHI851979 KRE851976:KRE851979 LBA851976:LBA851979 LKW851976:LKW851979 LUS851976:LUS851979 MEO851976:MEO851979 MOK851976:MOK851979 MYG851976:MYG851979 NIC851976:NIC851979 NRY851976:NRY851979 OBU851976:OBU851979 OLQ851976:OLQ851979 OVM851976:OVM851979 PFI851976:PFI851979 PPE851976:PPE851979 PZA851976:PZA851979 QIW851976:QIW851979 QSS851976:QSS851979 RCO851976:RCO851979 RMK851976:RMK851979 RWG851976:RWG851979 SGC851976:SGC851979 SPY851976:SPY851979 SZU851976:SZU851979 TJQ851976:TJQ851979 TTM851976:TTM851979 UDI851976:UDI851979 UNE851976:UNE851979 UXA851976:UXA851979 VGW851976:VGW851979 VQS851976:VQS851979 WAO851976:WAO851979 WKK851976:WKK851979 WUG851976:WUG851979 O917514:O917517 HU917512:HU917515 RQ917512:RQ917515 ABM917512:ABM917515 ALI917512:ALI917515 AVE917512:AVE917515 BFA917512:BFA917515 BOW917512:BOW917515 BYS917512:BYS917515 CIO917512:CIO917515 CSK917512:CSK917515 DCG917512:DCG917515 DMC917512:DMC917515 DVY917512:DVY917515 EFU917512:EFU917515 EPQ917512:EPQ917515 EZM917512:EZM917515 FJI917512:FJI917515 FTE917512:FTE917515 GDA917512:GDA917515 GMW917512:GMW917515 GWS917512:GWS917515 HGO917512:HGO917515 HQK917512:HQK917515 IAG917512:IAG917515 IKC917512:IKC917515 ITY917512:ITY917515 JDU917512:JDU917515 JNQ917512:JNQ917515 JXM917512:JXM917515 KHI917512:KHI917515 KRE917512:KRE917515 LBA917512:LBA917515 LKW917512:LKW917515 LUS917512:LUS917515 MEO917512:MEO917515 MOK917512:MOK917515 MYG917512:MYG917515 NIC917512:NIC917515 NRY917512:NRY917515 OBU917512:OBU917515 OLQ917512:OLQ917515 OVM917512:OVM917515 PFI917512:PFI917515 PPE917512:PPE917515 PZA917512:PZA917515 QIW917512:QIW917515 QSS917512:QSS917515 RCO917512:RCO917515 RMK917512:RMK917515 RWG917512:RWG917515 SGC917512:SGC917515 SPY917512:SPY917515 SZU917512:SZU917515 TJQ917512:TJQ917515 TTM917512:TTM917515 UDI917512:UDI917515 UNE917512:UNE917515 UXA917512:UXA917515 VGW917512:VGW917515 VQS917512:VQS917515 WAO917512:WAO917515 WKK917512:WKK917515 WUG917512:WUG917515 O983050:O983053 HU983048:HU983051 RQ983048:RQ983051 ABM983048:ABM983051 ALI983048:ALI983051 AVE983048:AVE983051 BFA983048:BFA983051 BOW983048:BOW983051 BYS983048:BYS983051 CIO983048:CIO983051 CSK983048:CSK983051 DCG983048:DCG983051 DMC983048:DMC983051 DVY983048:DVY983051 EFU983048:EFU983051 EPQ983048:EPQ983051 EZM983048:EZM983051 FJI983048:FJI983051 FTE983048:FTE983051 GDA983048:GDA983051 GMW983048:GMW983051 GWS983048:GWS983051 HGO983048:HGO983051 HQK983048:HQK983051 IAG983048:IAG983051 IKC983048:IKC983051 ITY983048:ITY983051 JDU983048:JDU983051 JNQ983048:JNQ983051 JXM983048:JXM983051 KHI983048:KHI983051 KRE983048:KRE983051 LBA983048:LBA983051 LKW983048:LKW983051 LUS983048:LUS983051 MEO983048:MEO983051 MOK983048:MOK983051 MYG983048:MYG983051 NIC983048:NIC983051 NRY983048:NRY983051 OBU983048:OBU983051 OLQ983048:OLQ983051 OVM983048:OVM983051 PFI983048:PFI983051 PPE983048:PPE983051 PZA983048:PZA983051 QIW983048:QIW983051 QSS983048:QSS983051 RCO983048:RCO983051 RMK983048:RMK983051 RWG983048:RWG983051 SGC983048:SGC983051 SPY983048:SPY983051 SZU983048:SZU983051 TJQ983048:TJQ983051 TTM983048:TTM983051 UDI983048:UDI983051 UNE983048:UNE983051 UXA983048:UXA983051 VGW983048:VGW983051 VQS983048:VQS983051 WAO983048:WAO983051 WKK983048:WKK983051 WUG983048:WUG983051 H65560:Z65562 HN65558:IJ65560 RJ65558:SF65560 ABF65558:ACB65560 ALB65558:ALX65560 AUX65558:AVT65560 BET65558:BFP65560 BOP65558:BPL65560 BYL65558:BZH65560 CIH65558:CJD65560 CSD65558:CSZ65560 DBZ65558:DCV65560 DLV65558:DMR65560 DVR65558:DWN65560 EFN65558:EGJ65560 EPJ65558:EQF65560 EZF65558:FAB65560 FJB65558:FJX65560 FSX65558:FTT65560 GCT65558:GDP65560 GMP65558:GNL65560 GWL65558:GXH65560 HGH65558:HHD65560 HQD65558:HQZ65560 HZZ65558:IAV65560 IJV65558:IKR65560 ITR65558:IUN65560 JDN65558:JEJ65560 JNJ65558:JOF65560 JXF65558:JYB65560 KHB65558:KHX65560 KQX65558:KRT65560 LAT65558:LBP65560 LKP65558:LLL65560 LUL65558:LVH65560 MEH65558:MFD65560 MOD65558:MOZ65560 MXZ65558:MYV65560 NHV65558:NIR65560 NRR65558:NSN65560 OBN65558:OCJ65560 OLJ65558:OMF65560 OVF65558:OWB65560 PFB65558:PFX65560 POX65558:PPT65560 PYT65558:PZP65560 QIP65558:QJL65560 QSL65558:QTH65560 RCH65558:RDD65560 RMD65558:RMZ65560 RVZ65558:RWV65560 SFV65558:SGR65560 SPR65558:SQN65560 SZN65558:TAJ65560 TJJ65558:TKF65560 TTF65558:TUB65560 UDB65558:UDX65560 UMX65558:UNT65560 UWT65558:UXP65560 VGP65558:VHL65560 VQL65558:VRH65560 WAH65558:WBD65560 WKD65558:WKZ65560 WTZ65558:WUV65560 H131096:Z131098 HN131094:IJ131096 RJ131094:SF131096 ABF131094:ACB131096 ALB131094:ALX131096 AUX131094:AVT131096 BET131094:BFP131096 BOP131094:BPL131096 BYL131094:BZH131096 CIH131094:CJD131096 CSD131094:CSZ131096 DBZ131094:DCV131096 DLV131094:DMR131096 DVR131094:DWN131096 EFN131094:EGJ131096 EPJ131094:EQF131096 EZF131094:FAB131096 FJB131094:FJX131096 FSX131094:FTT131096 GCT131094:GDP131096 GMP131094:GNL131096 GWL131094:GXH131096 HGH131094:HHD131096 HQD131094:HQZ131096 HZZ131094:IAV131096 IJV131094:IKR131096 ITR131094:IUN131096 JDN131094:JEJ131096 JNJ131094:JOF131096 JXF131094:JYB131096 KHB131094:KHX131096 KQX131094:KRT131096 LAT131094:LBP131096 LKP131094:LLL131096 LUL131094:LVH131096 MEH131094:MFD131096 MOD131094:MOZ131096 MXZ131094:MYV131096 NHV131094:NIR131096 NRR131094:NSN131096 OBN131094:OCJ131096 OLJ131094:OMF131096 OVF131094:OWB131096 PFB131094:PFX131096 POX131094:PPT131096 PYT131094:PZP131096 QIP131094:QJL131096 QSL131094:QTH131096 RCH131094:RDD131096 RMD131094:RMZ131096 RVZ131094:RWV131096 SFV131094:SGR131096 SPR131094:SQN131096 SZN131094:TAJ131096 TJJ131094:TKF131096 TTF131094:TUB131096 UDB131094:UDX131096 UMX131094:UNT131096 UWT131094:UXP131096 VGP131094:VHL131096 VQL131094:VRH131096 WAH131094:WBD131096 WKD131094:WKZ131096 WTZ131094:WUV131096 H196632:Z196634 HN196630:IJ196632 RJ196630:SF196632 ABF196630:ACB196632 ALB196630:ALX196632 AUX196630:AVT196632 BET196630:BFP196632 BOP196630:BPL196632 BYL196630:BZH196632 CIH196630:CJD196632 CSD196630:CSZ196632 DBZ196630:DCV196632 DLV196630:DMR196632 DVR196630:DWN196632 EFN196630:EGJ196632 EPJ196630:EQF196632 EZF196630:FAB196632 FJB196630:FJX196632 FSX196630:FTT196632 GCT196630:GDP196632 GMP196630:GNL196632 GWL196630:GXH196632 HGH196630:HHD196632 HQD196630:HQZ196632 HZZ196630:IAV196632 IJV196630:IKR196632 ITR196630:IUN196632 JDN196630:JEJ196632 JNJ196630:JOF196632 JXF196630:JYB196632 KHB196630:KHX196632 KQX196630:KRT196632 LAT196630:LBP196632 LKP196630:LLL196632 LUL196630:LVH196632 MEH196630:MFD196632 MOD196630:MOZ196632 MXZ196630:MYV196632 NHV196630:NIR196632 NRR196630:NSN196632 OBN196630:OCJ196632 OLJ196630:OMF196632 OVF196630:OWB196632 PFB196630:PFX196632 POX196630:PPT196632 PYT196630:PZP196632 QIP196630:QJL196632 QSL196630:QTH196632 RCH196630:RDD196632 RMD196630:RMZ196632 RVZ196630:RWV196632 SFV196630:SGR196632 SPR196630:SQN196632 SZN196630:TAJ196632 TJJ196630:TKF196632 TTF196630:TUB196632 UDB196630:UDX196632 UMX196630:UNT196632 UWT196630:UXP196632 VGP196630:VHL196632 VQL196630:VRH196632 WAH196630:WBD196632 WKD196630:WKZ196632 WTZ196630:WUV196632 H262168:Z262170 HN262166:IJ262168 RJ262166:SF262168 ABF262166:ACB262168 ALB262166:ALX262168 AUX262166:AVT262168 BET262166:BFP262168 BOP262166:BPL262168 BYL262166:BZH262168 CIH262166:CJD262168 CSD262166:CSZ262168 DBZ262166:DCV262168 DLV262166:DMR262168 DVR262166:DWN262168 EFN262166:EGJ262168 EPJ262166:EQF262168 EZF262166:FAB262168 FJB262166:FJX262168 FSX262166:FTT262168 GCT262166:GDP262168 GMP262166:GNL262168 GWL262166:GXH262168 HGH262166:HHD262168 HQD262166:HQZ262168 HZZ262166:IAV262168 IJV262166:IKR262168 ITR262166:IUN262168 JDN262166:JEJ262168 JNJ262166:JOF262168 JXF262166:JYB262168 KHB262166:KHX262168 KQX262166:KRT262168 LAT262166:LBP262168 LKP262166:LLL262168 LUL262166:LVH262168 MEH262166:MFD262168 MOD262166:MOZ262168 MXZ262166:MYV262168 NHV262166:NIR262168 NRR262166:NSN262168 OBN262166:OCJ262168 OLJ262166:OMF262168 OVF262166:OWB262168 PFB262166:PFX262168 POX262166:PPT262168 PYT262166:PZP262168 QIP262166:QJL262168 QSL262166:QTH262168 RCH262166:RDD262168 RMD262166:RMZ262168 RVZ262166:RWV262168 SFV262166:SGR262168 SPR262166:SQN262168 SZN262166:TAJ262168 TJJ262166:TKF262168 TTF262166:TUB262168 UDB262166:UDX262168 UMX262166:UNT262168 UWT262166:UXP262168 VGP262166:VHL262168 VQL262166:VRH262168 WAH262166:WBD262168 WKD262166:WKZ262168 WTZ262166:WUV262168 H327704:Z327706 HN327702:IJ327704 RJ327702:SF327704 ABF327702:ACB327704 ALB327702:ALX327704 AUX327702:AVT327704 BET327702:BFP327704 BOP327702:BPL327704 BYL327702:BZH327704 CIH327702:CJD327704 CSD327702:CSZ327704 DBZ327702:DCV327704 DLV327702:DMR327704 DVR327702:DWN327704 EFN327702:EGJ327704 EPJ327702:EQF327704 EZF327702:FAB327704 FJB327702:FJX327704 FSX327702:FTT327704 GCT327702:GDP327704 GMP327702:GNL327704 GWL327702:GXH327704 HGH327702:HHD327704 HQD327702:HQZ327704 HZZ327702:IAV327704 IJV327702:IKR327704 ITR327702:IUN327704 JDN327702:JEJ327704 JNJ327702:JOF327704 JXF327702:JYB327704 KHB327702:KHX327704 KQX327702:KRT327704 LAT327702:LBP327704 LKP327702:LLL327704 LUL327702:LVH327704 MEH327702:MFD327704 MOD327702:MOZ327704 MXZ327702:MYV327704 NHV327702:NIR327704 NRR327702:NSN327704 OBN327702:OCJ327704 OLJ327702:OMF327704 OVF327702:OWB327704 PFB327702:PFX327704 POX327702:PPT327704 PYT327702:PZP327704 QIP327702:QJL327704 QSL327702:QTH327704 RCH327702:RDD327704 RMD327702:RMZ327704 RVZ327702:RWV327704 SFV327702:SGR327704 SPR327702:SQN327704 SZN327702:TAJ327704 TJJ327702:TKF327704 TTF327702:TUB327704 UDB327702:UDX327704 UMX327702:UNT327704 UWT327702:UXP327704 VGP327702:VHL327704 VQL327702:VRH327704 WAH327702:WBD327704 WKD327702:WKZ327704 WTZ327702:WUV327704 H393240:Z393242 HN393238:IJ393240 RJ393238:SF393240 ABF393238:ACB393240 ALB393238:ALX393240 AUX393238:AVT393240 BET393238:BFP393240 BOP393238:BPL393240 BYL393238:BZH393240 CIH393238:CJD393240 CSD393238:CSZ393240 DBZ393238:DCV393240 DLV393238:DMR393240 DVR393238:DWN393240 EFN393238:EGJ393240 EPJ393238:EQF393240 EZF393238:FAB393240 FJB393238:FJX393240 FSX393238:FTT393240 GCT393238:GDP393240 GMP393238:GNL393240 GWL393238:GXH393240 HGH393238:HHD393240 HQD393238:HQZ393240 HZZ393238:IAV393240 IJV393238:IKR393240 ITR393238:IUN393240 JDN393238:JEJ393240 JNJ393238:JOF393240 JXF393238:JYB393240 KHB393238:KHX393240 KQX393238:KRT393240 LAT393238:LBP393240 LKP393238:LLL393240 LUL393238:LVH393240 MEH393238:MFD393240 MOD393238:MOZ393240 MXZ393238:MYV393240 NHV393238:NIR393240 NRR393238:NSN393240 OBN393238:OCJ393240 OLJ393238:OMF393240 OVF393238:OWB393240 PFB393238:PFX393240 POX393238:PPT393240 PYT393238:PZP393240 QIP393238:QJL393240 QSL393238:QTH393240 RCH393238:RDD393240 RMD393238:RMZ393240 RVZ393238:RWV393240 SFV393238:SGR393240 SPR393238:SQN393240 SZN393238:TAJ393240 TJJ393238:TKF393240 TTF393238:TUB393240 UDB393238:UDX393240 UMX393238:UNT393240 UWT393238:UXP393240 VGP393238:VHL393240 VQL393238:VRH393240 WAH393238:WBD393240 WKD393238:WKZ393240 WTZ393238:WUV393240 H458776:Z458778 HN458774:IJ458776 RJ458774:SF458776 ABF458774:ACB458776 ALB458774:ALX458776 AUX458774:AVT458776 BET458774:BFP458776 BOP458774:BPL458776 BYL458774:BZH458776 CIH458774:CJD458776 CSD458774:CSZ458776 DBZ458774:DCV458776 DLV458774:DMR458776 DVR458774:DWN458776 EFN458774:EGJ458776 EPJ458774:EQF458776 EZF458774:FAB458776 FJB458774:FJX458776 FSX458774:FTT458776 GCT458774:GDP458776 GMP458774:GNL458776 GWL458774:GXH458776 HGH458774:HHD458776 HQD458774:HQZ458776 HZZ458774:IAV458776 IJV458774:IKR458776 ITR458774:IUN458776 JDN458774:JEJ458776 JNJ458774:JOF458776 JXF458774:JYB458776 KHB458774:KHX458776 KQX458774:KRT458776 LAT458774:LBP458776 LKP458774:LLL458776 LUL458774:LVH458776 MEH458774:MFD458776 MOD458774:MOZ458776 MXZ458774:MYV458776 NHV458774:NIR458776 NRR458774:NSN458776 OBN458774:OCJ458776 OLJ458774:OMF458776 OVF458774:OWB458776 PFB458774:PFX458776 POX458774:PPT458776 PYT458774:PZP458776 QIP458774:QJL458776 QSL458774:QTH458776 RCH458774:RDD458776 RMD458774:RMZ458776 RVZ458774:RWV458776 SFV458774:SGR458776 SPR458774:SQN458776 SZN458774:TAJ458776 TJJ458774:TKF458776 TTF458774:TUB458776 UDB458774:UDX458776 UMX458774:UNT458776 UWT458774:UXP458776 VGP458774:VHL458776 VQL458774:VRH458776 WAH458774:WBD458776 WKD458774:WKZ458776 WTZ458774:WUV458776 H524312:Z524314 HN524310:IJ524312 RJ524310:SF524312 ABF524310:ACB524312 ALB524310:ALX524312 AUX524310:AVT524312 BET524310:BFP524312 BOP524310:BPL524312 BYL524310:BZH524312 CIH524310:CJD524312 CSD524310:CSZ524312 DBZ524310:DCV524312 DLV524310:DMR524312 DVR524310:DWN524312 EFN524310:EGJ524312 EPJ524310:EQF524312 EZF524310:FAB524312 FJB524310:FJX524312 FSX524310:FTT524312 GCT524310:GDP524312 GMP524310:GNL524312 GWL524310:GXH524312 HGH524310:HHD524312 HQD524310:HQZ524312 HZZ524310:IAV524312 IJV524310:IKR524312 ITR524310:IUN524312 JDN524310:JEJ524312 JNJ524310:JOF524312 JXF524310:JYB524312 KHB524310:KHX524312 KQX524310:KRT524312 LAT524310:LBP524312 LKP524310:LLL524312 LUL524310:LVH524312 MEH524310:MFD524312 MOD524310:MOZ524312 MXZ524310:MYV524312 NHV524310:NIR524312 NRR524310:NSN524312 OBN524310:OCJ524312 OLJ524310:OMF524312 OVF524310:OWB524312 PFB524310:PFX524312 POX524310:PPT524312 PYT524310:PZP524312 QIP524310:QJL524312 QSL524310:QTH524312 RCH524310:RDD524312 RMD524310:RMZ524312 RVZ524310:RWV524312 SFV524310:SGR524312 SPR524310:SQN524312 SZN524310:TAJ524312 TJJ524310:TKF524312 TTF524310:TUB524312 UDB524310:UDX524312 UMX524310:UNT524312 UWT524310:UXP524312 VGP524310:VHL524312 VQL524310:VRH524312 WAH524310:WBD524312 WKD524310:WKZ524312 WTZ524310:WUV524312 H589848:Z589850 HN589846:IJ589848 RJ589846:SF589848 ABF589846:ACB589848 ALB589846:ALX589848 AUX589846:AVT589848 BET589846:BFP589848 BOP589846:BPL589848 BYL589846:BZH589848 CIH589846:CJD589848 CSD589846:CSZ589848 DBZ589846:DCV589848 DLV589846:DMR589848 DVR589846:DWN589848 EFN589846:EGJ589848 EPJ589846:EQF589848 EZF589846:FAB589848 FJB589846:FJX589848 FSX589846:FTT589848 GCT589846:GDP589848 GMP589846:GNL589848 GWL589846:GXH589848 HGH589846:HHD589848 HQD589846:HQZ589848 HZZ589846:IAV589848 IJV589846:IKR589848 ITR589846:IUN589848 JDN589846:JEJ589848 JNJ589846:JOF589848 JXF589846:JYB589848 KHB589846:KHX589848 KQX589846:KRT589848 LAT589846:LBP589848 LKP589846:LLL589848 LUL589846:LVH589848 MEH589846:MFD589848 MOD589846:MOZ589848 MXZ589846:MYV589848 NHV589846:NIR589848 NRR589846:NSN589848 OBN589846:OCJ589848 OLJ589846:OMF589848 OVF589846:OWB589848 PFB589846:PFX589848 POX589846:PPT589848 PYT589846:PZP589848 QIP589846:QJL589848 QSL589846:QTH589848 RCH589846:RDD589848 RMD589846:RMZ589848 RVZ589846:RWV589848 SFV589846:SGR589848 SPR589846:SQN589848 SZN589846:TAJ589848 TJJ589846:TKF589848 TTF589846:TUB589848 UDB589846:UDX589848 UMX589846:UNT589848 UWT589846:UXP589848 VGP589846:VHL589848 VQL589846:VRH589848 WAH589846:WBD589848 WKD589846:WKZ589848 WTZ589846:WUV589848 H655384:Z655386 HN655382:IJ655384 RJ655382:SF655384 ABF655382:ACB655384 ALB655382:ALX655384 AUX655382:AVT655384 BET655382:BFP655384 BOP655382:BPL655384 BYL655382:BZH655384 CIH655382:CJD655384 CSD655382:CSZ655384 DBZ655382:DCV655384 DLV655382:DMR655384 DVR655382:DWN655384 EFN655382:EGJ655384 EPJ655382:EQF655384 EZF655382:FAB655384 FJB655382:FJX655384 FSX655382:FTT655384 GCT655382:GDP655384 GMP655382:GNL655384 GWL655382:GXH655384 HGH655382:HHD655384 HQD655382:HQZ655384 HZZ655382:IAV655384 IJV655382:IKR655384 ITR655382:IUN655384 JDN655382:JEJ655384 JNJ655382:JOF655384 JXF655382:JYB655384 KHB655382:KHX655384 KQX655382:KRT655384 LAT655382:LBP655384 LKP655382:LLL655384 LUL655382:LVH655384 MEH655382:MFD655384 MOD655382:MOZ655384 MXZ655382:MYV655384 NHV655382:NIR655384 NRR655382:NSN655384 OBN655382:OCJ655384 OLJ655382:OMF655384 OVF655382:OWB655384 PFB655382:PFX655384 POX655382:PPT655384 PYT655382:PZP655384 QIP655382:QJL655384 QSL655382:QTH655384 RCH655382:RDD655384 RMD655382:RMZ655384 RVZ655382:RWV655384 SFV655382:SGR655384 SPR655382:SQN655384 SZN655382:TAJ655384 TJJ655382:TKF655384 TTF655382:TUB655384 UDB655382:UDX655384 UMX655382:UNT655384 UWT655382:UXP655384 VGP655382:VHL655384 VQL655382:VRH655384 WAH655382:WBD655384 WKD655382:WKZ655384 WTZ655382:WUV655384 H720920:Z720922 HN720918:IJ720920 RJ720918:SF720920 ABF720918:ACB720920 ALB720918:ALX720920 AUX720918:AVT720920 BET720918:BFP720920 BOP720918:BPL720920 BYL720918:BZH720920 CIH720918:CJD720920 CSD720918:CSZ720920 DBZ720918:DCV720920 DLV720918:DMR720920 DVR720918:DWN720920 EFN720918:EGJ720920 EPJ720918:EQF720920 EZF720918:FAB720920 FJB720918:FJX720920 FSX720918:FTT720920 GCT720918:GDP720920 GMP720918:GNL720920 GWL720918:GXH720920 HGH720918:HHD720920 HQD720918:HQZ720920 HZZ720918:IAV720920 IJV720918:IKR720920 ITR720918:IUN720920 JDN720918:JEJ720920 JNJ720918:JOF720920 JXF720918:JYB720920 KHB720918:KHX720920 KQX720918:KRT720920 LAT720918:LBP720920 LKP720918:LLL720920 LUL720918:LVH720920 MEH720918:MFD720920 MOD720918:MOZ720920 MXZ720918:MYV720920 NHV720918:NIR720920 NRR720918:NSN720920 OBN720918:OCJ720920 OLJ720918:OMF720920 OVF720918:OWB720920 PFB720918:PFX720920 POX720918:PPT720920 PYT720918:PZP720920 QIP720918:QJL720920 QSL720918:QTH720920 RCH720918:RDD720920 RMD720918:RMZ720920 RVZ720918:RWV720920 SFV720918:SGR720920 SPR720918:SQN720920 SZN720918:TAJ720920 TJJ720918:TKF720920 TTF720918:TUB720920 UDB720918:UDX720920 UMX720918:UNT720920 UWT720918:UXP720920 VGP720918:VHL720920 VQL720918:VRH720920 WAH720918:WBD720920 WKD720918:WKZ720920 WTZ720918:WUV720920 H786456:Z786458 HN786454:IJ786456 RJ786454:SF786456 ABF786454:ACB786456 ALB786454:ALX786456 AUX786454:AVT786456 BET786454:BFP786456 BOP786454:BPL786456 BYL786454:BZH786456 CIH786454:CJD786456 CSD786454:CSZ786456 DBZ786454:DCV786456 DLV786454:DMR786456 DVR786454:DWN786456 EFN786454:EGJ786456 EPJ786454:EQF786456 EZF786454:FAB786456 FJB786454:FJX786456 FSX786454:FTT786456 GCT786454:GDP786456 GMP786454:GNL786456 GWL786454:GXH786456 HGH786454:HHD786456 HQD786454:HQZ786456 HZZ786454:IAV786456 IJV786454:IKR786456 ITR786454:IUN786456 JDN786454:JEJ786456 JNJ786454:JOF786456 JXF786454:JYB786456 KHB786454:KHX786456 KQX786454:KRT786456 LAT786454:LBP786456 LKP786454:LLL786456 LUL786454:LVH786456 MEH786454:MFD786456 MOD786454:MOZ786456 MXZ786454:MYV786456 NHV786454:NIR786456 NRR786454:NSN786456 OBN786454:OCJ786456 OLJ786454:OMF786456 OVF786454:OWB786456 PFB786454:PFX786456 POX786454:PPT786456 PYT786454:PZP786456 QIP786454:QJL786456 QSL786454:QTH786456 RCH786454:RDD786456 RMD786454:RMZ786456 RVZ786454:RWV786456 SFV786454:SGR786456 SPR786454:SQN786456 SZN786454:TAJ786456 TJJ786454:TKF786456 TTF786454:TUB786456 UDB786454:UDX786456 UMX786454:UNT786456 UWT786454:UXP786456 VGP786454:VHL786456 VQL786454:VRH786456 WAH786454:WBD786456 WKD786454:WKZ786456 WTZ786454:WUV786456 H851992:Z851994 HN851990:IJ851992 RJ851990:SF851992 ABF851990:ACB851992 ALB851990:ALX851992 AUX851990:AVT851992 BET851990:BFP851992 BOP851990:BPL851992 BYL851990:BZH851992 CIH851990:CJD851992 CSD851990:CSZ851992 DBZ851990:DCV851992 DLV851990:DMR851992 DVR851990:DWN851992 EFN851990:EGJ851992 EPJ851990:EQF851992 EZF851990:FAB851992 FJB851990:FJX851992 FSX851990:FTT851992 GCT851990:GDP851992 GMP851990:GNL851992 GWL851990:GXH851992 HGH851990:HHD851992 HQD851990:HQZ851992 HZZ851990:IAV851992 IJV851990:IKR851992 ITR851990:IUN851992 JDN851990:JEJ851992 JNJ851990:JOF851992 JXF851990:JYB851992 KHB851990:KHX851992 KQX851990:KRT851992 LAT851990:LBP851992 LKP851990:LLL851992 LUL851990:LVH851992 MEH851990:MFD851992 MOD851990:MOZ851992 MXZ851990:MYV851992 NHV851990:NIR851992 NRR851990:NSN851992 OBN851990:OCJ851992 OLJ851990:OMF851992 OVF851990:OWB851992 PFB851990:PFX851992 POX851990:PPT851992 PYT851990:PZP851992 QIP851990:QJL851992 QSL851990:QTH851992 RCH851990:RDD851992 RMD851990:RMZ851992 RVZ851990:RWV851992 SFV851990:SGR851992 SPR851990:SQN851992 SZN851990:TAJ851992 TJJ851990:TKF851992 TTF851990:TUB851992 UDB851990:UDX851992 UMX851990:UNT851992 UWT851990:UXP851992 VGP851990:VHL851992 VQL851990:VRH851992 WAH851990:WBD851992 WKD851990:WKZ851992 WTZ851990:WUV851992 H917528:Z917530 HN917526:IJ917528 RJ917526:SF917528 ABF917526:ACB917528 ALB917526:ALX917528 AUX917526:AVT917528 BET917526:BFP917528 BOP917526:BPL917528 BYL917526:BZH917528 CIH917526:CJD917528 CSD917526:CSZ917528 DBZ917526:DCV917528 DLV917526:DMR917528 DVR917526:DWN917528 EFN917526:EGJ917528 EPJ917526:EQF917528 EZF917526:FAB917528 FJB917526:FJX917528 FSX917526:FTT917528 GCT917526:GDP917528 GMP917526:GNL917528 GWL917526:GXH917528 HGH917526:HHD917528 HQD917526:HQZ917528 HZZ917526:IAV917528 IJV917526:IKR917528 ITR917526:IUN917528 JDN917526:JEJ917528 JNJ917526:JOF917528 JXF917526:JYB917528 KHB917526:KHX917528 KQX917526:KRT917528 LAT917526:LBP917528 LKP917526:LLL917528 LUL917526:LVH917528 MEH917526:MFD917528 MOD917526:MOZ917528 MXZ917526:MYV917528 NHV917526:NIR917528 NRR917526:NSN917528 OBN917526:OCJ917528 OLJ917526:OMF917528 OVF917526:OWB917528 PFB917526:PFX917528 POX917526:PPT917528 PYT917526:PZP917528 QIP917526:QJL917528 QSL917526:QTH917528 RCH917526:RDD917528 RMD917526:RMZ917528 RVZ917526:RWV917528 SFV917526:SGR917528 SPR917526:SQN917528 SZN917526:TAJ917528 TJJ917526:TKF917528 TTF917526:TUB917528 UDB917526:UDX917528 UMX917526:UNT917528 UWT917526:UXP917528 VGP917526:VHL917528 VQL917526:VRH917528 WAH917526:WBD917528 WKD917526:WKZ917528 WTZ917526:WUV917528 H983064:Z983066 HN983062:IJ983064 RJ983062:SF983064 ABF983062:ACB983064 ALB983062:ALX983064 AUX983062:AVT983064 BET983062:BFP983064 BOP983062:BPL983064 BYL983062:BZH983064 CIH983062:CJD983064 CSD983062:CSZ983064 DBZ983062:DCV983064 DLV983062:DMR983064 DVR983062:DWN983064 EFN983062:EGJ983064 EPJ983062:EQF983064 EZF983062:FAB983064 FJB983062:FJX983064 FSX983062:FTT983064 GCT983062:GDP983064 GMP983062:GNL983064 GWL983062:GXH983064 HGH983062:HHD983064 HQD983062:HQZ983064 HZZ983062:IAV983064 IJV983062:IKR983064 ITR983062:IUN983064 JDN983062:JEJ983064 JNJ983062:JOF983064 JXF983062:JYB983064 KHB983062:KHX983064 KQX983062:KRT983064 LAT983062:LBP983064 LKP983062:LLL983064 LUL983062:LVH983064 MEH983062:MFD983064 MOD983062:MOZ983064 MXZ983062:MYV983064 NHV983062:NIR983064 NRR983062:NSN983064 OBN983062:OCJ983064 OLJ983062:OMF983064 OVF983062:OWB983064 PFB983062:PFX983064 POX983062:PPT983064 PYT983062:PZP983064 QIP983062:QJL983064 QSL983062:QTH983064 RCH983062:RDD983064 RMD983062:RMZ983064 RVZ983062:RWV983064 SFV983062:SGR983064 SPR983062:SQN983064 SZN983062:TAJ983064 TJJ983062:TKF983064 TTF983062:TUB983064 UDB983062:UDX983064 UMX983062:UNT983064 UWT983062:UXP983064 VGP983062:VHL983064 VQL983062:VRH983064 WAH983062:WBD983064 WKD983062:WKZ983064 WTZ983062:WUV983064 O65543:O65544 HU65541:HU65542 RQ65541:RQ65542 ABM65541:ABM65542 ALI65541:ALI65542 AVE65541:AVE65542 BFA65541:BFA65542 BOW65541:BOW65542 BYS65541:BYS65542 CIO65541:CIO65542 CSK65541:CSK65542 DCG65541:DCG65542 DMC65541:DMC65542 DVY65541:DVY65542 EFU65541:EFU65542 EPQ65541:EPQ65542 EZM65541:EZM65542 FJI65541:FJI65542 FTE65541:FTE65542 GDA65541:GDA65542 GMW65541:GMW65542 GWS65541:GWS65542 HGO65541:HGO65542 HQK65541:HQK65542 IAG65541:IAG65542 IKC65541:IKC65542 ITY65541:ITY65542 JDU65541:JDU65542 JNQ65541:JNQ65542 JXM65541:JXM65542 KHI65541:KHI65542 KRE65541:KRE65542 LBA65541:LBA65542 LKW65541:LKW65542 LUS65541:LUS65542 MEO65541:MEO65542 MOK65541:MOK65542 MYG65541:MYG65542 NIC65541:NIC65542 NRY65541:NRY65542 OBU65541:OBU65542 OLQ65541:OLQ65542 OVM65541:OVM65542 PFI65541:PFI65542 PPE65541:PPE65542 PZA65541:PZA65542 QIW65541:QIW65542 QSS65541:QSS65542 RCO65541:RCO65542 RMK65541:RMK65542 RWG65541:RWG65542 SGC65541:SGC65542 SPY65541:SPY65542 SZU65541:SZU65542 TJQ65541:TJQ65542 TTM65541:TTM65542 UDI65541:UDI65542 UNE65541:UNE65542 UXA65541:UXA65542 VGW65541:VGW65542 VQS65541:VQS65542 WAO65541:WAO65542 WKK65541:WKK65542 WUG65541:WUG65542 O131079:O131080 HU131077:HU131078 RQ131077:RQ131078 ABM131077:ABM131078 ALI131077:ALI131078 AVE131077:AVE131078 BFA131077:BFA131078 BOW131077:BOW131078 BYS131077:BYS131078 CIO131077:CIO131078 CSK131077:CSK131078 DCG131077:DCG131078 DMC131077:DMC131078 DVY131077:DVY131078 EFU131077:EFU131078 EPQ131077:EPQ131078 EZM131077:EZM131078 FJI131077:FJI131078 FTE131077:FTE131078 GDA131077:GDA131078 GMW131077:GMW131078 GWS131077:GWS131078 HGO131077:HGO131078 HQK131077:HQK131078 IAG131077:IAG131078 IKC131077:IKC131078 ITY131077:ITY131078 JDU131077:JDU131078 JNQ131077:JNQ131078 JXM131077:JXM131078 KHI131077:KHI131078 KRE131077:KRE131078 LBA131077:LBA131078 LKW131077:LKW131078 LUS131077:LUS131078 MEO131077:MEO131078 MOK131077:MOK131078 MYG131077:MYG131078 NIC131077:NIC131078 NRY131077:NRY131078 OBU131077:OBU131078 OLQ131077:OLQ131078 OVM131077:OVM131078 PFI131077:PFI131078 PPE131077:PPE131078 PZA131077:PZA131078 QIW131077:QIW131078 QSS131077:QSS131078 RCO131077:RCO131078 RMK131077:RMK131078 RWG131077:RWG131078 SGC131077:SGC131078 SPY131077:SPY131078 SZU131077:SZU131078 TJQ131077:TJQ131078 TTM131077:TTM131078 UDI131077:UDI131078 UNE131077:UNE131078 UXA131077:UXA131078 VGW131077:VGW131078 VQS131077:VQS131078 WAO131077:WAO131078 WKK131077:WKK131078 WUG131077:WUG131078 O196615:O196616 HU196613:HU196614 RQ196613:RQ196614 ABM196613:ABM196614 ALI196613:ALI196614 AVE196613:AVE196614 BFA196613:BFA196614 BOW196613:BOW196614 BYS196613:BYS196614 CIO196613:CIO196614 CSK196613:CSK196614 DCG196613:DCG196614 DMC196613:DMC196614 DVY196613:DVY196614 EFU196613:EFU196614 EPQ196613:EPQ196614 EZM196613:EZM196614 FJI196613:FJI196614 FTE196613:FTE196614 GDA196613:GDA196614 GMW196613:GMW196614 GWS196613:GWS196614 HGO196613:HGO196614 HQK196613:HQK196614 IAG196613:IAG196614 IKC196613:IKC196614 ITY196613:ITY196614 JDU196613:JDU196614 JNQ196613:JNQ196614 JXM196613:JXM196614 KHI196613:KHI196614 KRE196613:KRE196614 LBA196613:LBA196614 LKW196613:LKW196614 LUS196613:LUS196614 MEO196613:MEO196614 MOK196613:MOK196614 MYG196613:MYG196614 NIC196613:NIC196614 NRY196613:NRY196614 OBU196613:OBU196614 OLQ196613:OLQ196614 OVM196613:OVM196614 PFI196613:PFI196614 PPE196613:PPE196614 PZA196613:PZA196614 QIW196613:QIW196614 QSS196613:QSS196614 RCO196613:RCO196614 RMK196613:RMK196614 RWG196613:RWG196614 SGC196613:SGC196614 SPY196613:SPY196614 SZU196613:SZU196614 TJQ196613:TJQ196614 TTM196613:TTM196614 UDI196613:UDI196614 UNE196613:UNE196614 UXA196613:UXA196614 VGW196613:VGW196614 VQS196613:VQS196614 WAO196613:WAO196614 WKK196613:WKK196614 WUG196613:WUG196614 O262151:O262152 HU262149:HU262150 RQ262149:RQ262150 ABM262149:ABM262150 ALI262149:ALI262150 AVE262149:AVE262150 BFA262149:BFA262150 BOW262149:BOW262150 BYS262149:BYS262150 CIO262149:CIO262150 CSK262149:CSK262150 DCG262149:DCG262150 DMC262149:DMC262150 DVY262149:DVY262150 EFU262149:EFU262150 EPQ262149:EPQ262150 EZM262149:EZM262150 FJI262149:FJI262150 FTE262149:FTE262150 GDA262149:GDA262150 GMW262149:GMW262150 GWS262149:GWS262150 HGO262149:HGO262150 HQK262149:HQK262150 IAG262149:IAG262150 IKC262149:IKC262150 ITY262149:ITY262150 JDU262149:JDU262150 JNQ262149:JNQ262150 JXM262149:JXM262150 KHI262149:KHI262150 KRE262149:KRE262150 LBA262149:LBA262150 LKW262149:LKW262150 LUS262149:LUS262150 MEO262149:MEO262150 MOK262149:MOK262150 MYG262149:MYG262150 NIC262149:NIC262150 NRY262149:NRY262150 OBU262149:OBU262150 OLQ262149:OLQ262150 OVM262149:OVM262150 PFI262149:PFI262150 PPE262149:PPE262150 PZA262149:PZA262150 QIW262149:QIW262150 QSS262149:QSS262150 RCO262149:RCO262150 RMK262149:RMK262150 RWG262149:RWG262150 SGC262149:SGC262150 SPY262149:SPY262150 SZU262149:SZU262150 TJQ262149:TJQ262150 TTM262149:TTM262150 UDI262149:UDI262150 UNE262149:UNE262150 UXA262149:UXA262150 VGW262149:VGW262150 VQS262149:VQS262150 WAO262149:WAO262150 WKK262149:WKK262150 WUG262149:WUG262150 O327687:O327688 HU327685:HU327686 RQ327685:RQ327686 ABM327685:ABM327686 ALI327685:ALI327686 AVE327685:AVE327686 BFA327685:BFA327686 BOW327685:BOW327686 BYS327685:BYS327686 CIO327685:CIO327686 CSK327685:CSK327686 DCG327685:DCG327686 DMC327685:DMC327686 DVY327685:DVY327686 EFU327685:EFU327686 EPQ327685:EPQ327686 EZM327685:EZM327686 FJI327685:FJI327686 FTE327685:FTE327686 GDA327685:GDA327686 GMW327685:GMW327686 GWS327685:GWS327686 HGO327685:HGO327686 HQK327685:HQK327686 IAG327685:IAG327686 IKC327685:IKC327686 ITY327685:ITY327686 JDU327685:JDU327686 JNQ327685:JNQ327686 JXM327685:JXM327686 KHI327685:KHI327686 KRE327685:KRE327686 LBA327685:LBA327686 LKW327685:LKW327686 LUS327685:LUS327686 MEO327685:MEO327686 MOK327685:MOK327686 MYG327685:MYG327686 NIC327685:NIC327686 NRY327685:NRY327686 OBU327685:OBU327686 OLQ327685:OLQ327686 OVM327685:OVM327686 PFI327685:PFI327686 PPE327685:PPE327686 PZA327685:PZA327686 QIW327685:QIW327686 QSS327685:QSS327686 RCO327685:RCO327686 RMK327685:RMK327686 RWG327685:RWG327686 SGC327685:SGC327686 SPY327685:SPY327686 SZU327685:SZU327686 TJQ327685:TJQ327686 TTM327685:TTM327686 UDI327685:UDI327686 UNE327685:UNE327686 UXA327685:UXA327686 VGW327685:VGW327686 VQS327685:VQS327686 WAO327685:WAO327686 WKK327685:WKK327686 WUG327685:WUG327686 O393223:O393224 HU393221:HU393222 RQ393221:RQ393222 ABM393221:ABM393222 ALI393221:ALI393222 AVE393221:AVE393222 BFA393221:BFA393222 BOW393221:BOW393222 BYS393221:BYS393222 CIO393221:CIO393222 CSK393221:CSK393222 DCG393221:DCG393222 DMC393221:DMC393222 DVY393221:DVY393222 EFU393221:EFU393222 EPQ393221:EPQ393222 EZM393221:EZM393222 FJI393221:FJI393222 FTE393221:FTE393222 GDA393221:GDA393222 GMW393221:GMW393222 GWS393221:GWS393222 HGO393221:HGO393222 HQK393221:HQK393222 IAG393221:IAG393222 IKC393221:IKC393222 ITY393221:ITY393222 JDU393221:JDU393222 JNQ393221:JNQ393222 JXM393221:JXM393222 KHI393221:KHI393222 KRE393221:KRE393222 LBA393221:LBA393222 LKW393221:LKW393222 LUS393221:LUS393222 MEO393221:MEO393222 MOK393221:MOK393222 MYG393221:MYG393222 NIC393221:NIC393222 NRY393221:NRY393222 OBU393221:OBU393222 OLQ393221:OLQ393222 OVM393221:OVM393222 PFI393221:PFI393222 PPE393221:PPE393222 PZA393221:PZA393222 QIW393221:QIW393222 QSS393221:QSS393222 RCO393221:RCO393222 RMK393221:RMK393222 RWG393221:RWG393222 SGC393221:SGC393222 SPY393221:SPY393222 SZU393221:SZU393222 TJQ393221:TJQ393222 TTM393221:TTM393222 UDI393221:UDI393222 UNE393221:UNE393222 UXA393221:UXA393222 VGW393221:VGW393222 VQS393221:VQS393222 WAO393221:WAO393222 WKK393221:WKK393222 WUG393221:WUG393222 O458759:O458760 HU458757:HU458758 RQ458757:RQ458758 ABM458757:ABM458758 ALI458757:ALI458758 AVE458757:AVE458758 BFA458757:BFA458758 BOW458757:BOW458758 BYS458757:BYS458758 CIO458757:CIO458758 CSK458757:CSK458758 DCG458757:DCG458758 DMC458757:DMC458758 DVY458757:DVY458758 EFU458757:EFU458758 EPQ458757:EPQ458758 EZM458757:EZM458758 FJI458757:FJI458758 FTE458757:FTE458758 GDA458757:GDA458758 GMW458757:GMW458758 GWS458757:GWS458758 HGO458757:HGO458758 HQK458757:HQK458758 IAG458757:IAG458758 IKC458757:IKC458758 ITY458757:ITY458758 JDU458757:JDU458758 JNQ458757:JNQ458758 JXM458757:JXM458758 KHI458757:KHI458758 KRE458757:KRE458758 LBA458757:LBA458758 LKW458757:LKW458758 LUS458757:LUS458758 MEO458757:MEO458758 MOK458757:MOK458758 MYG458757:MYG458758 NIC458757:NIC458758 NRY458757:NRY458758 OBU458757:OBU458758 OLQ458757:OLQ458758 OVM458757:OVM458758 PFI458757:PFI458758 PPE458757:PPE458758 PZA458757:PZA458758 QIW458757:QIW458758 QSS458757:QSS458758 RCO458757:RCO458758 RMK458757:RMK458758 RWG458757:RWG458758 SGC458757:SGC458758 SPY458757:SPY458758 SZU458757:SZU458758 TJQ458757:TJQ458758 TTM458757:TTM458758 UDI458757:UDI458758 UNE458757:UNE458758 UXA458757:UXA458758 VGW458757:VGW458758 VQS458757:VQS458758 WAO458757:WAO458758 WKK458757:WKK458758 WUG458757:WUG458758 O524295:O524296 HU524293:HU524294 RQ524293:RQ524294 ABM524293:ABM524294 ALI524293:ALI524294 AVE524293:AVE524294 BFA524293:BFA524294 BOW524293:BOW524294 BYS524293:BYS524294 CIO524293:CIO524294 CSK524293:CSK524294 DCG524293:DCG524294 DMC524293:DMC524294 DVY524293:DVY524294 EFU524293:EFU524294 EPQ524293:EPQ524294 EZM524293:EZM524294 FJI524293:FJI524294 FTE524293:FTE524294 GDA524293:GDA524294 GMW524293:GMW524294 GWS524293:GWS524294 HGO524293:HGO524294 HQK524293:HQK524294 IAG524293:IAG524294 IKC524293:IKC524294 ITY524293:ITY524294 JDU524293:JDU524294 JNQ524293:JNQ524294 JXM524293:JXM524294 KHI524293:KHI524294 KRE524293:KRE524294 LBA524293:LBA524294 LKW524293:LKW524294 LUS524293:LUS524294 MEO524293:MEO524294 MOK524293:MOK524294 MYG524293:MYG524294 NIC524293:NIC524294 NRY524293:NRY524294 OBU524293:OBU524294 OLQ524293:OLQ524294 OVM524293:OVM524294 PFI524293:PFI524294 PPE524293:PPE524294 PZA524293:PZA524294 QIW524293:QIW524294 QSS524293:QSS524294 RCO524293:RCO524294 RMK524293:RMK524294 RWG524293:RWG524294 SGC524293:SGC524294 SPY524293:SPY524294 SZU524293:SZU524294 TJQ524293:TJQ524294 TTM524293:TTM524294 UDI524293:UDI524294 UNE524293:UNE524294 UXA524293:UXA524294 VGW524293:VGW524294 VQS524293:VQS524294 WAO524293:WAO524294 WKK524293:WKK524294 WUG524293:WUG524294 O589831:O589832 HU589829:HU589830 RQ589829:RQ589830 ABM589829:ABM589830 ALI589829:ALI589830 AVE589829:AVE589830 BFA589829:BFA589830 BOW589829:BOW589830 BYS589829:BYS589830 CIO589829:CIO589830 CSK589829:CSK589830 DCG589829:DCG589830 DMC589829:DMC589830 DVY589829:DVY589830 EFU589829:EFU589830 EPQ589829:EPQ589830 EZM589829:EZM589830 FJI589829:FJI589830 FTE589829:FTE589830 GDA589829:GDA589830 GMW589829:GMW589830 GWS589829:GWS589830 HGO589829:HGO589830 HQK589829:HQK589830 IAG589829:IAG589830 IKC589829:IKC589830 ITY589829:ITY589830 JDU589829:JDU589830 JNQ589829:JNQ589830 JXM589829:JXM589830 KHI589829:KHI589830 KRE589829:KRE589830 LBA589829:LBA589830 LKW589829:LKW589830 LUS589829:LUS589830 MEO589829:MEO589830 MOK589829:MOK589830 MYG589829:MYG589830 NIC589829:NIC589830 NRY589829:NRY589830 OBU589829:OBU589830 OLQ589829:OLQ589830 OVM589829:OVM589830 PFI589829:PFI589830 PPE589829:PPE589830 PZA589829:PZA589830 QIW589829:QIW589830 QSS589829:QSS589830 RCO589829:RCO589830 RMK589829:RMK589830 RWG589829:RWG589830 SGC589829:SGC589830 SPY589829:SPY589830 SZU589829:SZU589830 TJQ589829:TJQ589830 TTM589829:TTM589830 UDI589829:UDI589830 UNE589829:UNE589830 UXA589829:UXA589830 VGW589829:VGW589830 VQS589829:VQS589830 WAO589829:WAO589830 WKK589829:WKK589830 WUG589829:WUG589830 O655367:O655368 HU655365:HU655366 RQ655365:RQ655366 ABM655365:ABM655366 ALI655365:ALI655366 AVE655365:AVE655366 BFA655365:BFA655366 BOW655365:BOW655366 BYS655365:BYS655366 CIO655365:CIO655366 CSK655365:CSK655366 DCG655365:DCG655366 DMC655365:DMC655366 DVY655365:DVY655366 EFU655365:EFU655366 EPQ655365:EPQ655366 EZM655365:EZM655366 FJI655365:FJI655366 FTE655365:FTE655366 GDA655365:GDA655366 GMW655365:GMW655366 GWS655365:GWS655366 HGO655365:HGO655366 HQK655365:HQK655366 IAG655365:IAG655366 IKC655365:IKC655366 ITY655365:ITY655366 JDU655365:JDU655366 JNQ655365:JNQ655366 JXM655365:JXM655366 KHI655365:KHI655366 KRE655365:KRE655366 LBA655365:LBA655366 LKW655365:LKW655366 LUS655365:LUS655366 MEO655365:MEO655366 MOK655365:MOK655366 MYG655365:MYG655366 NIC655365:NIC655366 NRY655365:NRY655366 OBU655365:OBU655366 OLQ655365:OLQ655366 OVM655365:OVM655366 PFI655365:PFI655366 PPE655365:PPE655366 PZA655365:PZA655366 QIW655365:QIW655366 QSS655365:QSS655366 RCO655365:RCO655366 RMK655365:RMK655366 RWG655365:RWG655366 SGC655365:SGC655366 SPY655365:SPY655366 SZU655365:SZU655366 TJQ655365:TJQ655366 TTM655365:TTM655366 UDI655365:UDI655366 UNE655365:UNE655366 UXA655365:UXA655366 VGW655365:VGW655366 VQS655365:VQS655366 WAO655365:WAO655366 WKK655365:WKK655366 WUG655365:WUG655366 O720903:O720904 HU720901:HU720902 RQ720901:RQ720902 ABM720901:ABM720902 ALI720901:ALI720902 AVE720901:AVE720902 BFA720901:BFA720902 BOW720901:BOW720902 BYS720901:BYS720902 CIO720901:CIO720902 CSK720901:CSK720902 DCG720901:DCG720902 DMC720901:DMC720902 DVY720901:DVY720902 EFU720901:EFU720902 EPQ720901:EPQ720902 EZM720901:EZM720902 FJI720901:FJI720902 FTE720901:FTE720902 GDA720901:GDA720902 GMW720901:GMW720902 GWS720901:GWS720902 HGO720901:HGO720902 HQK720901:HQK720902 IAG720901:IAG720902 IKC720901:IKC720902 ITY720901:ITY720902 JDU720901:JDU720902 JNQ720901:JNQ720902 JXM720901:JXM720902 KHI720901:KHI720902 KRE720901:KRE720902 LBA720901:LBA720902 LKW720901:LKW720902 LUS720901:LUS720902 MEO720901:MEO720902 MOK720901:MOK720902 MYG720901:MYG720902 NIC720901:NIC720902 NRY720901:NRY720902 OBU720901:OBU720902 OLQ720901:OLQ720902 OVM720901:OVM720902 PFI720901:PFI720902 PPE720901:PPE720902 PZA720901:PZA720902 QIW720901:QIW720902 QSS720901:QSS720902 RCO720901:RCO720902 RMK720901:RMK720902 RWG720901:RWG720902 SGC720901:SGC720902 SPY720901:SPY720902 SZU720901:SZU720902 TJQ720901:TJQ720902 TTM720901:TTM720902 UDI720901:UDI720902 UNE720901:UNE720902 UXA720901:UXA720902 VGW720901:VGW720902 VQS720901:VQS720902 WAO720901:WAO720902 WKK720901:WKK720902 WUG720901:WUG720902 O786439:O786440 HU786437:HU786438 RQ786437:RQ786438 ABM786437:ABM786438 ALI786437:ALI786438 AVE786437:AVE786438 BFA786437:BFA786438 BOW786437:BOW786438 BYS786437:BYS786438 CIO786437:CIO786438 CSK786437:CSK786438 DCG786437:DCG786438 DMC786437:DMC786438 DVY786437:DVY786438 EFU786437:EFU786438 EPQ786437:EPQ786438 EZM786437:EZM786438 FJI786437:FJI786438 FTE786437:FTE786438 GDA786437:GDA786438 GMW786437:GMW786438 GWS786437:GWS786438 HGO786437:HGO786438 HQK786437:HQK786438 IAG786437:IAG786438 IKC786437:IKC786438 ITY786437:ITY786438 JDU786437:JDU786438 JNQ786437:JNQ786438 JXM786437:JXM786438 KHI786437:KHI786438 KRE786437:KRE786438 LBA786437:LBA786438 LKW786437:LKW786438 LUS786437:LUS786438 MEO786437:MEO786438 MOK786437:MOK786438 MYG786437:MYG786438 NIC786437:NIC786438 NRY786437:NRY786438 OBU786437:OBU786438 OLQ786437:OLQ786438 OVM786437:OVM786438 PFI786437:PFI786438 PPE786437:PPE786438 PZA786437:PZA786438 QIW786437:QIW786438 QSS786437:QSS786438 RCO786437:RCO786438 RMK786437:RMK786438 RWG786437:RWG786438 SGC786437:SGC786438 SPY786437:SPY786438 SZU786437:SZU786438 TJQ786437:TJQ786438 TTM786437:TTM786438 UDI786437:UDI786438 UNE786437:UNE786438 UXA786437:UXA786438 VGW786437:VGW786438 VQS786437:VQS786438 WAO786437:WAO786438 WKK786437:WKK786438 WUG786437:WUG786438 O851975:O851976 HU851973:HU851974 RQ851973:RQ851974 ABM851973:ABM851974 ALI851973:ALI851974 AVE851973:AVE851974 BFA851973:BFA851974 BOW851973:BOW851974 BYS851973:BYS851974 CIO851973:CIO851974 CSK851973:CSK851974 DCG851973:DCG851974 DMC851973:DMC851974 DVY851973:DVY851974 EFU851973:EFU851974 EPQ851973:EPQ851974 EZM851973:EZM851974 FJI851973:FJI851974 FTE851973:FTE851974 GDA851973:GDA851974 GMW851973:GMW851974 GWS851973:GWS851974 HGO851973:HGO851974 HQK851973:HQK851974 IAG851973:IAG851974 IKC851973:IKC851974 ITY851973:ITY851974 JDU851973:JDU851974 JNQ851973:JNQ851974 JXM851973:JXM851974 KHI851973:KHI851974 KRE851973:KRE851974 LBA851973:LBA851974 LKW851973:LKW851974 LUS851973:LUS851974 MEO851973:MEO851974 MOK851973:MOK851974 MYG851973:MYG851974 NIC851973:NIC851974 NRY851973:NRY851974 OBU851973:OBU851974 OLQ851973:OLQ851974 OVM851973:OVM851974 PFI851973:PFI851974 PPE851973:PPE851974 PZA851973:PZA851974 QIW851973:QIW851974 QSS851973:QSS851974 RCO851973:RCO851974 RMK851973:RMK851974 RWG851973:RWG851974 SGC851973:SGC851974 SPY851973:SPY851974 SZU851973:SZU851974 TJQ851973:TJQ851974 TTM851973:TTM851974 UDI851973:UDI851974 UNE851973:UNE851974 UXA851973:UXA851974 VGW851973:VGW851974 VQS851973:VQS851974 WAO851973:WAO851974 WKK851973:WKK851974 WUG851973:WUG851974 O917511:O917512 HU917509:HU917510 RQ917509:RQ917510 ABM917509:ABM917510 ALI917509:ALI917510 AVE917509:AVE917510 BFA917509:BFA917510 BOW917509:BOW917510 BYS917509:BYS917510 CIO917509:CIO917510 CSK917509:CSK917510 DCG917509:DCG917510 DMC917509:DMC917510 DVY917509:DVY917510 EFU917509:EFU917510 EPQ917509:EPQ917510 EZM917509:EZM917510 FJI917509:FJI917510 FTE917509:FTE917510 GDA917509:GDA917510 GMW917509:GMW917510 GWS917509:GWS917510 HGO917509:HGO917510 HQK917509:HQK917510 IAG917509:IAG917510 IKC917509:IKC917510 ITY917509:ITY917510 JDU917509:JDU917510 JNQ917509:JNQ917510 JXM917509:JXM917510 KHI917509:KHI917510 KRE917509:KRE917510 LBA917509:LBA917510 LKW917509:LKW917510 LUS917509:LUS917510 MEO917509:MEO917510 MOK917509:MOK917510 MYG917509:MYG917510 NIC917509:NIC917510 NRY917509:NRY917510 OBU917509:OBU917510 OLQ917509:OLQ917510 OVM917509:OVM917510 PFI917509:PFI917510 PPE917509:PPE917510 PZA917509:PZA917510 QIW917509:QIW917510 QSS917509:QSS917510 RCO917509:RCO917510 RMK917509:RMK917510 RWG917509:RWG917510 SGC917509:SGC917510 SPY917509:SPY917510 SZU917509:SZU917510 TJQ917509:TJQ917510 TTM917509:TTM917510 UDI917509:UDI917510 UNE917509:UNE917510 UXA917509:UXA917510 VGW917509:VGW917510 VQS917509:VQS917510 WAO917509:WAO917510 WKK917509:WKK917510 WUG917509:WUG917510 O983047:O983048 HU983045:HU983046 RQ983045:RQ983046 ABM983045:ABM983046 ALI983045:ALI983046 AVE983045:AVE983046 BFA983045:BFA983046 BOW983045:BOW983046 BYS983045:BYS983046 CIO983045:CIO983046 CSK983045:CSK983046 DCG983045:DCG983046 DMC983045:DMC983046 DVY983045:DVY983046 EFU983045:EFU983046 EPQ983045:EPQ983046 EZM983045:EZM983046 FJI983045:FJI983046 FTE983045:FTE983046 GDA983045:GDA983046 GMW983045:GMW983046 GWS983045:GWS983046 HGO983045:HGO983046 HQK983045:HQK983046 IAG983045:IAG983046 IKC983045:IKC983046 ITY983045:ITY983046 JDU983045:JDU983046 JNQ983045:JNQ983046 JXM983045:JXM983046 KHI983045:KHI983046 KRE983045:KRE983046 LBA983045:LBA983046 LKW983045:LKW983046 LUS983045:LUS983046 MEO983045:MEO983046 MOK983045:MOK983046 MYG983045:MYG983046 NIC983045:NIC983046 NRY983045:NRY983046 OBU983045:OBU983046 OLQ983045:OLQ983046 OVM983045:OVM983046 PFI983045:PFI983046 PPE983045:PPE983046 PZA983045:PZA983046 QIW983045:QIW983046 QSS983045:QSS983046 RCO983045:RCO983046 RMK983045:RMK983046 RWG983045:RWG983046 SGC983045:SGC983046 SPY983045:SPY983046 SZU983045:SZU983046 TJQ983045:TJQ983046 TTM983045:TTM983046 UDI983045:UDI983046 UNE983045:UNE983046 UXA983045:UXA983046 VGW983045:VGW983046 VQS983045:VQS983046 WAO983045:WAO983046 WKK983045:WKK983046 WUG983045:WUG983046 L65537:L65539 HR65535:HR65537 RN65535:RN65537 ABJ65535:ABJ65537 ALF65535:ALF65537 AVB65535:AVB65537 BEX65535:BEX65537 BOT65535:BOT65537 BYP65535:BYP65537 CIL65535:CIL65537 CSH65535:CSH65537 DCD65535:DCD65537 DLZ65535:DLZ65537 DVV65535:DVV65537 EFR65535:EFR65537 EPN65535:EPN65537 EZJ65535:EZJ65537 FJF65535:FJF65537 FTB65535:FTB65537 GCX65535:GCX65537 GMT65535:GMT65537 GWP65535:GWP65537 HGL65535:HGL65537 HQH65535:HQH65537 IAD65535:IAD65537 IJZ65535:IJZ65537 ITV65535:ITV65537 JDR65535:JDR65537 JNN65535:JNN65537 JXJ65535:JXJ65537 KHF65535:KHF65537 KRB65535:KRB65537 LAX65535:LAX65537 LKT65535:LKT65537 LUP65535:LUP65537 MEL65535:MEL65537 MOH65535:MOH65537 MYD65535:MYD65537 NHZ65535:NHZ65537 NRV65535:NRV65537 OBR65535:OBR65537 OLN65535:OLN65537 OVJ65535:OVJ65537 PFF65535:PFF65537 PPB65535:PPB65537 PYX65535:PYX65537 QIT65535:QIT65537 QSP65535:QSP65537 RCL65535:RCL65537 RMH65535:RMH65537 RWD65535:RWD65537 SFZ65535:SFZ65537 SPV65535:SPV65537 SZR65535:SZR65537 TJN65535:TJN65537 TTJ65535:TTJ65537 UDF65535:UDF65537 UNB65535:UNB65537 UWX65535:UWX65537 VGT65535:VGT65537 VQP65535:VQP65537 WAL65535:WAL65537 WKH65535:WKH65537 WUD65535:WUD65537 L131073:L131075 HR131071:HR131073 RN131071:RN131073 ABJ131071:ABJ131073 ALF131071:ALF131073 AVB131071:AVB131073 BEX131071:BEX131073 BOT131071:BOT131073 BYP131071:BYP131073 CIL131071:CIL131073 CSH131071:CSH131073 DCD131071:DCD131073 DLZ131071:DLZ131073 DVV131071:DVV131073 EFR131071:EFR131073 EPN131071:EPN131073 EZJ131071:EZJ131073 FJF131071:FJF131073 FTB131071:FTB131073 GCX131071:GCX131073 GMT131071:GMT131073 GWP131071:GWP131073 HGL131071:HGL131073 HQH131071:HQH131073 IAD131071:IAD131073 IJZ131071:IJZ131073 ITV131071:ITV131073 JDR131071:JDR131073 JNN131071:JNN131073 JXJ131071:JXJ131073 KHF131071:KHF131073 KRB131071:KRB131073 LAX131071:LAX131073 LKT131071:LKT131073 LUP131071:LUP131073 MEL131071:MEL131073 MOH131071:MOH131073 MYD131071:MYD131073 NHZ131071:NHZ131073 NRV131071:NRV131073 OBR131071:OBR131073 OLN131071:OLN131073 OVJ131071:OVJ131073 PFF131071:PFF131073 PPB131071:PPB131073 PYX131071:PYX131073 QIT131071:QIT131073 QSP131071:QSP131073 RCL131071:RCL131073 RMH131071:RMH131073 RWD131071:RWD131073 SFZ131071:SFZ131073 SPV131071:SPV131073 SZR131071:SZR131073 TJN131071:TJN131073 TTJ131071:TTJ131073 UDF131071:UDF131073 UNB131071:UNB131073 UWX131071:UWX131073 VGT131071:VGT131073 VQP131071:VQP131073 WAL131071:WAL131073 WKH131071:WKH131073 WUD131071:WUD131073 L196609:L196611 HR196607:HR196609 RN196607:RN196609 ABJ196607:ABJ196609 ALF196607:ALF196609 AVB196607:AVB196609 BEX196607:BEX196609 BOT196607:BOT196609 BYP196607:BYP196609 CIL196607:CIL196609 CSH196607:CSH196609 DCD196607:DCD196609 DLZ196607:DLZ196609 DVV196607:DVV196609 EFR196607:EFR196609 EPN196607:EPN196609 EZJ196607:EZJ196609 FJF196607:FJF196609 FTB196607:FTB196609 GCX196607:GCX196609 GMT196607:GMT196609 GWP196607:GWP196609 HGL196607:HGL196609 HQH196607:HQH196609 IAD196607:IAD196609 IJZ196607:IJZ196609 ITV196607:ITV196609 JDR196607:JDR196609 JNN196607:JNN196609 JXJ196607:JXJ196609 KHF196607:KHF196609 KRB196607:KRB196609 LAX196607:LAX196609 LKT196607:LKT196609 LUP196607:LUP196609 MEL196607:MEL196609 MOH196607:MOH196609 MYD196607:MYD196609 NHZ196607:NHZ196609 NRV196607:NRV196609 OBR196607:OBR196609 OLN196607:OLN196609 OVJ196607:OVJ196609 PFF196607:PFF196609 PPB196607:PPB196609 PYX196607:PYX196609 QIT196607:QIT196609 QSP196607:QSP196609 RCL196607:RCL196609 RMH196607:RMH196609 RWD196607:RWD196609 SFZ196607:SFZ196609 SPV196607:SPV196609 SZR196607:SZR196609 TJN196607:TJN196609 TTJ196607:TTJ196609 UDF196607:UDF196609 UNB196607:UNB196609 UWX196607:UWX196609 VGT196607:VGT196609 VQP196607:VQP196609 WAL196607:WAL196609 WKH196607:WKH196609 WUD196607:WUD196609 L262145:L262147 HR262143:HR262145 RN262143:RN262145 ABJ262143:ABJ262145 ALF262143:ALF262145 AVB262143:AVB262145 BEX262143:BEX262145 BOT262143:BOT262145 BYP262143:BYP262145 CIL262143:CIL262145 CSH262143:CSH262145 DCD262143:DCD262145 DLZ262143:DLZ262145 DVV262143:DVV262145 EFR262143:EFR262145 EPN262143:EPN262145 EZJ262143:EZJ262145 FJF262143:FJF262145 FTB262143:FTB262145 GCX262143:GCX262145 GMT262143:GMT262145 GWP262143:GWP262145 HGL262143:HGL262145 HQH262143:HQH262145 IAD262143:IAD262145 IJZ262143:IJZ262145 ITV262143:ITV262145 JDR262143:JDR262145 JNN262143:JNN262145 JXJ262143:JXJ262145 KHF262143:KHF262145 KRB262143:KRB262145 LAX262143:LAX262145 LKT262143:LKT262145 LUP262143:LUP262145 MEL262143:MEL262145 MOH262143:MOH262145 MYD262143:MYD262145 NHZ262143:NHZ262145 NRV262143:NRV262145 OBR262143:OBR262145 OLN262143:OLN262145 OVJ262143:OVJ262145 PFF262143:PFF262145 PPB262143:PPB262145 PYX262143:PYX262145 QIT262143:QIT262145 QSP262143:QSP262145 RCL262143:RCL262145 RMH262143:RMH262145 RWD262143:RWD262145 SFZ262143:SFZ262145 SPV262143:SPV262145 SZR262143:SZR262145 TJN262143:TJN262145 TTJ262143:TTJ262145 UDF262143:UDF262145 UNB262143:UNB262145 UWX262143:UWX262145 VGT262143:VGT262145 VQP262143:VQP262145 WAL262143:WAL262145 WKH262143:WKH262145 WUD262143:WUD262145 L327681:L327683 HR327679:HR327681 RN327679:RN327681 ABJ327679:ABJ327681 ALF327679:ALF327681 AVB327679:AVB327681 BEX327679:BEX327681 BOT327679:BOT327681 BYP327679:BYP327681 CIL327679:CIL327681 CSH327679:CSH327681 DCD327679:DCD327681 DLZ327679:DLZ327681 DVV327679:DVV327681 EFR327679:EFR327681 EPN327679:EPN327681 EZJ327679:EZJ327681 FJF327679:FJF327681 FTB327679:FTB327681 GCX327679:GCX327681 GMT327679:GMT327681 GWP327679:GWP327681 HGL327679:HGL327681 HQH327679:HQH327681 IAD327679:IAD327681 IJZ327679:IJZ327681 ITV327679:ITV327681 JDR327679:JDR327681 JNN327679:JNN327681 JXJ327679:JXJ327681 KHF327679:KHF327681 KRB327679:KRB327681 LAX327679:LAX327681 LKT327679:LKT327681 LUP327679:LUP327681 MEL327679:MEL327681 MOH327679:MOH327681 MYD327679:MYD327681 NHZ327679:NHZ327681 NRV327679:NRV327681 OBR327679:OBR327681 OLN327679:OLN327681 OVJ327679:OVJ327681 PFF327679:PFF327681 PPB327679:PPB327681 PYX327679:PYX327681 QIT327679:QIT327681 QSP327679:QSP327681 RCL327679:RCL327681 RMH327679:RMH327681 RWD327679:RWD327681 SFZ327679:SFZ327681 SPV327679:SPV327681 SZR327679:SZR327681 TJN327679:TJN327681 TTJ327679:TTJ327681 UDF327679:UDF327681 UNB327679:UNB327681 UWX327679:UWX327681 VGT327679:VGT327681 VQP327679:VQP327681 WAL327679:WAL327681 WKH327679:WKH327681 WUD327679:WUD327681 L393217:L393219 HR393215:HR393217 RN393215:RN393217 ABJ393215:ABJ393217 ALF393215:ALF393217 AVB393215:AVB393217 BEX393215:BEX393217 BOT393215:BOT393217 BYP393215:BYP393217 CIL393215:CIL393217 CSH393215:CSH393217 DCD393215:DCD393217 DLZ393215:DLZ393217 DVV393215:DVV393217 EFR393215:EFR393217 EPN393215:EPN393217 EZJ393215:EZJ393217 FJF393215:FJF393217 FTB393215:FTB393217 GCX393215:GCX393217 GMT393215:GMT393217 GWP393215:GWP393217 HGL393215:HGL393217 HQH393215:HQH393217 IAD393215:IAD393217 IJZ393215:IJZ393217 ITV393215:ITV393217 JDR393215:JDR393217 JNN393215:JNN393217 JXJ393215:JXJ393217 KHF393215:KHF393217 KRB393215:KRB393217 LAX393215:LAX393217 LKT393215:LKT393217 LUP393215:LUP393217 MEL393215:MEL393217 MOH393215:MOH393217 MYD393215:MYD393217 NHZ393215:NHZ393217 NRV393215:NRV393217 OBR393215:OBR393217 OLN393215:OLN393217 OVJ393215:OVJ393217 PFF393215:PFF393217 PPB393215:PPB393217 PYX393215:PYX393217 QIT393215:QIT393217 QSP393215:QSP393217 RCL393215:RCL393217 RMH393215:RMH393217 RWD393215:RWD393217 SFZ393215:SFZ393217 SPV393215:SPV393217 SZR393215:SZR393217 TJN393215:TJN393217 TTJ393215:TTJ393217 UDF393215:UDF393217 UNB393215:UNB393217 UWX393215:UWX393217 VGT393215:VGT393217 VQP393215:VQP393217 WAL393215:WAL393217 WKH393215:WKH393217 WUD393215:WUD393217 L458753:L458755 HR458751:HR458753 RN458751:RN458753 ABJ458751:ABJ458753 ALF458751:ALF458753 AVB458751:AVB458753 BEX458751:BEX458753 BOT458751:BOT458753 BYP458751:BYP458753 CIL458751:CIL458753 CSH458751:CSH458753 DCD458751:DCD458753 DLZ458751:DLZ458753 DVV458751:DVV458753 EFR458751:EFR458753 EPN458751:EPN458753 EZJ458751:EZJ458753 FJF458751:FJF458753 FTB458751:FTB458753 GCX458751:GCX458753 GMT458751:GMT458753 GWP458751:GWP458753 HGL458751:HGL458753 HQH458751:HQH458753 IAD458751:IAD458753 IJZ458751:IJZ458753 ITV458751:ITV458753 JDR458751:JDR458753 JNN458751:JNN458753 JXJ458751:JXJ458753 KHF458751:KHF458753 KRB458751:KRB458753 LAX458751:LAX458753 LKT458751:LKT458753 LUP458751:LUP458753 MEL458751:MEL458753 MOH458751:MOH458753 MYD458751:MYD458753 NHZ458751:NHZ458753 NRV458751:NRV458753 OBR458751:OBR458753 OLN458751:OLN458753 OVJ458751:OVJ458753 PFF458751:PFF458753 PPB458751:PPB458753 PYX458751:PYX458753 QIT458751:QIT458753 QSP458751:QSP458753 RCL458751:RCL458753 RMH458751:RMH458753 RWD458751:RWD458753 SFZ458751:SFZ458753 SPV458751:SPV458753 SZR458751:SZR458753 TJN458751:TJN458753 TTJ458751:TTJ458753 UDF458751:UDF458753 UNB458751:UNB458753 UWX458751:UWX458753 VGT458751:VGT458753 VQP458751:VQP458753 WAL458751:WAL458753 WKH458751:WKH458753 WUD458751:WUD458753 L524289:L524291 HR524287:HR524289 RN524287:RN524289 ABJ524287:ABJ524289 ALF524287:ALF524289 AVB524287:AVB524289 BEX524287:BEX524289 BOT524287:BOT524289 BYP524287:BYP524289 CIL524287:CIL524289 CSH524287:CSH524289 DCD524287:DCD524289 DLZ524287:DLZ524289 DVV524287:DVV524289 EFR524287:EFR524289 EPN524287:EPN524289 EZJ524287:EZJ524289 FJF524287:FJF524289 FTB524287:FTB524289 GCX524287:GCX524289 GMT524287:GMT524289 GWP524287:GWP524289 HGL524287:HGL524289 HQH524287:HQH524289 IAD524287:IAD524289 IJZ524287:IJZ524289 ITV524287:ITV524289 JDR524287:JDR524289 JNN524287:JNN524289 JXJ524287:JXJ524289 KHF524287:KHF524289 KRB524287:KRB524289 LAX524287:LAX524289 LKT524287:LKT524289 LUP524287:LUP524289 MEL524287:MEL524289 MOH524287:MOH524289 MYD524287:MYD524289 NHZ524287:NHZ524289 NRV524287:NRV524289 OBR524287:OBR524289 OLN524287:OLN524289 OVJ524287:OVJ524289 PFF524287:PFF524289 PPB524287:PPB524289 PYX524287:PYX524289 QIT524287:QIT524289 QSP524287:QSP524289 RCL524287:RCL524289 RMH524287:RMH524289 RWD524287:RWD524289 SFZ524287:SFZ524289 SPV524287:SPV524289 SZR524287:SZR524289 TJN524287:TJN524289 TTJ524287:TTJ524289 UDF524287:UDF524289 UNB524287:UNB524289 UWX524287:UWX524289 VGT524287:VGT524289 VQP524287:VQP524289 WAL524287:WAL524289 WKH524287:WKH524289 WUD524287:WUD524289 L589825:L589827 HR589823:HR589825 RN589823:RN589825 ABJ589823:ABJ589825 ALF589823:ALF589825 AVB589823:AVB589825 BEX589823:BEX589825 BOT589823:BOT589825 BYP589823:BYP589825 CIL589823:CIL589825 CSH589823:CSH589825 DCD589823:DCD589825 DLZ589823:DLZ589825 DVV589823:DVV589825 EFR589823:EFR589825 EPN589823:EPN589825 EZJ589823:EZJ589825 FJF589823:FJF589825 FTB589823:FTB589825 GCX589823:GCX589825 GMT589823:GMT589825 GWP589823:GWP589825 HGL589823:HGL589825 HQH589823:HQH589825 IAD589823:IAD589825 IJZ589823:IJZ589825 ITV589823:ITV589825 JDR589823:JDR589825 JNN589823:JNN589825 JXJ589823:JXJ589825 KHF589823:KHF589825 KRB589823:KRB589825 LAX589823:LAX589825 LKT589823:LKT589825 LUP589823:LUP589825 MEL589823:MEL589825 MOH589823:MOH589825 MYD589823:MYD589825 NHZ589823:NHZ589825 NRV589823:NRV589825 OBR589823:OBR589825 OLN589823:OLN589825 OVJ589823:OVJ589825 PFF589823:PFF589825 PPB589823:PPB589825 PYX589823:PYX589825 QIT589823:QIT589825 QSP589823:QSP589825 RCL589823:RCL589825 RMH589823:RMH589825 RWD589823:RWD589825 SFZ589823:SFZ589825 SPV589823:SPV589825 SZR589823:SZR589825 TJN589823:TJN589825 TTJ589823:TTJ589825 UDF589823:UDF589825 UNB589823:UNB589825 UWX589823:UWX589825 VGT589823:VGT589825 VQP589823:VQP589825 WAL589823:WAL589825 WKH589823:WKH589825 WUD589823:WUD589825 L655361:L655363 HR655359:HR655361 RN655359:RN655361 ABJ655359:ABJ655361 ALF655359:ALF655361 AVB655359:AVB655361 BEX655359:BEX655361 BOT655359:BOT655361 BYP655359:BYP655361 CIL655359:CIL655361 CSH655359:CSH655361 DCD655359:DCD655361 DLZ655359:DLZ655361 DVV655359:DVV655361 EFR655359:EFR655361 EPN655359:EPN655361 EZJ655359:EZJ655361 FJF655359:FJF655361 FTB655359:FTB655361 GCX655359:GCX655361 GMT655359:GMT655361 GWP655359:GWP655361 HGL655359:HGL655361 HQH655359:HQH655361 IAD655359:IAD655361 IJZ655359:IJZ655361 ITV655359:ITV655361 JDR655359:JDR655361 JNN655359:JNN655361 JXJ655359:JXJ655361 KHF655359:KHF655361 KRB655359:KRB655361 LAX655359:LAX655361 LKT655359:LKT655361 LUP655359:LUP655361 MEL655359:MEL655361 MOH655359:MOH655361 MYD655359:MYD655361 NHZ655359:NHZ655361 NRV655359:NRV655361 OBR655359:OBR655361 OLN655359:OLN655361 OVJ655359:OVJ655361 PFF655359:PFF655361 PPB655359:PPB655361 PYX655359:PYX655361 QIT655359:QIT655361 QSP655359:QSP655361 RCL655359:RCL655361 RMH655359:RMH655361 RWD655359:RWD655361 SFZ655359:SFZ655361 SPV655359:SPV655361 SZR655359:SZR655361 TJN655359:TJN655361 TTJ655359:TTJ655361 UDF655359:UDF655361 UNB655359:UNB655361 UWX655359:UWX655361 VGT655359:VGT655361 VQP655359:VQP655361 WAL655359:WAL655361 WKH655359:WKH655361 WUD655359:WUD655361 L720897:L720899 HR720895:HR720897 RN720895:RN720897 ABJ720895:ABJ720897 ALF720895:ALF720897 AVB720895:AVB720897 BEX720895:BEX720897 BOT720895:BOT720897 BYP720895:BYP720897 CIL720895:CIL720897 CSH720895:CSH720897 DCD720895:DCD720897 DLZ720895:DLZ720897 DVV720895:DVV720897 EFR720895:EFR720897 EPN720895:EPN720897 EZJ720895:EZJ720897 FJF720895:FJF720897 FTB720895:FTB720897 GCX720895:GCX720897 GMT720895:GMT720897 GWP720895:GWP720897 HGL720895:HGL720897 HQH720895:HQH720897 IAD720895:IAD720897 IJZ720895:IJZ720897 ITV720895:ITV720897 JDR720895:JDR720897 JNN720895:JNN720897 JXJ720895:JXJ720897 KHF720895:KHF720897 KRB720895:KRB720897 LAX720895:LAX720897 LKT720895:LKT720897 LUP720895:LUP720897 MEL720895:MEL720897 MOH720895:MOH720897 MYD720895:MYD720897 NHZ720895:NHZ720897 NRV720895:NRV720897 OBR720895:OBR720897 OLN720895:OLN720897 OVJ720895:OVJ720897 PFF720895:PFF720897 PPB720895:PPB720897 PYX720895:PYX720897 QIT720895:QIT720897 QSP720895:QSP720897 RCL720895:RCL720897 RMH720895:RMH720897 RWD720895:RWD720897 SFZ720895:SFZ720897 SPV720895:SPV720897 SZR720895:SZR720897 TJN720895:TJN720897 TTJ720895:TTJ720897 UDF720895:UDF720897 UNB720895:UNB720897 UWX720895:UWX720897 VGT720895:VGT720897 VQP720895:VQP720897 WAL720895:WAL720897 WKH720895:WKH720897 WUD720895:WUD720897 L786433:L786435 HR786431:HR786433 RN786431:RN786433 ABJ786431:ABJ786433 ALF786431:ALF786433 AVB786431:AVB786433 BEX786431:BEX786433 BOT786431:BOT786433 BYP786431:BYP786433 CIL786431:CIL786433 CSH786431:CSH786433 DCD786431:DCD786433 DLZ786431:DLZ786433 DVV786431:DVV786433 EFR786431:EFR786433 EPN786431:EPN786433 EZJ786431:EZJ786433 FJF786431:FJF786433 FTB786431:FTB786433 GCX786431:GCX786433 GMT786431:GMT786433 GWP786431:GWP786433 HGL786431:HGL786433 HQH786431:HQH786433 IAD786431:IAD786433 IJZ786431:IJZ786433 ITV786431:ITV786433 JDR786431:JDR786433 JNN786431:JNN786433 JXJ786431:JXJ786433 KHF786431:KHF786433 KRB786431:KRB786433 LAX786431:LAX786433 LKT786431:LKT786433 LUP786431:LUP786433 MEL786431:MEL786433 MOH786431:MOH786433 MYD786431:MYD786433 NHZ786431:NHZ786433 NRV786431:NRV786433 OBR786431:OBR786433 OLN786431:OLN786433 OVJ786431:OVJ786433 PFF786431:PFF786433 PPB786431:PPB786433 PYX786431:PYX786433 QIT786431:QIT786433 QSP786431:QSP786433 RCL786431:RCL786433 RMH786431:RMH786433 RWD786431:RWD786433 SFZ786431:SFZ786433 SPV786431:SPV786433 SZR786431:SZR786433 TJN786431:TJN786433 TTJ786431:TTJ786433 UDF786431:UDF786433 UNB786431:UNB786433 UWX786431:UWX786433 VGT786431:VGT786433 VQP786431:VQP786433 WAL786431:WAL786433 WKH786431:WKH786433 WUD786431:WUD786433 L851969:L851971 HR851967:HR851969 RN851967:RN851969 ABJ851967:ABJ851969 ALF851967:ALF851969 AVB851967:AVB851969 BEX851967:BEX851969 BOT851967:BOT851969 BYP851967:BYP851969 CIL851967:CIL851969 CSH851967:CSH851969 DCD851967:DCD851969 DLZ851967:DLZ851969 DVV851967:DVV851969 EFR851967:EFR851969 EPN851967:EPN851969 EZJ851967:EZJ851969 FJF851967:FJF851969 FTB851967:FTB851969 GCX851967:GCX851969 GMT851967:GMT851969 GWP851967:GWP851969 HGL851967:HGL851969 HQH851967:HQH851969 IAD851967:IAD851969 IJZ851967:IJZ851969 ITV851967:ITV851969 JDR851967:JDR851969 JNN851967:JNN851969 JXJ851967:JXJ851969 KHF851967:KHF851969 KRB851967:KRB851969 LAX851967:LAX851969 LKT851967:LKT851969 LUP851967:LUP851969 MEL851967:MEL851969 MOH851967:MOH851969 MYD851967:MYD851969 NHZ851967:NHZ851969 NRV851967:NRV851969 OBR851967:OBR851969 OLN851967:OLN851969 OVJ851967:OVJ851969 PFF851967:PFF851969 PPB851967:PPB851969 PYX851967:PYX851969 QIT851967:QIT851969 QSP851967:QSP851969 RCL851967:RCL851969 RMH851967:RMH851969 RWD851967:RWD851969 SFZ851967:SFZ851969 SPV851967:SPV851969 SZR851967:SZR851969 TJN851967:TJN851969 TTJ851967:TTJ851969 UDF851967:UDF851969 UNB851967:UNB851969 UWX851967:UWX851969 VGT851967:VGT851969 VQP851967:VQP851969 WAL851967:WAL851969 WKH851967:WKH851969 WUD851967:WUD851969 L917505:L917507 HR917503:HR917505 RN917503:RN917505 ABJ917503:ABJ917505 ALF917503:ALF917505 AVB917503:AVB917505 BEX917503:BEX917505 BOT917503:BOT917505 BYP917503:BYP917505 CIL917503:CIL917505 CSH917503:CSH917505 DCD917503:DCD917505 DLZ917503:DLZ917505 DVV917503:DVV917505 EFR917503:EFR917505 EPN917503:EPN917505 EZJ917503:EZJ917505 FJF917503:FJF917505 FTB917503:FTB917505 GCX917503:GCX917505 GMT917503:GMT917505 GWP917503:GWP917505 HGL917503:HGL917505 HQH917503:HQH917505 IAD917503:IAD917505 IJZ917503:IJZ917505 ITV917503:ITV917505 JDR917503:JDR917505 JNN917503:JNN917505 JXJ917503:JXJ917505 KHF917503:KHF917505 KRB917503:KRB917505 LAX917503:LAX917505 LKT917503:LKT917505 LUP917503:LUP917505 MEL917503:MEL917505 MOH917503:MOH917505 MYD917503:MYD917505 NHZ917503:NHZ917505 NRV917503:NRV917505 OBR917503:OBR917505 OLN917503:OLN917505 OVJ917503:OVJ917505 PFF917503:PFF917505 PPB917503:PPB917505 PYX917503:PYX917505 QIT917503:QIT917505 QSP917503:QSP917505 RCL917503:RCL917505 RMH917503:RMH917505 RWD917503:RWD917505 SFZ917503:SFZ917505 SPV917503:SPV917505 SZR917503:SZR917505 TJN917503:TJN917505 TTJ917503:TTJ917505 UDF917503:UDF917505 UNB917503:UNB917505 UWX917503:UWX917505 VGT917503:VGT917505 VQP917503:VQP917505 WAL917503:WAL917505 WKH917503:WKH917505 WUD917503:WUD917505 L983041:L983043 HR983039:HR983041 RN983039:RN983041 ABJ983039:ABJ983041 ALF983039:ALF983041 AVB983039:AVB983041 BEX983039:BEX983041 BOT983039:BOT983041 BYP983039:BYP983041 CIL983039:CIL983041 CSH983039:CSH983041 DCD983039:DCD983041 DLZ983039:DLZ983041 DVV983039:DVV983041 EFR983039:EFR983041 EPN983039:EPN983041 EZJ983039:EZJ983041 FJF983039:FJF983041 FTB983039:FTB983041 GCX983039:GCX983041 GMT983039:GMT983041 GWP983039:GWP983041 HGL983039:HGL983041 HQH983039:HQH983041 IAD983039:IAD983041 IJZ983039:IJZ983041 ITV983039:ITV983041 JDR983039:JDR983041 JNN983039:JNN983041 JXJ983039:JXJ983041 KHF983039:KHF983041 KRB983039:KRB983041 LAX983039:LAX983041 LKT983039:LKT983041 LUP983039:LUP983041 MEL983039:MEL983041 MOH983039:MOH983041 MYD983039:MYD983041 NHZ983039:NHZ983041 NRV983039:NRV983041 OBR983039:OBR983041 OLN983039:OLN983041 OVJ983039:OVJ983041 PFF983039:PFF983041 PPB983039:PPB983041 PYX983039:PYX983041 QIT983039:QIT983041 QSP983039:QSP983041 RCL983039:RCL983041 RMH983039:RMH983041 RWD983039:RWD983041 SFZ983039:SFZ983041 SPV983039:SPV983041 SZR983039:SZR983041 TJN983039:TJN983041 TTJ983039:TTJ983041 UDF983039:UDF983041 UNB983039:UNB983041 UWX983039:UWX983041 VGT983039:VGT983041 VQP983039:VQP983041 WAL983039:WAL983041 WKH983039:WKH983041 WUD983039:WUD983041 M65538:N65539 HS65536:HT65537 RO65536:RP65537 ABK65536:ABL65537 ALG65536:ALH65537 AVC65536:AVD65537 BEY65536:BEZ65537 BOU65536:BOV65537 BYQ65536:BYR65537 CIM65536:CIN65537 CSI65536:CSJ65537 DCE65536:DCF65537 DMA65536:DMB65537 DVW65536:DVX65537 EFS65536:EFT65537 EPO65536:EPP65537 EZK65536:EZL65537 FJG65536:FJH65537 FTC65536:FTD65537 GCY65536:GCZ65537 GMU65536:GMV65537 GWQ65536:GWR65537 HGM65536:HGN65537 HQI65536:HQJ65537 IAE65536:IAF65537 IKA65536:IKB65537 ITW65536:ITX65537 JDS65536:JDT65537 JNO65536:JNP65537 JXK65536:JXL65537 KHG65536:KHH65537 KRC65536:KRD65537 LAY65536:LAZ65537 LKU65536:LKV65537 LUQ65536:LUR65537 MEM65536:MEN65537 MOI65536:MOJ65537 MYE65536:MYF65537 NIA65536:NIB65537 NRW65536:NRX65537 OBS65536:OBT65537 OLO65536:OLP65537 OVK65536:OVL65537 PFG65536:PFH65537 PPC65536:PPD65537 PYY65536:PYZ65537 QIU65536:QIV65537 QSQ65536:QSR65537 RCM65536:RCN65537 RMI65536:RMJ65537 RWE65536:RWF65537 SGA65536:SGB65537 SPW65536:SPX65537 SZS65536:SZT65537 TJO65536:TJP65537 TTK65536:TTL65537 UDG65536:UDH65537 UNC65536:UND65537 UWY65536:UWZ65537 VGU65536:VGV65537 VQQ65536:VQR65537 WAM65536:WAN65537 WKI65536:WKJ65537 WUE65536:WUF65537 M131074:N131075 HS131072:HT131073 RO131072:RP131073 ABK131072:ABL131073 ALG131072:ALH131073 AVC131072:AVD131073 BEY131072:BEZ131073 BOU131072:BOV131073 BYQ131072:BYR131073 CIM131072:CIN131073 CSI131072:CSJ131073 DCE131072:DCF131073 DMA131072:DMB131073 DVW131072:DVX131073 EFS131072:EFT131073 EPO131072:EPP131073 EZK131072:EZL131073 FJG131072:FJH131073 FTC131072:FTD131073 GCY131072:GCZ131073 GMU131072:GMV131073 GWQ131072:GWR131073 HGM131072:HGN131073 HQI131072:HQJ131073 IAE131072:IAF131073 IKA131072:IKB131073 ITW131072:ITX131073 JDS131072:JDT131073 JNO131072:JNP131073 JXK131072:JXL131073 KHG131072:KHH131073 KRC131072:KRD131073 LAY131072:LAZ131073 LKU131072:LKV131073 LUQ131072:LUR131073 MEM131072:MEN131073 MOI131072:MOJ131073 MYE131072:MYF131073 NIA131072:NIB131073 NRW131072:NRX131073 OBS131072:OBT131073 OLO131072:OLP131073 OVK131072:OVL131073 PFG131072:PFH131073 PPC131072:PPD131073 PYY131072:PYZ131073 QIU131072:QIV131073 QSQ131072:QSR131073 RCM131072:RCN131073 RMI131072:RMJ131073 RWE131072:RWF131073 SGA131072:SGB131073 SPW131072:SPX131073 SZS131072:SZT131073 TJO131072:TJP131073 TTK131072:TTL131073 UDG131072:UDH131073 UNC131072:UND131073 UWY131072:UWZ131073 VGU131072:VGV131073 VQQ131072:VQR131073 WAM131072:WAN131073 WKI131072:WKJ131073 WUE131072:WUF131073 M196610:N196611 HS196608:HT196609 RO196608:RP196609 ABK196608:ABL196609 ALG196608:ALH196609 AVC196608:AVD196609 BEY196608:BEZ196609 BOU196608:BOV196609 BYQ196608:BYR196609 CIM196608:CIN196609 CSI196608:CSJ196609 DCE196608:DCF196609 DMA196608:DMB196609 DVW196608:DVX196609 EFS196608:EFT196609 EPO196608:EPP196609 EZK196608:EZL196609 FJG196608:FJH196609 FTC196608:FTD196609 GCY196608:GCZ196609 GMU196608:GMV196609 GWQ196608:GWR196609 HGM196608:HGN196609 HQI196608:HQJ196609 IAE196608:IAF196609 IKA196608:IKB196609 ITW196608:ITX196609 JDS196608:JDT196609 JNO196608:JNP196609 JXK196608:JXL196609 KHG196608:KHH196609 KRC196608:KRD196609 LAY196608:LAZ196609 LKU196608:LKV196609 LUQ196608:LUR196609 MEM196608:MEN196609 MOI196608:MOJ196609 MYE196608:MYF196609 NIA196608:NIB196609 NRW196608:NRX196609 OBS196608:OBT196609 OLO196608:OLP196609 OVK196608:OVL196609 PFG196608:PFH196609 PPC196608:PPD196609 PYY196608:PYZ196609 QIU196608:QIV196609 QSQ196608:QSR196609 RCM196608:RCN196609 RMI196608:RMJ196609 RWE196608:RWF196609 SGA196608:SGB196609 SPW196608:SPX196609 SZS196608:SZT196609 TJO196608:TJP196609 TTK196608:TTL196609 UDG196608:UDH196609 UNC196608:UND196609 UWY196608:UWZ196609 VGU196608:VGV196609 VQQ196608:VQR196609 WAM196608:WAN196609 WKI196608:WKJ196609 WUE196608:WUF196609 M262146:N262147 HS262144:HT262145 RO262144:RP262145 ABK262144:ABL262145 ALG262144:ALH262145 AVC262144:AVD262145 BEY262144:BEZ262145 BOU262144:BOV262145 BYQ262144:BYR262145 CIM262144:CIN262145 CSI262144:CSJ262145 DCE262144:DCF262145 DMA262144:DMB262145 DVW262144:DVX262145 EFS262144:EFT262145 EPO262144:EPP262145 EZK262144:EZL262145 FJG262144:FJH262145 FTC262144:FTD262145 GCY262144:GCZ262145 GMU262144:GMV262145 GWQ262144:GWR262145 HGM262144:HGN262145 HQI262144:HQJ262145 IAE262144:IAF262145 IKA262144:IKB262145 ITW262144:ITX262145 JDS262144:JDT262145 JNO262144:JNP262145 JXK262144:JXL262145 KHG262144:KHH262145 KRC262144:KRD262145 LAY262144:LAZ262145 LKU262144:LKV262145 LUQ262144:LUR262145 MEM262144:MEN262145 MOI262144:MOJ262145 MYE262144:MYF262145 NIA262144:NIB262145 NRW262144:NRX262145 OBS262144:OBT262145 OLO262144:OLP262145 OVK262144:OVL262145 PFG262144:PFH262145 PPC262144:PPD262145 PYY262144:PYZ262145 QIU262144:QIV262145 QSQ262144:QSR262145 RCM262144:RCN262145 RMI262144:RMJ262145 RWE262144:RWF262145 SGA262144:SGB262145 SPW262144:SPX262145 SZS262144:SZT262145 TJO262144:TJP262145 TTK262144:TTL262145 UDG262144:UDH262145 UNC262144:UND262145 UWY262144:UWZ262145 VGU262144:VGV262145 VQQ262144:VQR262145 WAM262144:WAN262145 WKI262144:WKJ262145 WUE262144:WUF262145 M327682:N327683 HS327680:HT327681 RO327680:RP327681 ABK327680:ABL327681 ALG327680:ALH327681 AVC327680:AVD327681 BEY327680:BEZ327681 BOU327680:BOV327681 BYQ327680:BYR327681 CIM327680:CIN327681 CSI327680:CSJ327681 DCE327680:DCF327681 DMA327680:DMB327681 DVW327680:DVX327681 EFS327680:EFT327681 EPO327680:EPP327681 EZK327680:EZL327681 FJG327680:FJH327681 FTC327680:FTD327681 GCY327680:GCZ327681 GMU327680:GMV327681 GWQ327680:GWR327681 HGM327680:HGN327681 HQI327680:HQJ327681 IAE327680:IAF327681 IKA327680:IKB327681 ITW327680:ITX327681 JDS327680:JDT327681 JNO327680:JNP327681 JXK327680:JXL327681 KHG327680:KHH327681 KRC327680:KRD327681 LAY327680:LAZ327681 LKU327680:LKV327681 LUQ327680:LUR327681 MEM327680:MEN327681 MOI327680:MOJ327681 MYE327680:MYF327681 NIA327680:NIB327681 NRW327680:NRX327681 OBS327680:OBT327681 OLO327680:OLP327681 OVK327680:OVL327681 PFG327680:PFH327681 PPC327680:PPD327681 PYY327680:PYZ327681 QIU327680:QIV327681 QSQ327680:QSR327681 RCM327680:RCN327681 RMI327680:RMJ327681 RWE327680:RWF327681 SGA327680:SGB327681 SPW327680:SPX327681 SZS327680:SZT327681 TJO327680:TJP327681 TTK327680:TTL327681 UDG327680:UDH327681 UNC327680:UND327681 UWY327680:UWZ327681 VGU327680:VGV327681 VQQ327680:VQR327681 WAM327680:WAN327681 WKI327680:WKJ327681 WUE327680:WUF327681 M393218:N393219 HS393216:HT393217 RO393216:RP393217 ABK393216:ABL393217 ALG393216:ALH393217 AVC393216:AVD393217 BEY393216:BEZ393217 BOU393216:BOV393217 BYQ393216:BYR393217 CIM393216:CIN393217 CSI393216:CSJ393217 DCE393216:DCF393217 DMA393216:DMB393217 DVW393216:DVX393217 EFS393216:EFT393217 EPO393216:EPP393217 EZK393216:EZL393217 FJG393216:FJH393217 FTC393216:FTD393217 GCY393216:GCZ393217 GMU393216:GMV393217 GWQ393216:GWR393217 HGM393216:HGN393217 HQI393216:HQJ393217 IAE393216:IAF393217 IKA393216:IKB393217 ITW393216:ITX393217 JDS393216:JDT393217 JNO393216:JNP393217 JXK393216:JXL393217 KHG393216:KHH393217 KRC393216:KRD393217 LAY393216:LAZ393217 LKU393216:LKV393217 LUQ393216:LUR393217 MEM393216:MEN393217 MOI393216:MOJ393217 MYE393216:MYF393217 NIA393216:NIB393217 NRW393216:NRX393217 OBS393216:OBT393217 OLO393216:OLP393217 OVK393216:OVL393217 PFG393216:PFH393217 PPC393216:PPD393217 PYY393216:PYZ393217 QIU393216:QIV393217 QSQ393216:QSR393217 RCM393216:RCN393217 RMI393216:RMJ393217 RWE393216:RWF393217 SGA393216:SGB393217 SPW393216:SPX393217 SZS393216:SZT393217 TJO393216:TJP393217 TTK393216:TTL393217 UDG393216:UDH393217 UNC393216:UND393217 UWY393216:UWZ393217 VGU393216:VGV393217 VQQ393216:VQR393217 WAM393216:WAN393217 WKI393216:WKJ393217 WUE393216:WUF393217 M458754:N458755 HS458752:HT458753 RO458752:RP458753 ABK458752:ABL458753 ALG458752:ALH458753 AVC458752:AVD458753 BEY458752:BEZ458753 BOU458752:BOV458753 BYQ458752:BYR458753 CIM458752:CIN458753 CSI458752:CSJ458753 DCE458752:DCF458753 DMA458752:DMB458753 DVW458752:DVX458753 EFS458752:EFT458753 EPO458752:EPP458753 EZK458752:EZL458753 FJG458752:FJH458753 FTC458752:FTD458753 GCY458752:GCZ458753 GMU458752:GMV458753 GWQ458752:GWR458753 HGM458752:HGN458753 HQI458752:HQJ458753 IAE458752:IAF458753 IKA458752:IKB458753 ITW458752:ITX458753 JDS458752:JDT458753 JNO458752:JNP458753 JXK458752:JXL458753 KHG458752:KHH458753 KRC458752:KRD458753 LAY458752:LAZ458753 LKU458752:LKV458753 LUQ458752:LUR458753 MEM458752:MEN458753 MOI458752:MOJ458753 MYE458752:MYF458753 NIA458752:NIB458753 NRW458752:NRX458753 OBS458752:OBT458753 OLO458752:OLP458753 OVK458752:OVL458753 PFG458752:PFH458753 PPC458752:PPD458753 PYY458752:PYZ458753 QIU458752:QIV458753 QSQ458752:QSR458753 RCM458752:RCN458753 RMI458752:RMJ458753 RWE458752:RWF458753 SGA458752:SGB458753 SPW458752:SPX458753 SZS458752:SZT458753 TJO458752:TJP458753 TTK458752:TTL458753 UDG458752:UDH458753 UNC458752:UND458753 UWY458752:UWZ458753 VGU458752:VGV458753 VQQ458752:VQR458753 WAM458752:WAN458753 WKI458752:WKJ458753 WUE458752:WUF458753 M524290:N524291 HS524288:HT524289 RO524288:RP524289 ABK524288:ABL524289 ALG524288:ALH524289 AVC524288:AVD524289 BEY524288:BEZ524289 BOU524288:BOV524289 BYQ524288:BYR524289 CIM524288:CIN524289 CSI524288:CSJ524289 DCE524288:DCF524289 DMA524288:DMB524289 DVW524288:DVX524289 EFS524288:EFT524289 EPO524288:EPP524289 EZK524288:EZL524289 FJG524288:FJH524289 FTC524288:FTD524289 GCY524288:GCZ524289 GMU524288:GMV524289 GWQ524288:GWR524289 HGM524288:HGN524289 HQI524288:HQJ524289 IAE524288:IAF524289 IKA524288:IKB524289 ITW524288:ITX524289 JDS524288:JDT524289 JNO524288:JNP524289 JXK524288:JXL524289 KHG524288:KHH524289 KRC524288:KRD524289 LAY524288:LAZ524289 LKU524288:LKV524289 LUQ524288:LUR524289 MEM524288:MEN524289 MOI524288:MOJ524289 MYE524288:MYF524289 NIA524288:NIB524289 NRW524288:NRX524289 OBS524288:OBT524289 OLO524288:OLP524289 OVK524288:OVL524289 PFG524288:PFH524289 PPC524288:PPD524289 PYY524288:PYZ524289 QIU524288:QIV524289 QSQ524288:QSR524289 RCM524288:RCN524289 RMI524288:RMJ524289 RWE524288:RWF524289 SGA524288:SGB524289 SPW524288:SPX524289 SZS524288:SZT524289 TJO524288:TJP524289 TTK524288:TTL524289 UDG524288:UDH524289 UNC524288:UND524289 UWY524288:UWZ524289 VGU524288:VGV524289 VQQ524288:VQR524289 WAM524288:WAN524289 WKI524288:WKJ524289 WUE524288:WUF524289 M589826:N589827 HS589824:HT589825 RO589824:RP589825 ABK589824:ABL589825 ALG589824:ALH589825 AVC589824:AVD589825 BEY589824:BEZ589825 BOU589824:BOV589825 BYQ589824:BYR589825 CIM589824:CIN589825 CSI589824:CSJ589825 DCE589824:DCF589825 DMA589824:DMB589825 DVW589824:DVX589825 EFS589824:EFT589825 EPO589824:EPP589825 EZK589824:EZL589825 FJG589824:FJH589825 FTC589824:FTD589825 GCY589824:GCZ589825 GMU589824:GMV589825 GWQ589824:GWR589825 HGM589824:HGN589825 HQI589824:HQJ589825 IAE589824:IAF589825 IKA589824:IKB589825 ITW589824:ITX589825 JDS589824:JDT589825 JNO589824:JNP589825 JXK589824:JXL589825 KHG589824:KHH589825 KRC589824:KRD589825 LAY589824:LAZ589825 LKU589824:LKV589825 LUQ589824:LUR589825 MEM589824:MEN589825 MOI589824:MOJ589825 MYE589824:MYF589825 NIA589824:NIB589825 NRW589824:NRX589825 OBS589824:OBT589825 OLO589824:OLP589825 OVK589824:OVL589825 PFG589824:PFH589825 PPC589824:PPD589825 PYY589824:PYZ589825 QIU589824:QIV589825 QSQ589824:QSR589825 RCM589824:RCN589825 RMI589824:RMJ589825 RWE589824:RWF589825 SGA589824:SGB589825 SPW589824:SPX589825 SZS589824:SZT589825 TJO589824:TJP589825 TTK589824:TTL589825 UDG589824:UDH589825 UNC589824:UND589825 UWY589824:UWZ589825 VGU589824:VGV589825 VQQ589824:VQR589825 WAM589824:WAN589825 WKI589824:WKJ589825 WUE589824:WUF589825 M655362:N655363 HS655360:HT655361 RO655360:RP655361 ABK655360:ABL655361 ALG655360:ALH655361 AVC655360:AVD655361 BEY655360:BEZ655361 BOU655360:BOV655361 BYQ655360:BYR655361 CIM655360:CIN655361 CSI655360:CSJ655361 DCE655360:DCF655361 DMA655360:DMB655361 DVW655360:DVX655361 EFS655360:EFT655361 EPO655360:EPP655361 EZK655360:EZL655361 FJG655360:FJH655361 FTC655360:FTD655361 GCY655360:GCZ655361 GMU655360:GMV655361 GWQ655360:GWR655361 HGM655360:HGN655361 HQI655360:HQJ655361 IAE655360:IAF655361 IKA655360:IKB655361 ITW655360:ITX655361 JDS655360:JDT655361 JNO655360:JNP655361 JXK655360:JXL655361 KHG655360:KHH655361 KRC655360:KRD655361 LAY655360:LAZ655361 LKU655360:LKV655361 LUQ655360:LUR655361 MEM655360:MEN655361 MOI655360:MOJ655361 MYE655360:MYF655361 NIA655360:NIB655361 NRW655360:NRX655361 OBS655360:OBT655361 OLO655360:OLP655361 OVK655360:OVL655361 PFG655360:PFH655361 PPC655360:PPD655361 PYY655360:PYZ655361 QIU655360:QIV655361 QSQ655360:QSR655361 RCM655360:RCN655361 RMI655360:RMJ655361 RWE655360:RWF655361 SGA655360:SGB655361 SPW655360:SPX655361 SZS655360:SZT655361 TJO655360:TJP655361 TTK655360:TTL655361 UDG655360:UDH655361 UNC655360:UND655361 UWY655360:UWZ655361 VGU655360:VGV655361 VQQ655360:VQR655361 WAM655360:WAN655361 WKI655360:WKJ655361 WUE655360:WUF655361 M720898:N720899 HS720896:HT720897 RO720896:RP720897 ABK720896:ABL720897 ALG720896:ALH720897 AVC720896:AVD720897 BEY720896:BEZ720897 BOU720896:BOV720897 BYQ720896:BYR720897 CIM720896:CIN720897 CSI720896:CSJ720897 DCE720896:DCF720897 DMA720896:DMB720897 DVW720896:DVX720897 EFS720896:EFT720897 EPO720896:EPP720897 EZK720896:EZL720897 FJG720896:FJH720897 FTC720896:FTD720897 GCY720896:GCZ720897 GMU720896:GMV720897 GWQ720896:GWR720897 HGM720896:HGN720897 HQI720896:HQJ720897 IAE720896:IAF720897 IKA720896:IKB720897 ITW720896:ITX720897 JDS720896:JDT720897 JNO720896:JNP720897 JXK720896:JXL720897 KHG720896:KHH720897 KRC720896:KRD720897 LAY720896:LAZ720897 LKU720896:LKV720897 LUQ720896:LUR720897 MEM720896:MEN720897 MOI720896:MOJ720897 MYE720896:MYF720897 NIA720896:NIB720897 NRW720896:NRX720897 OBS720896:OBT720897 OLO720896:OLP720897 OVK720896:OVL720897 PFG720896:PFH720897 PPC720896:PPD720897 PYY720896:PYZ720897 QIU720896:QIV720897 QSQ720896:QSR720897 RCM720896:RCN720897 RMI720896:RMJ720897 RWE720896:RWF720897 SGA720896:SGB720897 SPW720896:SPX720897 SZS720896:SZT720897 TJO720896:TJP720897 TTK720896:TTL720897 UDG720896:UDH720897 UNC720896:UND720897 UWY720896:UWZ720897 VGU720896:VGV720897 VQQ720896:VQR720897 WAM720896:WAN720897 WKI720896:WKJ720897 WUE720896:WUF720897 M786434:N786435 HS786432:HT786433 RO786432:RP786433 ABK786432:ABL786433 ALG786432:ALH786433 AVC786432:AVD786433 BEY786432:BEZ786433 BOU786432:BOV786433 BYQ786432:BYR786433 CIM786432:CIN786433 CSI786432:CSJ786433 DCE786432:DCF786433 DMA786432:DMB786433 DVW786432:DVX786433 EFS786432:EFT786433 EPO786432:EPP786433 EZK786432:EZL786433 FJG786432:FJH786433 FTC786432:FTD786433 GCY786432:GCZ786433 GMU786432:GMV786433 GWQ786432:GWR786433 HGM786432:HGN786433 HQI786432:HQJ786433 IAE786432:IAF786433 IKA786432:IKB786433 ITW786432:ITX786433 JDS786432:JDT786433 JNO786432:JNP786433 JXK786432:JXL786433 KHG786432:KHH786433 KRC786432:KRD786433 LAY786432:LAZ786433 LKU786432:LKV786433 LUQ786432:LUR786433 MEM786432:MEN786433 MOI786432:MOJ786433 MYE786432:MYF786433 NIA786432:NIB786433 NRW786432:NRX786433 OBS786432:OBT786433 OLO786432:OLP786433 OVK786432:OVL786433 PFG786432:PFH786433 PPC786432:PPD786433 PYY786432:PYZ786433 QIU786432:QIV786433 QSQ786432:QSR786433 RCM786432:RCN786433 RMI786432:RMJ786433 RWE786432:RWF786433 SGA786432:SGB786433 SPW786432:SPX786433 SZS786432:SZT786433 TJO786432:TJP786433 TTK786432:TTL786433 UDG786432:UDH786433 UNC786432:UND786433 UWY786432:UWZ786433 VGU786432:VGV786433 VQQ786432:VQR786433 WAM786432:WAN786433 WKI786432:WKJ786433 WUE786432:WUF786433 M851970:N851971 HS851968:HT851969 RO851968:RP851969 ABK851968:ABL851969 ALG851968:ALH851969 AVC851968:AVD851969 BEY851968:BEZ851969 BOU851968:BOV851969 BYQ851968:BYR851969 CIM851968:CIN851969 CSI851968:CSJ851969 DCE851968:DCF851969 DMA851968:DMB851969 DVW851968:DVX851969 EFS851968:EFT851969 EPO851968:EPP851969 EZK851968:EZL851969 FJG851968:FJH851969 FTC851968:FTD851969 GCY851968:GCZ851969 GMU851968:GMV851969 GWQ851968:GWR851969 HGM851968:HGN851969 HQI851968:HQJ851969 IAE851968:IAF851969 IKA851968:IKB851969 ITW851968:ITX851969 JDS851968:JDT851969 JNO851968:JNP851969 JXK851968:JXL851969 KHG851968:KHH851969 KRC851968:KRD851969 LAY851968:LAZ851969 LKU851968:LKV851969 LUQ851968:LUR851969 MEM851968:MEN851969 MOI851968:MOJ851969 MYE851968:MYF851969 NIA851968:NIB851969 NRW851968:NRX851969 OBS851968:OBT851969 OLO851968:OLP851969 OVK851968:OVL851969 PFG851968:PFH851969 PPC851968:PPD851969 PYY851968:PYZ851969 QIU851968:QIV851969 QSQ851968:QSR851969 RCM851968:RCN851969 RMI851968:RMJ851969 RWE851968:RWF851969 SGA851968:SGB851969 SPW851968:SPX851969 SZS851968:SZT851969 TJO851968:TJP851969 TTK851968:TTL851969 UDG851968:UDH851969 UNC851968:UND851969 UWY851968:UWZ851969 VGU851968:VGV851969 VQQ851968:VQR851969 WAM851968:WAN851969 WKI851968:WKJ851969 WUE851968:WUF851969 M917506:N917507 HS917504:HT917505 RO917504:RP917505 ABK917504:ABL917505 ALG917504:ALH917505 AVC917504:AVD917505 BEY917504:BEZ917505 BOU917504:BOV917505 BYQ917504:BYR917505 CIM917504:CIN917505 CSI917504:CSJ917505 DCE917504:DCF917505 DMA917504:DMB917505 DVW917504:DVX917505 EFS917504:EFT917505 EPO917504:EPP917505 EZK917504:EZL917505 FJG917504:FJH917505 FTC917504:FTD917505 GCY917504:GCZ917505 GMU917504:GMV917505 GWQ917504:GWR917505 HGM917504:HGN917505 HQI917504:HQJ917505 IAE917504:IAF917505 IKA917504:IKB917505 ITW917504:ITX917505 JDS917504:JDT917505 JNO917504:JNP917505 JXK917504:JXL917505 KHG917504:KHH917505 KRC917504:KRD917505 LAY917504:LAZ917505 LKU917504:LKV917505 LUQ917504:LUR917505 MEM917504:MEN917505 MOI917504:MOJ917505 MYE917504:MYF917505 NIA917504:NIB917505 NRW917504:NRX917505 OBS917504:OBT917505 OLO917504:OLP917505 OVK917504:OVL917505 PFG917504:PFH917505 PPC917504:PPD917505 PYY917504:PYZ917505 QIU917504:QIV917505 QSQ917504:QSR917505 RCM917504:RCN917505 RMI917504:RMJ917505 RWE917504:RWF917505 SGA917504:SGB917505 SPW917504:SPX917505 SZS917504:SZT917505 TJO917504:TJP917505 TTK917504:TTL917505 UDG917504:UDH917505 UNC917504:UND917505 UWY917504:UWZ917505 VGU917504:VGV917505 VQQ917504:VQR917505 WAM917504:WAN917505 WKI917504:WKJ917505 WUE917504:WUF917505 M983042:N983043 HS983040:HT983041 RO983040:RP983041 ABK983040:ABL983041 ALG983040:ALH983041 AVC983040:AVD983041 BEY983040:BEZ983041 BOU983040:BOV983041 BYQ983040:BYR983041 CIM983040:CIN983041 CSI983040:CSJ983041 DCE983040:DCF983041 DMA983040:DMB983041 DVW983040:DVX983041 EFS983040:EFT983041 EPO983040:EPP983041 EZK983040:EZL983041 FJG983040:FJH983041 FTC983040:FTD983041 GCY983040:GCZ983041 GMU983040:GMV983041 GWQ983040:GWR983041 HGM983040:HGN983041 HQI983040:HQJ983041 IAE983040:IAF983041 IKA983040:IKB983041 ITW983040:ITX983041 JDS983040:JDT983041 JNO983040:JNP983041 JXK983040:JXL983041 KHG983040:KHH983041 KRC983040:KRD983041 LAY983040:LAZ983041 LKU983040:LKV983041 LUQ983040:LUR983041 MEM983040:MEN983041 MOI983040:MOJ983041 MYE983040:MYF983041 NIA983040:NIB983041 NRW983040:NRX983041 OBS983040:OBT983041 OLO983040:OLP983041 OVK983040:OVL983041 PFG983040:PFH983041 PPC983040:PPD983041 PYY983040:PYZ983041 QIU983040:QIV983041 QSQ983040:QSR983041 RCM983040:RCN983041 RMI983040:RMJ983041 RWE983040:RWF983041 SGA983040:SGB983041 SPW983040:SPX983041 SZS983040:SZT983041 TJO983040:TJP983041 TTK983040:TTL983041 UDG983040:UDH983041 UNC983040:UND983041 UWY983040:UWZ983041 VGU983040:VGV983041 VQQ983040:VQR983041 WAM983040:WAN983041 WKI983040:WKJ983041 WUE983040:WUF983041 L65535 HR65533 RN65533 ABJ65533 ALF65533 AVB65533 BEX65533 BOT65533 BYP65533 CIL65533 CSH65533 DCD65533 DLZ65533 DVV65533 EFR65533 EPN65533 EZJ65533 FJF65533 FTB65533 GCX65533 GMT65533 GWP65533 HGL65533 HQH65533 IAD65533 IJZ65533 ITV65533 JDR65533 JNN65533 JXJ65533 KHF65533 KRB65533 LAX65533 LKT65533 LUP65533 MEL65533 MOH65533 MYD65533 NHZ65533 NRV65533 OBR65533 OLN65533 OVJ65533 PFF65533 PPB65533 PYX65533 QIT65533 QSP65533 RCL65533 RMH65533 RWD65533 SFZ65533 SPV65533 SZR65533 TJN65533 TTJ65533 UDF65533 UNB65533 UWX65533 VGT65533 VQP65533 WAL65533 WKH65533 WUD65533 L131071 HR131069 RN131069 ABJ131069 ALF131069 AVB131069 BEX131069 BOT131069 BYP131069 CIL131069 CSH131069 DCD131069 DLZ131069 DVV131069 EFR131069 EPN131069 EZJ131069 FJF131069 FTB131069 GCX131069 GMT131069 GWP131069 HGL131069 HQH131069 IAD131069 IJZ131069 ITV131069 JDR131069 JNN131069 JXJ131069 KHF131069 KRB131069 LAX131069 LKT131069 LUP131069 MEL131069 MOH131069 MYD131069 NHZ131069 NRV131069 OBR131069 OLN131069 OVJ131069 PFF131069 PPB131069 PYX131069 QIT131069 QSP131069 RCL131069 RMH131069 RWD131069 SFZ131069 SPV131069 SZR131069 TJN131069 TTJ131069 UDF131069 UNB131069 UWX131069 VGT131069 VQP131069 WAL131069 WKH131069 WUD131069 L196607 HR196605 RN196605 ABJ196605 ALF196605 AVB196605 BEX196605 BOT196605 BYP196605 CIL196605 CSH196605 DCD196605 DLZ196605 DVV196605 EFR196605 EPN196605 EZJ196605 FJF196605 FTB196605 GCX196605 GMT196605 GWP196605 HGL196605 HQH196605 IAD196605 IJZ196605 ITV196605 JDR196605 JNN196605 JXJ196605 KHF196605 KRB196605 LAX196605 LKT196605 LUP196605 MEL196605 MOH196605 MYD196605 NHZ196605 NRV196605 OBR196605 OLN196605 OVJ196605 PFF196605 PPB196605 PYX196605 QIT196605 QSP196605 RCL196605 RMH196605 RWD196605 SFZ196605 SPV196605 SZR196605 TJN196605 TTJ196605 UDF196605 UNB196605 UWX196605 VGT196605 VQP196605 WAL196605 WKH196605 WUD196605 L262143 HR262141 RN262141 ABJ262141 ALF262141 AVB262141 BEX262141 BOT262141 BYP262141 CIL262141 CSH262141 DCD262141 DLZ262141 DVV262141 EFR262141 EPN262141 EZJ262141 FJF262141 FTB262141 GCX262141 GMT262141 GWP262141 HGL262141 HQH262141 IAD262141 IJZ262141 ITV262141 JDR262141 JNN262141 JXJ262141 KHF262141 KRB262141 LAX262141 LKT262141 LUP262141 MEL262141 MOH262141 MYD262141 NHZ262141 NRV262141 OBR262141 OLN262141 OVJ262141 PFF262141 PPB262141 PYX262141 QIT262141 QSP262141 RCL262141 RMH262141 RWD262141 SFZ262141 SPV262141 SZR262141 TJN262141 TTJ262141 UDF262141 UNB262141 UWX262141 VGT262141 VQP262141 WAL262141 WKH262141 WUD262141 L327679 HR327677 RN327677 ABJ327677 ALF327677 AVB327677 BEX327677 BOT327677 BYP327677 CIL327677 CSH327677 DCD327677 DLZ327677 DVV327677 EFR327677 EPN327677 EZJ327677 FJF327677 FTB327677 GCX327677 GMT327677 GWP327677 HGL327677 HQH327677 IAD327677 IJZ327677 ITV327677 JDR327677 JNN327677 JXJ327677 KHF327677 KRB327677 LAX327677 LKT327677 LUP327677 MEL327677 MOH327677 MYD327677 NHZ327677 NRV327677 OBR327677 OLN327677 OVJ327677 PFF327677 PPB327677 PYX327677 QIT327677 QSP327677 RCL327677 RMH327677 RWD327677 SFZ327677 SPV327677 SZR327677 TJN327677 TTJ327677 UDF327677 UNB327677 UWX327677 VGT327677 VQP327677 WAL327677 WKH327677 WUD327677 L393215 HR393213 RN393213 ABJ393213 ALF393213 AVB393213 BEX393213 BOT393213 BYP393213 CIL393213 CSH393213 DCD393213 DLZ393213 DVV393213 EFR393213 EPN393213 EZJ393213 FJF393213 FTB393213 GCX393213 GMT393213 GWP393213 HGL393213 HQH393213 IAD393213 IJZ393213 ITV393213 JDR393213 JNN393213 JXJ393213 KHF393213 KRB393213 LAX393213 LKT393213 LUP393213 MEL393213 MOH393213 MYD393213 NHZ393213 NRV393213 OBR393213 OLN393213 OVJ393213 PFF393213 PPB393213 PYX393213 QIT393213 QSP393213 RCL393213 RMH393213 RWD393213 SFZ393213 SPV393213 SZR393213 TJN393213 TTJ393213 UDF393213 UNB393213 UWX393213 VGT393213 VQP393213 WAL393213 WKH393213 WUD393213 L458751 HR458749 RN458749 ABJ458749 ALF458749 AVB458749 BEX458749 BOT458749 BYP458749 CIL458749 CSH458749 DCD458749 DLZ458749 DVV458749 EFR458749 EPN458749 EZJ458749 FJF458749 FTB458749 GCX458749 GMT458749 GWP458749 HGL458749 HQH458749 IAD458749 IJZ458749 ITV458749 JDR458749 JNN458749 JXJ458749 KHF458749 KRB458749 LAX458749 LKT458749 LUP458749 MEL458749 MOH458749 MYD458749 NHZ458749 NRV458749 OBR458749 OLN458749 OVJ458749 PFF458749 PPB458749 PYX458749 QIT458749 QSP458749 RCL458749 RMH458749 RWD458749 SFZ458749 SPV458749 SZR458749 TJN458749 TTJ458749 UDF458749 UNB458749 UWX458749 VGT458749 VQP458749 WAL458749 WKH458749 WUD458749 L524287 HR524285 RN524285 ABJ524285 ALF524285 AVB524285 BEX524285 BOT524285 BYP524285 CIL524285 CSH524285 DCD524285 DLZ524285 DVV524285 EFR524285 EPN524285 EZJ524285 FJF524285 FTB524285 GCX524285 GMT524285 GWP524285 HGL524285 HQH524285 IAD524285 IJZ524285 ITV524285 JDR524285 JNN524285 JXJ524285 KHF524285 KRB524285 LAX524285 LKT524285 LUP524285 MEL524285 MOH524285 MYD524285 NHZ524285 NRV524285 OBR524285 OLN524285 OVJ524285 PFF524285 PPB524285 PYX524285 QIT524285 QSP524285 RCL524285 RMH524285 RWD524285 SFZ524285 SPV524285 SZR524285 TJN524285 TTJ524285 UDF524285 UNB524285 UWX524285 VGT524285 VQP524285 WAL524285 WKH524285 WUD524285 L589823 HR589821 RN589821 ABJ589821 ALF589821 AVB589821 BEX589821 BOT589821 BYP589821 CIL589821 CSH589821 DCD589821 DLZ589821 DVV589821 EFR589821 EPN589821 EZJ589821 FJF589821 FTB589821 GCX589821 GMT589821 GWP589821 HGL589821 HQH589821 IAD589821 IJZ589821 ITV589821 JDR589821 JNN589821 JXJ589821 KHF589821 KRB589821 LAX589821 LKT589821 LUP589821 MEL589821 MOH589821 MYD589821 NHZ589821 NRV589821 OBR589821 OLN589821 OVJ589821 PFF589821 PPB589821 PYX589821 QIT589821 QSP589821 RCL589821 RMH589821 RWD589821 SFZ589821 SPV589821 SZR589821 TJN589821 TTJ589821 UDF589821 UNB589821 UWX589821 VGT589821 VQP589821 WAL589821 WKH589821 WUD589821 L655359 HR655357 RN655357 ABJ655357 ALF655357 AVB655357 BEX655357 BOT655357 BYP655357 CIL655357 CSH655357 DCD655357 DLZ655357 DVV655357 EFR655357 EPN655357 EZJ655357 FJF655357 FTB655357 GCX655357 GMT655357 GWP655357 HGL655357 HQH655357 IAD655357 IJZ655357 ITV655357 JDR655357 JNN655357 JXJ655357 KHF655357 KRB655357 LAX655357 LKT655357 LUP655357 MEL655357 MOH655357 MYD655357 NHZ655357 NRV655357 OBR655357 OLN655357 OVJ655357 PFF655357 PPB655357 PYX655357 QIT655357 QSP655357 RCL655357 RMH655357 RWD655357 SFZ655357 SPV655357 SZR655357 TJN655357 TTJ655357 UDF655357 UNB655357 UWX655357 VGT655357 VQP655357 WAL655357 WKH655357 WUD655357 L720895 HR720893 RN720893 ABJ720893 ALF720893 AVB720893 BEX720893 BOT720893 BYP720893 CIL720893 CSH720893 DCD720893 DLZ720893 DVV720893 EFR720893 EPN720893 EZJ720893 FJF720893 FTB720893 GCX720893 GMT720893 GWP720893 HGL720893 HQH720893 IAD720893 IJZ720893 ITV720893 JDR720893 JNN720893 JXJ720893 KHF720893 KRB720893 LAX720893 LKT720893 LUP720893 MEL720893 MOH720893 MYD720893 NHZ720893 NRV720893 OBR720893 OLN720893 OVJ720893 PFF720893 PPB720893 PYX720893 QIT720893 QSP720893 RCL720893 RMH720893 RWD720893 SFZ720893 SPV720893 SZR720893 TJN720893 TTJ720893 UDF720893 UNB720893 UWX720893 VGT720893 VQP720893 WAL720893 WKH720893 WUD720893 L786431 HR786429 RN786429 ABJ786429 ALF786429 AVB786429 BEX786429 BOT786429 BYP786429 CIL786429 CSH786429 DCD786429 DLZ786429 DVV786429 EFR786429 EPN786429 EZJ786429 FJF786429 FTB786429 GCX786429 GMT786429 GWP786429 HGL786429 HQH786429 IAD786429 IJZ786429 ITV786429 JDR786429 JNN786429 JXJ786429 KHF786429 KRB786429 LAX786429 LKT786429 LUP786429 MEL786429 MOH786429 MYD786429 NHZ786429 NRV786429 OBR786429 OLN786429 OVJ786429 PFF786429 PPB786429 PYX786429 QIT786429 QSP786429 RCL786429 RMH786429 RWD786429 SFZ786429 SPV786429 SZR786429 TJN786429 TTJ786429 UDF786429 UNB786429 UWX786429 VGT786429 VQP786429 WAL786429 WKH786429 WUD786429 L851967 HR851965 RN851965 ABJ851965 ALF851965 AVB851965 BEX851965 BOT851965 BYP851965 CIL851965 CSH851965 DCD851965 DLZ851965 DVV851965 EFR851965 EPN851965 EZJ851965 FJF851965 FTB851965 GCX851965 GMT851965 GWP851965 HGL851965 HQH851965 IAD851965 IJZ851965 ITV851965 JDR851965 JNN851965 JXJ851965 KHF851965 KRB851965 LAX851965 LKT851965 LUP851965 MEL851965 MOH851965 MYD851965 NHZ851965 NRV851965 OBR851965 OLN851965 OVJ851965 PFF851965 PPB851965 PYX851965 QIT851965 QSP851965 RCL851965 RMH851965 RWD851965 SFZ851965 SPV851965 SZR851965 TJN851965 TTJ851965 UDF851965 UNB851965 UWX851965 VGT851965 VQP851965 WAL851965 WKH851965 WUD851965 L917503 HR917501 RN917501 ABJ917501 ALF917501 AVB917501 BEX917501 BOT917501 BYP917501 CIL917501 CSH917501 DCD917501 DLZ917501 DVV917501 EFR917501 EPN917501 EZJ917501 FJF917501 FTB917501 GCX917501 GMT917501 GWP917501 HGL917501 HQH917501 IAD917501 IJZ917501 ITV917501 JDR917501 JNN917501 JXJ917501 KHF917501 KRB917501 LAX917501 LKT917501 LUP917501 MEL917501 MOH917501 MYD917501 NHZ917501 NRV917501 OBR917501 OLN917501 OVJ917501 PFF917501 PPB917501 PYX917501 QIT917501 QSP917501 RCL917501 RMH917501 RWD917501 SFZ917501 SPV917501 SZR917501 TJN917501 TTJ917501 UDF917501 UNB917501 UWX917501 VGT917501 VQP917501 WAL917501 WKH917501 WUD917501 L983039 HR983037 RN983037 ABJ983037 ALF983037 AVB983037 BEX983037 BOT983037 BYP983037 CIL983037 CSH983037 DCD983037 DLZ983037 DVV983037 EFR983037 EPN983037 EZJ983037 FJF983037 FTB983037 GCX983037 GMT983037 GWP983037 HGL983037 HQH983037 IAD983037 IJZ983037 ITV983037 JDR983037 JNN983037 JXJ983037 KHF983037 KRB983037 LAX983037 LKT983037 LUP983037 MEL983037 MOH983037 MYD983037 NHZ983037 NRV983037 OBR983037 OLN983037 OVJ983037 PFF983037 PPB983037 PYX983037 QIT983037 QSP983037 RCL983037 RMH983037 RWD983037 SFZ983037 SPV983037 SZR983037 TJN983037 TTJ983037 UDF983037 UNB983037 UWX983037 VGT983037 VQP983037 WAL983037 WKH983037 WUD983037 O65535:O65539 HU65533:HU65537 RQ65533:RQ65537 ABM65533:ABM65537 ALI65533:ALI65537 AVE65533:AVE65537 BFA65533:BFA65537 BOW65533:BOW65537 BYS65533:BYS65537 CIO65533:CIO65537 CSK65533:CSK65537 DCG65533:DCG65537 DMC65533:DMC65537 DVY65533:DVY65537 EFU65533:EFU65537 EPQ65533:EPQ65537 EZM65533:EZM65537 FJI65533:FJI65537 FTE65533:FTE65537 GDA65533:GDA65537 GMW65533:GMW65537 GWS65533:GWS65537 HGO65533:HGO65537 HQK65533:HQK65537 IAG65533:IAG65537 IKC65533:IKC65537 ITY65533:ITY65537 JDU65533:JDU65537 JNQ65533:JNQ65537 JXM65533:JXM65537 KHI65533:KHI65537 KRE65533:KRE65537 LBA65533:LBA65537 LKW65533:LKW65537 LUS65533:LUS65537 MEO65533:MEO65537 MOK65533:MOK65537 MYG65533:MYG65537 NIC65533:NIC65537 NRY65533:NRY65537 OBU65533:OBU65537 OLQ65533:OLQ65537 OVM65533:OVM65537 PFI65533:PFI65537 PPE65533:PPE65537 PZA65533:PZA65537 QIW65533:QIW65537 QSS65533:QSS65537 RCO65533:RCO65537 RMK65533:RMK65537 RWG65533:RWG65537 SGC65533:SGC65537 SPY65533:SPY65537 SZU65533:SZU65537 TJQ65533:TJQ65537 TTM65533:TTM65537 UDI65533:UDI65537 UNE65533:UNE65537 UXA65533:UXA65537 VGW65533:VGW65537 VQS65533:VQS65537 WAO65533:WAO65537 WKK65533:WKK65537 WUG65533:WUG65537 O131071:O131075 HU131069:HU131073 RQ131069:RQ131073 ABM131069:ABM131073 ALI131069:ALI131073 AVE131069:AVE131073 BFA131069:BFA131073 BOW131069:BOW131073 BYS131069:BYS131073 CIO131069:CIO131073 CSK131069:CSK131073 DCG131069:DCG131073 DMC131069:DMC131073 DVY131069:DVY131073 EFU131069:EFU131073 EPQ131069:EPQ131073 EZM131069:EZM131073 FJI131069:FJI131073 FTE131069:FTE131073 GDA131069:GDA131073 GMW131069:GMW131073 GWS131069:GWS131073 HGO131069:HGO131073 HQK131069:HQK131073 IAG131069:IAG131073 IKC131069:IKC131073 ITY131069:ITY131073 JDU131069:JDU131073 JNQ131069:JNQ131073 JXM131069:JXM131073 KHI131069:KHI131073 KRE131069:KRE131073 LBA131069:LBA131073 LKW131069:LKW131073 LUS131069:LUS131073 MEO131069:MEO131073 MOK131069:MOK131073 MYG131069:MYG131073 NIC131069:NIC131073 NRY131069:NRY131073 OBU131069:OBU131073 OLQ131069:OLQ131073 OVM131069:OVM131073 PFI131069:PFI131073 PPE131069:PPE131073 PZA131069:PZA131073 QIW131069:QIW131073 QSS131069:QSS131073 RCO131069:RCO131073 RMK131069:RMK131073 RWG131069:RWG131073 SGC131069:SGC131073 SPY131069:SPY131073 SZU131069:SZU131073 TJQ131069:TJQ131073 TTM131069:TTM131073 UDI131069:UDI131073 UNE131069:UNE131073 UXA131069:UXA131073 VGW131069:VGW131073 VQS131069:VQS131073 WAO131069:WAO131073 WKK131069:WKK131073 WUG131069:WUG131073 O196607:O196611 HU196605:HU196609 RQ196605:RQ196609 ABM196605:ABM196609 ALI196605:ALI196609 AVE196605:AVE196609 BFA196605:BFA196609 BOW196605:BOW196609 BYS196605:BYS196609 CIO196605:CIO196609 CSK196605:CSK196609 DCG196605:DCG196609 DMC196605:DMC196609 DVY196605:DVY196609 EFU196605:EFU196609 EPQ196605:EPQ196609 EZM196605:EZM196609 FJI196605:FJI196609 FTE196605:FTE196609 GDA196605:GDA196609 GMW196605:GMW196609 GWS196605:GWS196609 HGO196605:HGO196609 HQK196605:HQK196609 IAG196605:IAG196609 IKC196605:IKC196609 ITY196605:ITY196609 JDU196605:JDU196609 JNQ196605:JNQ196609 JXM196605:JXM196609 KHI196605:KHI196609 KRE196605:KRE196609 LBA196605:LBA196609 LKW196605:LKW196609 LUS196605:LUS196609 MEO196605:MEO196609 MOK196605:MOK196609 MYG196605:MYG196609 NIC196605:NIC196609 NRY196605:NRY196609 OBU196605:OBU196609 OLQ196605:OLQ196609 OVM196605:OVM196609 PFI196605:PFI196609 PPE196605:PPE196609 PZA196605:PZA196609 QIW196605:QIW196609 QSS196605:QSS196609 RCO196605:RCO196609 RMK196605:RMK196609 RWG196605:RWG196609 SGC196605:SGC196609 SPY196605:SPY196609 SZU196605:SZU196609 TJQ196605:TJQ196609 TTM196605:TTM196609 UDI196605:UDI196609 UNE196605:UNE196609 UXA196605:UXA196609 VGW196605:VGW196609 VQS196605:VQS196609 WAO196605:WAO196609 WKK196605:WKK196609 WUG196605:WUG196609 O262143:O262147 HU262141:HU262145 RQ262141:RQ262145 ABM262141:ABM262145 ALI262141:ALI262145 AVE262141:AVE262145 BFA262141:BFA262145 BOW262141:BOW262145 BYS262141:BYS262145 CIO262141:CIO262145 CSK262141:CSK262145 DCG262141:DCG262145 DMC262141:DMC262145 DVY262141:DVY262145 EFU262141:EFU262145 EPQ262141:EPQ262145 EZM262141:EZM262145 FJI262141:FJI262145 FTE262141:FTE262145 GDA262141:GDA262145 GMW262141:GMW262145 GWS262141:GWS262145 HGO262141:HGO262145 HQK262141:HQK262145 IAG262141:IAG262145 IKC262141:IKC262145 ITY262141:ITY262145 JDU262141:JDU262145 JNQ262141:JNQ262145 JXM262141:JXM262145 KHI262141:KHI262145 KRE262141:KRE262145 LBA262141:LBA262145 LKW262141:LKW262145 LUS262141:LUS262145 MEO262141:MEO262145 MOK262141:MOK262145 MYG262141:MYG262145 NIC262141:NIC262145 NRY262141:NRY262145 OBU262141:OBU262145 OLQ262141:OLQ262145 OVM262141:OVM262145 PFI262141:PFI262145 PPE262141:PPE262145 PZA262141:PZA262145 QIW262141:QIW262145 QSS262141:QSS262145 RCO262141:RCO262145 RMK262141:RMK262145 RWG262141:RWG262145 SGC262141:SGC262145 SPY262141:SPY262145 SZU262141:SZU262145 TJQ262141:TJQ262145 TTM262141:TTM262145 UDI262141:UDI262145 UNE262141:UNE262145 UXA262141:UXA262145 VGW262141:VGW262145 VQS262141:VQS262145 WAO262141:WAO262145 WKK262141:WKK262145 WUG262141:WUG262145 O327679:O327683 HU327677:HU327681 RQ327677:RQ327681 ABM327677:ABM327681 ALI327677:ALI327681 AVE327677:AVE327681 BFA327677:BFA327681 BOW327677:BOW327681 BYS327677:BYS327681 CIO327677:CIO327681 CSK327677:CSK327681 DCG327677:DCG327681 DMC327677:DMC327681 DVY327677:DVY327681 EFU327677:EFU327681 EPQ327677:EPQ327681 EZM327677:EZM327681 FJI327677:FJI327681 FTE327677:FTE327681 GDA327677:GDA327681 GMW327677:GMW327681 GWS327677:GWS327681 HGO327677:HGO327681 HQK327677:HQK327681 IAG327677:IAG327681 IKC327677:IKC327681 ITY327677:ITY327681 JDU327677:JDU327681 JNQ327677:JNQ327681 JXM327677:JXM327681 KHI327677:KHI327681 KRE327677:KRE327681 LBA327677:LBA327681 LKW327677:LKW327681 LUS327677:LUS327681 MEO327677:MEO327681 MOK327677:MOK327681 MYG327677:MYG327681 NIC327677:NIC327681 NRY327677:NRY327681 OBU327677:OBU327681 OLQ327677:OLQ327681 OVM327677:OVM327681 PFI327677:PFI327681 PPE327677:PPE327681 PZA327677:PZA327681 QIW327677:QIW327681 QSS327677:QSS327681 RCO327677:RCO327681 RMK327677:RMK327681 RWG327677:RWG327681 SGC327677:SGC327681 SPY327677:SPY327681 SZU327677:SZU327681 TJQ327677:TJQ327681 TTM327677:TTM327681 UDI327677:UDI327681 UNE327677:UNE327681 UXA327677:UXA327681 VGW327677:VGW327681 VQS327677:VQS327681 WAO327677:WAO327681 WKK327677:WKK327681 WUG327677:WUG327681 O393215:O393219 HU393213:HU393217 RQ393213:RQ393217 ABM393213:ABM393217 ALI393213:ALI393217 AVE393213:AVE393217 BFA393213:BFA393217 BOW393213:BOW393217 BYS393213:BYS393217 CIO393213:CIO393217 CSK393213:CSK393217 DCG393213:DCG393217 DMC393213:DMC393217 DVY393213:DVY393217 EFU393213:EFU393217 EPQ393213:EPQ393217 EZM393213:EZM393217 FJI393213:FJI393217 FTE393213:FTE393217 GDA393213:GDA393217 GMW393213:GMW393217 GWS393213:GWS393217 HGO393213:HGO393217 HQK393213:HQK393217 IAG393213:IAG393217 IKC393213:IKC393217 ITY393213:ITY393217 JDU393213:JDU393217 JNQ393213:JNQ393217 JXM393213:JXM393217 KHI393213:KHI393217 KRE393213:KRE393217 LBA393213:LBA393217 LKW393213:LKW393217 LUS393213:LUS393217 MEO393213:MEO393217 MOK393213:MOK393217 MYG393213:MYG393217 NIC393213:NIC393217 NRY393213:NRY393217 OBU393213:OBU393217 OLQ393213:OLQ393217 OVM393213:OVM393217 PFI393213:PFI393217 PPE393213:PPE393217 PZA393213:PZA393217 QIW393213:QIW393217 QSS393213:QSS393217 RCO393213:RCO393217 RMK393213:RMK393217 RWG393213:RWG393217 SGC393213:SGC393217 SPY393213:SPY393217 SZU393213:SZU393217 TJQ393213:TJQ393217 TTM393213:TTM393217 UDI393213:UDI393217 UNE393213:UNE393217 UXA393213:UXA393217 VGW393213:VGW393217 VQS393213:VQS393217 WAO393213:WAO393217 WKK393213:WKK393217 WUG393213:WUG393217 O458751:O458755 HU458749:HU458753 RQ458749:RQ458753 ABM458749:ABM458753 ALI458749:ALI458753 AVE458749:AVE458753 BFA458749:BFA458753 BOW458749:BOW458753 BYS458749:BYS458753 CIO458749:CIO458753 CSK458749:CSK458753 DCG458749:DCG458753 DMC458749:DMC458753 DVY458749:DVY458753 EFU458749:EFU458753 EPQ458749:EPQ458753 EZM458749:EZM458753 FJI458749:FJI458753 FTE458749:FTE458753 GDA458749:GDA458753 GMW458749:GMW458753 GWS458749:GWS458753 HGO458749:HGO458753 HQK458749:HQK458753 IAG458749:IAG458753 IKC458749:IKC458753 ITY458749:ITY458753 JDU458749:JDU458753 JNQ458749:JNQ458753 JXM458749:JXM458753 KHI458749:KHI458753 KRE458749:KRE458753 LBA458749:LBA458753 LKW458749:LKW458753 LUS458749:LUS458753 MEO458749:MEO458753 MOK458749:MOK458753 MYG458749:MYG458753 NIC458749:NIC458753 NRY458749:NRY458753 OBU458749:OBU458753 OLQ458749:OLQ458753 OVM458749:OVM458753 PFI458749:PFI458753 PPE458749:PPE458753 PZA458749:PZA458753 QIW458749:QIW458753 QSS458749:QSS458753 RCO458749:RCO458753 RMK458749:RMK458753 RWG458749:RWG458753 SGC458749:SGC458753 SPY458749:SPY458753 SZU458749:SZU458753 TJQ458749:TJQ458753 TTM458749:TTM458753 UDI458749:UDI458753 UNE458749:UNE458753 UXA458749:UXA458753 VGW458749:VGW458753 VQS458749:VQS458753 WAO458749:WAO458753 WKK458749:WKK458753 WUG458749:WUG458753 O524287:O524291 HU524285:HU524289 RQ524285:RQ524289 ABM524285:ABM524289 ALI524285:ALI524289 AVE524285:AVE524289 BFA524285:BFA524289 BOW524285:BOW524289 BYS524285:BYS524289 CIO524285:CIO524289 CSK524285:CSK524289 DCG524285:DCG524289 DMC524285:DMC524289 DVY524285:DVY524289 EFU524285:EFU524289 EPQ524285:EPQ524289 EZM524285:EZM524289 FJI524285:FJI524289 FTE524285:FTE524289 GDA524285:GDA524289 GMW524285:GMW524289 GWS524285:GWS524289 HGO524285:HGO524289 HQK524285:HQK524289 IAG524285:IAG524289 IKC524285:IKC524289 ITY524285:ITY524289 JDU524285:JDU524289 JNQ524285:JNQ524289 JXM524285:JXM524289 KHI524285:KHI524289 KRE524285:KRE524289 LBA524285:LBA524289 LKW524285:LKW524289 LUS524285:LUS524289 MEO524285:MEO524289 MOK524285:MOK524289 MYG524285:MYG524289 NIC524285:NIC524289 NRY524285:NRY524289 OBU524285:OBU524289 OLQ524285:OLQ524289 OVM524285:OVM524289 PFI524285:PFI524289 PPE524285:PPE524289 PZA524285:PZA524289 QIW524285:QIW524289 QSS524285:QSS524289 RCO524285:RCO524289 RMK524285:RMK524289 RWG524285:RWG524289 SGC524285:SGC524289 SPY524285:SPY524289 SZU524285:SZU524289 TJQ524285:TJQ524289 TTM524285:TTM524289 UDI524285:UDI524289 UNE524285:UNE524289 UXA524285:UXA524289 VGW524285:VGW524289 VQS524285:VQS524289 WAO524285:WAO524289 WKK524285:WKK524289 WUG524285:WUG524289 O589823:O589827 HU589821:HU589825 RQ589821:RQ589825 ABM589821:ABM589825 ALI589821:ALI589825 AVE589821:AVE589825 BFA589821:BFA589825 BOW589821:BOW589825 BYS589821:BYS589825 CIO589821:CIO589825 CSK589821:CSK589825 DCG589821:DCG589825 DMC589821:DMC589825 DVY589821:DVY589825 EFU589821:EFU589825 EPQ589821:EPQ589825 EZM589821:EZM589825 FJI589821:FJI589825 FTE589821:FTE589825 GDA589821:GDA589825 GMW589821:GMW589825 GWS589821:GWS589825 HGO589821:HGO589825 HQK589821:HQK589825 IAG589821:IAG589825 IKC589821:IKC589825 ITY589821:ITY589825 JDU589821:JDU589825 JNQ589821:JNQ589825 JXM589821:JXM589825 KHI589821:KHI589825 KRE589821:KRE589825 LBA589821:LBA589825 LKW589821:LKW589825 LUS589821:LUS589825 MEO589821:MEO589825 MOK589821:MOK589825 MYG589821:MYG589825 NIC589821:NIC589825 NRY589821:NRY589825 OBU589821:OBU589825 OLQ589821:OLQ589825 OVM589821:OVM589825 PFI589821:PFI589825 PPE589821:PPE589825 PZA589821:PZA589825 QIW589821:QIW589825 QSS589821:QSS589825 RCO589821:RCO589825 RMK589821:RMK589825 RWG589821:RWG589825 SGC589821:SGC589825 SPY589821:SPY589825 SZU589821:SZU589825 TJQ589821:TJQ589825 TTM589821:TTM589825 UDI589821:UDI589825 UNE589821:UNE589825 UXA589821:UXA589825 VGW589821:VGW589825 VQS589821:VQS589825 WAO589821:WAO589825 WKK589821:WKK589825 WUG589821:WUG589825 O655359:O655363 HU655357:HU655361 RQ655357:RQ655361 ABM655357:ABM655361 ALI655357:ALI655361 AVE655357:AVE655361 BFA655357:BFA655361 BOW655357:BOW655361 BYS655357:BYS655361 CIO655357:CIO655361 CSK655357:CSK655361 DCG655357:DCG655361 DMC655357:DMC655361 DVY655357:DVY655361 EFU655357:EFU655361 EPQ655357:EPQ655361 EZM655357:EZM655361 FJI655357:FJI655361 FTE655357:FTE655361 GDA655357:GDA655361 GMW655357:GMW655361 GWS655357:GWS655361 HGO655357:HGO655361 HQK655357:HQK655361 IAG655357:IAG655361 IKC655357:IKC655361 ITY655357:ITY655361 JDU655357:JDU655361 JNQ655357:JNQ655361 JXM655357:JXM655361 KHI655357:KHI655361 KRE655357:KRE655361 LBA655357:LBA655361 LKW655357:LKW655361 LUS655357:LUS655361 MEO655357:MEO655361 MOK655357:MOK655361 MYG655357:MYG655361 NIC655357:NIC655361 NRY655357:NRY655361 OBU655357:OBU655361 OLQ655357:OLQ655361 OVM655357:OVM655361 PFI655357:PFI655361 PPE655357:PPE655361 PZA655357:PZA655361 QIW655357:QIW655361 QSS655357:QSS655361 RCO655357:RCO655361 RMK655357:RMK655361 RWG655357:RWG655361 SGC655357:SGC655361 SPY655357:SPY655361 SZU655357:SZU655361 TJQ655357:TJQ655361 TTM655357:TTM655361 UDI655357:UDI655361 UNE655357:UNE655361 UXA655357:UXA655361 VGW655357:VGW655361 VQS655357:VQS655361 WAO655357:WAO655361 WKK655357:WKK655361 WUG655357:WUG655361 O720895:O720899 HU720893:HU720897 RQ720893:RQ720897 ABM720893:ABM720897 ALI720893:ALI720897 AVE720893:AVE720897 BFA720893:BFA720897 BOW720893:BOW720897 BYS720893:BYS720897 CIO720893:CIO720897 CSK720893:CSK720897 DCG720893:DCG720897 DMC720893:DMC720897 DVY720893:DVY720897 EFU720893:EFU720897 EPQ720893:EPQ720897 EZM720893:EZM720897 FJI720893:FJI720897 FTE720893:FTE720897 GDA720893:GDA720897 GMW720893:GMW720897 GWS720893:GWS720897 HGO720893:HGO720897 HQK720893:HQK720897 IAG720893:IAG720897 IKC720893:IKC720897 ITY720893:ITY720897 JDU720893:JDU720897 JNQ720893:JNQ720897 JXM720893:JXM720897 KHI720893:KHI720897 KRE720893:KRE720897 LBA720893:LBA720897 LKW720893:LKW720897 LUS720893:LUS720897 MEO720893:MEO720897 MOK720893:MOK720897 MYG720893:MYG720897 NIC720893:NIC720897 NRY720893:NRY720897 OBU720893:OBU720897 OLQ720893:OLQ720897 OVM720893:OVM720897 PFI720893:PFI720897 PPE720893:PPE720897 PZA720893:PZA720897 QIW720893:QIW720897 QSS720893:QSS720897 RCO720893:RCO720897 RMK720893:RMK720897 RWG720893:RWG720897 SGC720893:SGC720897 SPY720893:SPY720897 SZU720893:SZU720897 TJQ720893:TJQ720897 TTM720893:TTM720897 UDI720893:UDI720897 UNE720893:UNE720897 UXA720893:UXA720897 VGW720893:VGW720897 VQS720893:VQS720897 WAO720893:WAO720897 WKK720893:WKK720897 WUG720893:WUG720897 O786431:O786435 HU786429:HU786433 RQ786429:RQ786433 ABM786429:ABM786433 ALI786429:ALI786433 AVE786429:AVE786433 BFA786429:BFA786433 BOW786429:BOW786433 BYS786429:BYS786433 CIO786429:CIO786433 CSK786429:CSK786433 DCG786429:DCG786433 DMC786429:DMC786433 DVY786429:DVY786433 EFU786429:EFU786433 EPQ786429:EPQ786433 EZM786429:EZM786433 FJI786429:FJI786433 FTE786429:FTE786433 GDA786429:GDA786433 GMW786429:GMW786433 GWS786429:GWS786433 HGO786429:HGO786433 HQK786429:HQK786433 IAG786429:IAG786433 IKC786429:IKC786433 ITY786429:ITY786433 JDU786429:JDU786433 JNQ786429:JNQ786433 JXM786429:JXM786433 KHI786429:KHI786433 KRE786429:KRE786433 LBA786429:LBA786433 LKW786429:LKW786433 LUS786429:LUS786433 MEO786429:MEO786433 MOK786429:MOK786433 MYG786429:MYG786433 NIC786429:NIC786433 NRY786429:NRY786433 OBU786429:OBU786433 OLQ786429:OLQ786433 OVM786429:OVM786433 PFI786429:PFI786433 PPE786429:PPE786433 PZA786429:PZA786433 QIW786429:QIW786433 QSS786429:QSS786433 RCO786429:RCO786433 RMK786429:RMK786433 RWG786429:RWG786433 SGC786429:SGC786433 SPY786429:SPY786433 SZU786429:SZU786433 TJQ786429:TJQ786433 TTM786429:TTM786433 UDI786429:UDI786433 UNE786429:UNE786433 UXA786429:UXA786433 VGW786429:VGW786433 VQS786429:VQS786433 WAO786429:WAO786433 WKK786429:WKK786433 WUG786429:WUG786433 O851967:O851971 HU851965:HU851969 RQ851965:RQ851969 ABM851965:ABM851969 ALI851965:ALI851969 AVE851965:AVE851969 BFA851965:BFA851969 BOW851965:BOW851969 BYS851965:BYS851969 CIO851965:CIO851969 CSK851965:CSK851969 DCG851965:DCG851969 DMC851965:DMC851969 DVY851965:DVY851969 EFU851965:EFU851969 EPQ851965:EPQ851969 EZM851965:EZM851969 FJI851965:FJI851969 FTE851965:FTE851969 GDA851965:GDA851969 GMW851965:GMW851969 GWS851965:GWS851969 HGO851965:HGO851969 HQK851965:HQK851969 IAG851965:IAG851969 IKC851965:IKC851969 ITY851965:ITY851969 JDU851965:JDU851969 JNQ851965:JNQ851969 JXM851965:JXM851969 KHI851965:KHI851969 KRE851965:KRE851969 LBA851965:LBA851969 LKW851965:LKW851969 LUS851965:LUS851969 MEO851965:MEO851969 MOK851965:MOK851969 MYG851965:MYG851969 NIC851965:NIC851969 NRY851965:NRY851969 OBU851965:OBU851969 OLQ851965:OLQ851969 OVM851965:OVM851969 PFI851965:PFI851969 PPE851965:PPE851969 PZA851965:PZA851969 QIW851965:QIW851969 QSS851965:QSS851969 RCO851965:RCO851969 RMK851965:RMK851969 RWG851965:RWG851969 SGC851965:SGC851969 SPY851965:SPY851969 SZU851965:SZU851969 TJQ851965:TJQ851969 TTM851965:TTM851969 UDI851965:UDI851969 UNE851965:UNE851969 UXA851965:UXA851969 VGW851965:VGW851969 VQS851965:VQS851969 WAO851965:WAO851969 WKK851965:WKK851969 WUG851965:WUG851969 O917503:O917507 HU917501:HU917505 RQ917501:RQ917505 ABM917501:ABM917505 ALI917501:ALI917505 AVE917501:AVE917505 BFA917501:BFA917505 BOW917501:BOW917505 BYS917501:BYS917505 CIO917501:CIO917505 CSK917501:CSK917505 DCG917501:DCG917505 DMC917501:DMC917505 DVY917501:DVY917505 EFU917501:EFU917505 EPQ917501:EPQ917505 EZM917501:EZM917505 FJI917501:FJI917505 FTE917501:FTE917505 GDA917501:GDA917505 GMW917501:GMW917505 GWS917501:GWS917505 HGO917501:HGO917505 HQK917501:HQK917505 IAG917501:IAG917505 IKC917501:IKC917505 ITY917501:ITY917505 JDU917501:JDU917505 JNQ917501:JNQ917505 JXM917501:JXM917505 KHI917501:KHI917505 KRE917501:KRE917505 LBA917501:LBA917505 LKW917501:LKW917505 LUS917501:LUS917505 MEO917501:MEO917505 MOK917501:MOK917505 MYG917501:MYG917505 NIC917501:NIC917505 NRY917501:NRY917505 OBU917501:OBU917505 OLQ917501:OLQ917505 OVM917501:OVM917505 PFI917501:PFI917505 PPE917501:PPE917505 PZA917501:PZA917505 QIW917501:QIW917505 QSS917501:QSS917505 RCO917501:RCO917505 RMK917501:RMK917505 RWG917501:RWG917505 SGC917501:SGC917505 SPY917501:SPY917505 SZU917501:SZU917505 TJQ917501:TJQ917505 TTM917501:TTM917505 UDI917501:UDI917505 UNE917501:UNE917505 UXA917501:UXA917505 VGW917501:VGW917505 VQS917501:VQS917505 WAO917501:WAO917505 WKK917501:WKK917505 WUG917501:WUG917505 O983039:O983043 HU983037:HU983041 RQ983037:RQ983041 ABM983037:ABM983041 ALI983037:ALI983041 AVE983037:AVE983041 BFA983037:BFA983041 BOW983037:BOW983041 BYS983037:BYS983041 CIO983037:CIO983041 CSK983037:CSK983041 DCG983037:DCG983041 DMC983037:DMC983041 DVY983037:DVY983041 EFU983037:EFU983041 EPQ983037:EPQ983041 EZM983037:EZM983041 FJI983037:FJI983041 FTE983037:FTE983041 GDA983037:GDA983041 GMW983037:GMW983041 GWS983037:GWS983041 HGO983037:HGO983041 HQK983037:HQK983041 IAG983037:IAG983041 IKC983037:IKC983041 ITY983037:ITY983041 JDU983037:JDU983041 JNQ983037:JNQ983041 JXM983037:JXM983041 KHI983037:KHI983041 KRE983037:KRE983041 LBA983037:LBA983041 LKW983037:LKW983041 LUS983037:LUS983041 MEO983037:MEO983041 MOK983037:MOK983041 MYG983037:MYG983041 NIC983037:NIC983041 NRY983037:NRY983041 OBU983037:OBU983041 OLQ983037:OLQ983041 OVM983037:OVM983041 PFI983037:PFI983041 PPE983037:PPE983041 PZA983037:PZA983041 QIW983037:QIW983041 QSS983037:QSS983041 RCO983037:RCO983041 RMK983037:RMK983041 RWG983037:RWG983041 SGC983037:SGC983041 SPY983037:SPY983041 SZU983037:SZU983041 TJQ983037:TJQ983041 TTM983037:TTM983041 UDI983037:UDI983041 UNE983037:UNE983041 UXA983037:UXA983041 VGW983037:VGW983041 VQS983037:VQS983041 WAO983037:WAO983041 WKK983037:WKK983041 WUG983037:WUG983041 P65538:Z65539 HV65536:IJ65537 RR65536:SF65537 ABN65536:ACB65537 ALJ65536:ALX65537 AVF65536:AVT65537 BFB65536:BFP65537 BOX65536:BPL65537 BYT65536:BZH65537 CIP65536:CJD65537 CSL65536:CSZ65537 DCH65536:DCV65537 DMD65536:DMR65537 DVZ65536:DWN65537 EFV65536:EGJ65537 EPR65536:EQF65537 EZN65536:FAB65537 FJJ65536:FJX65537 FTF65536:FTT65537 GDB65536:GDP65537 GMX65536:GNL65537 GWT65536:GXH65537 HGP65536:HHD65537 HQL65536:HQZ65537 IAH65536:IAV65537 IKD65536:IKR65537 ITZ65536:IUN65537 JDV65536:JEJ65537 JNR65536:JOF65537 JXN65536:JYB65537 KHJ65536:KHX65537 KRF65536:KRT65537 LBB65536:LBP65537 LKX65536:LLL65537 LUT65536:LVH65537 MEP65536:MFD65537 MOL65536:MOZ65537 MYH65536:MYV65537 NID65536:NIR65537 NRZ65536:NSN65537 OBV65536:OCJ65537 OLR65536:OMF65537 OVN65536:OWB65537 PFJ65536:PFX65537 PPF65536:PPT65537 PZB65536:PZP65537 QIX65536:QJL65537 QST65536:QTH65537 RCP65536:RDD65537 RML65536:RMZ65537 RWH65536:RWV65537 SGD65536:SGR65537 SPZ65536:SQN65537 SZV65536:TAJ65537 TJR65536:TKF65537 TTN65536:TUB65537 UDJ65536:UDX65537 UNF65536:UNT65537 UXB65536:UXP65537 VGX65536:VHL65537 VQT65536:VRH65537 WAP65536:WBD65537 WKL65536:WKZ65537 WUH65536:WUV65537 P131074:Z131075 HV131072:IJ131073 RR131072:SF131073 ABN131072:ACB131073 ALJ131072:ALX131073 AVF131072:AVT131073 BFB131072:BFP131073 BOX131072:BPL131073 BYT131072:BZH131073 CIP131072:CJD131073 CSL131072:CSZ131073 DCH131072:DCV131073 DMD131072:DMR131073 DVZ131072:DWN131073 EFV131072:EGJ131073 EPR131072:EQF131073 EZN131072:FAB131073 FJJ131072:FJX131073 FTF131072:FTT131073 GDB131072:GDP131073 GMX131072:GNL131073 GWT131072:GXH131073 HGP131072:HHD131073 HQL131072:HQZ131073 IAH131072:IAV131073 IKD131072:IKR131073 ITZ131072:IUN131073 JDV131072:JEJ131073 JNR131072:JOF131073 JXN131072:JYB131073 KHJ131072:KHX131073 KRF131072:KRT131073 LBB131072:LBP131073 LKX131072:LLL131073 LUT131072:LVH131073 MEP131072:MFD131073 MOL131072:MOZ131073 MYH131072:MYV131073 NID131072:NIR131073 NRZ131072:NSN131073 OBV131072:OCJ131073 OLR131072:OMF131073 OVN131072:OWB131073 PFJ131072:PFX131073 PPF131072:PPT131073 PZB131072:PZP131073 QIX131072:QJL131073 QST131072:QTH131073 RCP131072:RDD131073 RML131072:RMZ131073 RWH131072:RWV131073 SGD131072:SGR131073 SPZ131072:SQN131073 SZV131072:TAJ131073 TJR131072:TKF131073 TTN131072:TUB131073 UDJ131072:UDX131073 UNF131072:UNT131073 UXB131072:UXP131073 VGX131072:VHL131073 VQT131072:VRH131073 WAP131072:WBD131073 WKL131072:WKZ131073 WUH131072:WUV131073 P196610:Z196611 HV196608:IJ196609 RR196608:SF196609 ABN196608:ACB196609 ALJ196608:ALX196609 AVF196608:AVT196609 BFB196608:BFP196609 BOX196608:BPL196609 BYT196608:BZH196609 CIP196608:CJD196609 CSL196608:CSZ196609 DCH196608:DCV196609 DMD196608:DMR196609 DVZ196608:DWN196609 EFV196608:EGJ196609 EPR196608:EQF196609 EZN196608:FAB196609 FJJ196608:FJX196609 FTF196608:FTT196609 GDB196608:GDP196609 GMX196608:GNL196609 GWT196608:GXH196609 HGP196608:HHD196609 HQL196608:HQZ196609 IAH196608:IAV196609 IKD196608:IKR196609 ITZ196608:IUN196609 JDV196608:JEJ196609 JNR196608:JOF196609 JXN196608:JYB196609 KHJ196608:KHX196609 KRF196608:KRT196609 LBB196608:LBP196609 LKX196608:LLL196609 LUT196608:LVH196609 MEP196608:MFD196609 MOL196608:MOZ196609 MYH196608:MYV196609 NID196608:NIR196609 NRZ196608:NSN196609 OBV196608:OCJ196609 OLR196608:OMF196609 OVN196608:OWB196609 PFJ196608:PFX196609 PPF196608:PPT196609 PZB196608:PZP196609 QIX196608:QJL196609 QST196608:QTH196609 RCP196608:RDD196609 RML196608:RMZ196609 RWH196608:RWV196609 SGD196608:SGR196609 SPZ196608:SQN196609 SZV196608:TAJ196609 TJR196608:TKF196609 TTN196608:TUB196609 UDJ196608:UDX196609 UNF196608:UNT196609 UXB196608:UXP196609 VGX196608:VHL196609 VQT196608:VRH196609 WAP196608:WBD196609 WKL196608:WKZ196609 WUH196608:WUV196609 P262146:Z262147 HV262144:IJ262145 RR262144:SF262145 ABN262144:ACB262145 ALJ262144:ALX262145 AVF262144:AVT262145 BFB262144:BFP262145 BOX262144:BPL262145 BYT262144:BZH262145 CIP262144:CJD262145 CSL262144:CSZ262145 DCH262144:DCV262145 DMD262144:DMR262145 DVZ262144:DWN262145 EFV262144:EGJ262145 EPR262144:EQF262145 EZN262144:FAB262145 FJJ262144:FJX262145 FTF262144:FTT262145 GDB262144:GDP262145 GMX262144:GNL262145 GWT262144:GXH262145 HGP262144:HHD262145 HQL262144:HQZ262145 IAH262144:IAV262145 IKD262144:IKR262145 ITZ262144:IUN262145 JDV262144:JEJ262145 JNR262144:JOF262145 JXN262144:JYB262145 KHJ262144:KHX262145 KRF262144:KRT262145 LBB262144:LBP262145 LKX262144:LLL262145 LUT262144:LVH262145 MEP262144:MFD262145 MOL262144:MOZ262145 MYH262144:MYV262145 NID262144:NIR262145 NRZ262144:NSN262145 OBV262144:OCJ262145 OLR262144:OMF262145 OVN262144:OWB262145 PFJ262144:PFX262145 PPF262144:PPT262145 PZB262144:PZP262145 QIX262144:QJL262145 QST262144:QTH262145 RCP262144:RDD262145 RML262144:RMZ262145 RWH262144:RWV262145 SGD262144:SGR262145 SPZ262144:SQN262145 SZV262144:TAJ262145 TJR262144:TKF262145 TTN262144:TUB262145 UDJ262144:UDX262145 UNF262144:UNT262145 UXB262144:UXP262145 VGX262144:VHL262145 VQT262144:VRH262145 WAP262144:WBD262145 WKL262144:WKZ262145 WUH262144:WUV262145 P327682:Z327683 HV327680:IJ327681 RR327680:SF327681 ABN327680:ACB327681 ALJ327680:ALX327681 AVF327680:AVT327681 BFB327680:BFP327681 BOX327680:BPL327681 BYT327680:BZH327681 CIP327680:CJD327681 CSL327680:CSZ327681 DCH327680:DCV327681 DMD327680:DMR327681 DVZ327680:DWN327681 EFV327680:EGJ327681 EPR327680:EQF327681 EZN327680:FAB327681 FJJ327680:FJX327681 FTF327680:FTT327681 GDB327680:GDP327681 GMX327680:GNL327681 GWT327680:GXH327681 HGP327680:HHD327681 HQL327680:HQZ327681 IAH327680:IAV327681 IKD327680:IKR327681 ITZ327680:IUN327681 JDV327680:JEJ327681 JNR327680:JOF327681 JXN327680:JYB327681 KHJ327680:KHX327681 KRF327680:KRT327681 LBB327680:LBP327681 LKX327680:LLL327681 LUT327680:LVH327681 MEP327680:MFD327681 MOL327680:MOZ327681 MYH327680:MYV327681 NID327680:NIR327681 NRZ327680:NSN327681 OBV327680:OCJ327681 OLR327680:OMF327681 OVN327680:OWB327681 PFJ327680:PFX327681 PPF327680:PPT327681 PZB327680:PZP327681 QIX327680:QJL327681 QST327680:QTH327681 RCP327680:RDD327681 RML327680:RMZ327681 RWH327680:RWV327681 SGD327680:SGR327681 SPZ327680:SQN327681 SZV327680:TAJ327681 TJR327680:TKF327681 TTN327680:TUB327681 UDJ327680:UDX327681 UNF327680:UNT327681 UXB327680:UXP327681 VGX327680:VHL327681 VQT327680:VRH327681 WAP327680:WBD327681 WKL327680:WKZ327681 WUH327680:WUV327681 P393218:Z393219 HV393216:IJ393217 RR393216:SF393217 ABN393216:ACB393217 ALJ393216:ALX393217 AVF393216:AVT393217 BFB393216:BFP393217 BOX393216:BPL393217 BYT393216:BZH393217 CIP393216:CJD393217 CSL393216:CSZ393217 DCH393216:DCV393217 DMD393216:DMR393217 DVZ393216:DWN393217 EFV393216:EGJ393217 EPR393216:EQF393217 EZN393216:FAB393217 FJJ393216:FJX393217 FTF393216:FTT393217 GDB393216:GDP393217 GMX393216:GNL393217 GWT393216:GXH393217 HGP393216:HHD393217 HQL393216:HQZ393217 IAH393216:IAV393217 IKD393216:IKR393217 ITZ393216:IUN393217 JDV393216:JEJ393217 JNR393216:JOF393217 JXN393216:JYB393217 KHJ393216:KHX393217 KRF393216:KRT393217 LBB393216:LBP393217 LKX393216:LLL393217 LUT393216:LVH393217 MEP393216:MFD393217 MOL393216:MOZ393217 MYH393216:MYV393217 NID393216:NIR393217 NRZ393216:NSN393217 OBV393216:OCJ393217 OLR393216:OMF393217 OVN393216:OWB393217 PFJ393216:PFX393217 PPF393216:PPT393217 PZB393216:PZP393217 QIX393216:QJL393217 QST393216:QTH393217 RCP393216:RDD393217 RML393216:RMZ393217 RWH393216:RWV393217 SGD393216:SGR393217 SPZ393216:SQN393217 SZV393216:TAJ393217 TJR393216:TKF393217 TTN393216:TUB393217 UDJ393216:UDX393217 UNF393216:UNT393217 UXB393216:UXP393217 VGX393216:VHL393217 VQT393216:VRH393217 WAP393216:WBD393217 WKL393216:WKZ393217 WUH393216:WUV393217 P458754:Z458755 HV458752:IJ458753 RR458752:SF458753 ABN458752:ACB458753 ALJ458752:ALX458753 AVF458752:AVT458753 BFB458752:BFP458753 BOX458752:BPL458753 BYT458752:BZH458753 CIP458752:CJD458753 CSL458752:CSZ458753 DCH458752:DCV458753 DMD458752:DMR458753 DVZ458752:DWN458753 EFV458752:EGJ458753 EPR458752:EQF458753 EZN458752:FAB458753 FJJ458752:FJX458753 FTF458752:FTT458753 GDB458752:GDP458753 GMX458752:GNL458753 GWT458752:GXH458753 HGP458752:HHD458753 HQL458752:HQZ458753 IAH458752:IAV458753 IKD458752:IKR458753 ITZ458752:IUN458753 JDV458752:JEJ458753 JNR458752:JOF458753 JXN458752:JYB458753 KHJ458752:KHX458753 KRF458752:KRT458753 LBB458752:LBP458753 LKX458752:LLL458753 LUT458752:LVH458753 MEP458752:MFD458753 MOL458752:MOZ458753 MYH458752:MYV458753 NID458752:NIR458753 NRZ458752:NSN458753 OBV458752:OCJ458753 OLR458752:OMF458753 OVN458752:OWB458753 PFJ458752:PFX458753 PPF458752:PPT458753 PZB458752:PZP458753 QIX458752:QJL458753 QST458752:QTH458753 RCP458752:RDD458753 RML458752:RMZ458753 RWH458752:RWV458753 SGD458752:SGR458753 SPZ458752:SQN458753 SZV458752:TAJ458753 TJR458752:TKF458753 TTN458752:TUB458753 UDJ458752:UDX458753 UNF458752:UNT458753 UXB458752:UXP458753 VGX458752:VHL458753 VQT458752:VRH458753 WAP458752:WBD458753 WKL458752:WKZ458753 WUH458752:WUV458753 P524290:Z524291 HV524288:IJ524289 RR524288:SF524289 ABN524288:ACB524289 ALJ524288:ALX524289 AVF524288:AVT524289 BFB524288:BFP524289 BOX524288:BPL524289 BYT524288:BZH524289 CIP524288:CJD524289 CSL524288:CSZ524289 DCH524288:DCV524289 DMD524288:DMR524289 DVZ524288:DWN524289 EFV524288:EGJ524289 EPR524288:EQF524289 EZN524288:FAB524289 FJJ524288:FJX524289 FTF524288:FTT524289 GDB524288:GDP524289 GMX524288:GNL524289 GWT524288:GXH524289 HGP524288:HHD524289 HQL524288:HQZ524289 IAH524288:IAV524289 IKD524288:IKR524289 ITZ524288:IUN524289 JDV524288:JEJ524289 JNR524288:JOF524289 JXN524288:JYB524289 KHJ524288:KHX524289 KRF524288:KRT524289 LBB524288:LBP524289 LKX524288:LLL524289 LUT524288:LVH524289 MEP524288:MFD524289 MOL524288:MOZ524289 MYH524288:MYV524289 NID524288:NIR524289 NRZ524288:NSN524289 OBV524288:OCJ524289 OLR524288:OMF524289 OVN524288:OWB524289 PFJ524288:PFX524289 PPF524288:PPT524289 PZB524288:PZP524289 QIX524288:QJL524289 QST524288:QTH524289 RCP524288:RDD524289 RML524288:RMZ524289 RWH524288:RWV524289 SGD524288:SGR524289 SPZ524288:SQN524289 SZV524288:TAJ524289 TJR524288:TKF524289 TTN524288:TUB524289 UDJ524288:UDX524289 UNF524288:UNT524289 UXB524288:UXP524289 VGX524288:VHL524289 VQT524288:VRH524289 WAP524288:WBD524289 WKL524288:WKZ524289 WUH524288:WUV524289 P589826:Z589827 HV589824:IJ589825 RR589824:SF589825 ABN589824:ACB589825 ALJ589824:ALX589825 AVF589824:AVT589825 BFB589824:BFP589825 BOX589824:BPL589825 BYT589824:BZH589825 CIP589824:CJD589825 CSL589824:CSZ589825 DCH589824:DCV589825 DMD589824:DMR589825 DVZ589824:DWN589825 EFV589824:EGJ589825 EPR589824:EQF589825 EZN589824:FAB589825 FJJ589824:FJX589825 FTF589824:FTT589825 GDB589824:GDP589825 GMX589824:GNL589825 GWT589824:GXH589825 HGP589824:HHD589825 HQL589824:HQZ589825 IAH589824:IAV589825 IKD589824:IKR589825 ITZ589824:IUN589825 JDV589824:JEJ589825 JNR589824:JOF589825 JXN589824:JYB589825 KHJ589824:KHX589825 KRF589824:KRT589825 LBB589824:LBP589825 LKX589824:LLL589825 LUT589824:LVH589825 MEP589824:MFD589825 MOL589824:MOZ589825 MYH589824:MYV589825 NID589824:NIR589825 NRZ589824:NSN589825 OBV589824:OCJ589825 OLR589824:OMF589825 OVN589824:OWB589825 PFJ589824:PFX589825 PPF589824:PPT589825 PZB589824:PZP589825 QIX589824:QJL589825 QST589824:QTH589825 RCP589824:RDD589825 RML589824:RMZ589825 RWH589824:RWV589825 SGD589824:SGR589825 SPZ589824:SQN589825 SZV589824:TAJ589825 TJR589824:TKF589825 TTN589824:TUB589825 UDJ589824:UDX589825 UNF589824:UNT589825 UXB589824:UXP589825 VGX589824:VHL589825 VQT589824:VRH589825 WAP589824:WBD589825 WKL589824:WKZ589825 WUH589824:WUV589825 P655362:Z655363 HV655360:IJ655361 RR655360:SF655361 ABN655360:ACB655361 ALJ655360:ALX655361 AVF655360:AVT655361 BFB655360:BFP655361 BOX655360:BPL655361 BYT655360:BZH655361 CIP655360:CJD655361 CSL655360:CSZ655361 DCH655360:DCV655361 DMD655360:DMR655361 DVZ655360:DWN655361 EFV655360:EGJ655361 EPR655360:EQF655361 EZN655360:FAB655361 FJJ655360:FJX655361 FTF655360:FTT655361 GDB655360:GDP655361 GMX655360:GNL655361 GWT655360:GXH655361 HGP655360:HHD655361 HQL655360:HQZ655361 IAH655360:IAV655361 IKD655360:IKR655361 ITZ655360:IUN655361 JDV655360:JEJ655361 JNR655360:JOF655361 JXN655360:JYB655361 KHJ655360:KHX655361 KRF655360:KRT655361 LBB655360:LBP655361 LKX655360:LLL655361 LUT655360:LVH655361 MEP655360:MFD655361 MOL655360:MOZ655361 MYH655360:MYV655361 NID655360:NIR655361 NRZ655360:NSN655361 OBV655360:OCJ655361 OLR655360:OMF655361 OVN655360:OWB655361 PFJ655360:PFX655361 PPF655360:PPT655361 PZB655360:PZP655361 QIX655360:QJL655361 QST655360:QTH655361 RCP655360:RDD655361 RML655360:RMZ655361 RWH655360:RWV655361 SGD655360:SGR655361 SPZ655360:SQN655361 SZV655360:TAJ655361 TJR655360:TKF655361 TTN655360:TUB655361 UDJ655360:UDX655361 UNF655360:UNT655361 UXB655360:UXP655361 VGX655360:VHL655361 VQT655360:VRH655361 WAP655360:WBD655361 WKL655360:WKZ655361 WUH655360:WUV655361 P720898:Z720899 HV720896:IJ720897 RR720896:SF720897 ABN720896:ACB720897 ALJ720896:ALX720897 AVF720896:AVT720897 BFB720896:BFP720897 BOX720896:BPL720897 BYT720896:BZH720897 CIP720896:CJD720897 CSL720896:CSZ720897 DCH720896:DCV720897 DMD720896:DMR720897 DVZ720896:DWN720897 EFV720896:EGJ720897 EPR720896:EQF720897 EZN720896:FAB720897 FJJ720896:FJX720897 FTF720896:FTT720897 GDB720896:GDP720897 GMX720896:GNL720897 GWT720896:GXH720897 HGP720896:HHD720897 HQL720896:HQZ720897 IAH720896:IAV720897 IKD720896:IKR720897 ITZ720896:IUN720897 JDV720896:JEJ720897 JNR720896:JOF720897 JXN720896:JYB720897 KHJ720896:KHX720897 KRF720896:KRT720897 LBB720896:LBP720897 LKX720896:LLL720897 LUT720896:LVH720897 MEP720896:MFD720897 MOL720896:MOZ720897 MYH720896:MYV720897 NID720896:NIR720897 NRZ720896:NSN720897 OBV720896:OCJ720897 OLR720896:OMF720897 OVN720896:OWB720897 PFJ720896:PFX720897 PPF720896:PPT720897 PZB720896:PZP720897 QIX720896:QJL720897 QST720896:QTH720897 RCP720896:RDD720897 RML720896:RMZ720897 RWH720896:RWV720897 SGD720896:SGR720897 SPZ720896:SQN720897 SZV720896:TAJ720897 TJR720896:TKF720897 TTN720896:TUB720897 UDJ720896:UDX720897 UNF720896:UNT720897 UXB720896:UXP720897 VGX720896:VHL720897 VQT720896:VRH720897 WAP720896:WBD720897 WKL720896:WKZ720897 WUH720896:WUV720897 P786434:Z786435 HV786432:IJ786433 RR786432:SF786433 ABN786432:ACB786433 ALJ786432:ALX786433 AVF786432:AVT786433 BFB786432:BFP786433 BOX786432:BPL786433 BYT786432:BZH786433 CIP786432:CJD786433 CSL786432:CSZ786433 DCH786432:DCV786433 DMD786432:DMR786433 DVZ786432:DWN786433 EFV786432:EGJ786433 EPR786432:EQF786433 EZN786432:FAB786433 FJJ786432:FJX786433 FTF786432:FTT786433 GDB786432:GDP786433 GMX786432:GNL786433 GWT786432:GXH786433 HGP786432:HHD786433 HQL786432:HQZ786433 IAH786432:IAV786433 IKD786432:IKR786433 ITZ786432:IUN786433 JDV786432:JEJ786433 JNR786432:JOF786433 JXN786432:JYB786433 KHJ786432:KHX786433 KRF786432:KRT786433 LBB786432:LBP786433 LKX786432:LLL786433 LUT786432:LVH786433 MEP786432:MFD786433 MOL786432:MOZ786433 MYH786432:MYV786433 NID786432:NIR786433 NRZ786432:NSN786433 OBV786432:OCJ786433 OLR786432:OMF786433 OVN786432:OWB786433 PFJ786432:PFX786433 PPF786432:PPT786433 PZB786432:PZP786433 QIX786432:QJL786433 QST786432:QTH786433 RCP786432:RDD786433 RML786432:RMZ786433 RWH786432:RWV786433 SGD786432:SGR786433 SPZ786432:SQN786433 SZV786432:TAJ786433 TJR786432:TKF786433 TTN786432:TUB786433 UDJ786432:UDX786433 UNF786432:UNT786433 UXB786432:UXP786433 VGX786432:VHL786433 VQT786432:VRH786433 WAP786432:WBD786433 WKL786432:WKZ786433 WUH786432:WUV786433 P851970:Z851971 HV851968:IJ851969 RR851968:SF851969 ABN851968:ACB851969 ALJ851968:ALX851969 AVF851968:AVT851969 BFB851968:BFP851969 BOX851968:BPL851969 BYT851968:BZH851969 CIP851968:CJD851969 CSL851968:CSZ851969 DCH851968:DCV851969 DMD851968:DMR851969 DVZ851968:DWN851969 EFV851968:EGJ851969 EPR851968:EQF851969 EZN851968:FAB851969 FJJ851968:FJX851969 FTF851968:FTT851969 GDB851968:GDP851969 GMX851968:GNL851969 GWT851968:GXH851969 HGP851968:HHD851969 HQL851968:HQZ851969 IAH851968:IAV851969 IKD851968:IKR851969 ITZ851968:IUN851969 JDV851968:JEJ851969 JNR851968:JOF851969 JXN851968:JYB851969 KHJ851968:KHX851969 KRF851968:KRT851969 LBB851968:LBP851969 LKX851968:LLL851969 LUT851968:LVH851969 MEP851968:MFD851969 MOL851968:MOZ851969 MYH851968:MYV851969 NID851968:NIR851969 NRZ851968:NSN851969 OBV851968:OCJ851969 OLR851968:OMF851969 OVN851968:OWB851969 PFJ851968:PFX851969 PPF851968:PPT851969 PZB851968:PZP851969 QIX851968:QJL851969 QST851968:QTH851969 RCP851968:RDD851969 RML851968:RMZ851969 RWH851968:RWV851969 SGD851968:SGR851969 SPZ851968:SQN851969 SZV851968:TAJ851969 TJR851968:TKF851969 TTN851968:TUB851969 UDJ851968:UDX851969 UNF851968:UNT851969 UXB851968:UXP851969 VGX851968:VHL851969 VQT851968:VRH851969 WAP851968:WBD851969 WKL851968:WKZ851969 WUH851968:WUV851969 P917506:Z917507 HV917504:IJ917505 RR917504:SF917505 ABN917504:ACB917505 ALJ917504:ALX917505 AVF917504:AVT917505 BFB917504:BFP917505 BOX917504:BPL917505 BYT917504:BZH917505 CIP917504:CJD917505 CSL917504:CSZ917505 DCH917504:DCV917505 DMD917504:DMR917505 DVZ917504:DWN917505 EFV917504:EGJ917505 EPR917504:EQF917505 EZN917504:FAB917505 FJJ917504:FJX917505 FTF917504:FTT917505 GDB917504:GDP917505 GMX917504:GNL917505 GWT917504:GXH917505 HGP917504:HHD917505 HQL917504:HQZ917505 IAH917504:IAV917505 IKD917504:IKR917505 ITZ917504:IUN917505 JDV917504:JEJ917505 JNR917504:JOF917505 JXN917504:JYB917505 KHJ917504:KHX917505 KRF917504:KRT917505 LBB917504:LBP917505 LKX917504:LLL917505 LUT917504:LVH917505 MEP917504:MFD917505 MOL917504:MOZ917505 MYH917504:MYV917505 NID917504:NIR917505 NRZ917504:NSN917505 OBV917504:OCJ917505 OLR917504:OMF917505 OVN917504:OWB917505 PFJ917504:PFX917505 PPF917504:PPT917505 PZB917504:PZP917505 QIX917504:QJL917505 QST917504:QTH917505 RCP917504:RDD917505 RML917504:RMZ917505 RWH917504:RWV917505 SGD917504:SGR917505 SPZ917504:SQN917505 SZV917504:TAJ917505 TJR917504:TKF917505 TTN917504:TUB917505 UDJ917504:UDX917505 UNF917504:UNT917505 UXB917504:UXP917505 VGX917504:VHL917505 VQT917504:VRH917505 WAP917504:WBD917505 WKL917504:WKZ917505 WUH917504:WUV917505 P983042:Z983043 HV983040:IJ983041 RR983040:SF983041 ABN983040:ACB983041 ALJ983040:ALX983041 AVF983040:AVT983041 BFB983040:BFP983041 BOX983040:BPL983041 BYT983040:BZH983041 CIP983040:CJD983041 CSL983040:CSZ983041 DCH983040:DCV983041 DMD983040:DMR983041 DVZ983040:DWN983041 EFV983040:EGJ983041 EPR983040:EQF983041 EZN983040:FAB983041 FJJ983040:FJX983041 FTF983040:FTT983041 GDB983040:GDP983041 GMX983040:GNL983041 GWT983040:GXH983041 HGP983040:HHD983041 HQL983040:HQZ983041 IAH983040:IAV983041 IKD983040:IKR983041 ITZ983040:IUN983041 JDV983040:JEJ983041 JNR983040:JOF983041 JXN983040:JYB983041 KHJ983040:KHX983041 KRF983040:KRT983041 LBB983040:LBP983041 LKX983040:LLL983041 LUT983040:LVH983041 MEP983040:MFD983041 MOL983040:MOZ983041 MYH983040:MYV983041 NID983040:NIR983041 NRZ983040:NSN983041 OBV983040:OCJ983041 OLR983040:OMF983041 OVN983040:OWB983041 PFJ983040:PFX983041 PPF983040:PPT983041 PZB983040:PZP983041 QIX983040:QJL983041 QST983040:QTH983041 RCP983040:RDD983041 RML983040:RMZ983041 RWH983040:RWV983041 SGD983040:SGR983041 SPZ983040:SQN983041 SZV983040:TAJ983041 TJR983040:TKF983041 TTN983040:TUB983041 UDJ983040:UDX983041 UNF983040:UNT983041 UXB983040:UXP983041 VGX983040:VHL983041 VQT983040:VRH983041 WAP983040:WBD983041 WKL983040:WKZ983041 WUH983040:WUV983041 O65530:Z65533 HU65528:IJ65531 RQ65528:SF65531 ABM65528:ACB65531 ALI65528:ALX65531 AVE65528:AVT65531 BFA65528:BFP65531 BOW65528:BPL65531 BYS65528:BZH65531 CIO65528:CJD65531 CSK65528:CSZ65531 DCG65528:DCV65531 DMC65528:DMR65531 DVY65528:DWN65531 EFU65528:EGJ65531 EPQ65528:EQF65531 EZM65528:FAB65531 FJI65528:FJX65531 FTE65528:FTT65531 GDA65528:GDP65531 GMW65528:GNL65531 GWS65528:GXH65531 HGO65528:HHD65531 HQK65528:HQZ65531 IAG65528:IAV65531 IKC65528:IKR65531 ITY65528:IUN65531 JDU65528:JEJ65531 JNQ65528:JOF65531 JXM65528:JYB65531 KHI65528:KHX65531 KRE65528:KRT65531 LBA65528:LBP65531 LKW65528:LLL65531 LUS65528:LVH65531 MEO65528:MFD65531 MOK65528:MOZ65531 MYG65528:MYV65531 NIC65528:NIR65531 NRY65528:NSN65531 OBU65528:OCJ65531 OLQ65528:OMF65531 OVM65528:OWB65531 PFI65528:PFX65531 PPE65528:PPT65531 PZA65528:PZP65531 QIW65528:QJL65531 QSS65528:QTH65531 RCO65528:RDD65531 RMK65528:RMZ65531 RWG65528:RWV65531 SGC65528:SGR65531 SPY65528:SQN65531 SZU65528:TAJ65531 TJQ65528:TKF65531 TTM65528:TUB65531 UDI65528:UDX65531 UNE65528:UNT65531 UXA65528:UXP65531 VGW65528:VHL65531 VQS65528:VRH65531 WAO65528:WBD65531 WKK65528:WKZ65531 WUG65528:WUV65531 O131066:Z131069 HU131064:IJ131067 RQ131064:SF131067 ABM131064:ACB131067 ALI131064:ALX131067 AVE131064:AVT131067 BFA131064:BFP131067 BOW131064:BPL131067 BYS131064:BZH131067 CIO131064:CJD131067 CSK131064:CSZ131067 DCG131064:DCV131067 DMC131064:DMR131067 DVY131064:DWN131067 EFU131064:EGJ131067 EPQ131064:EQF131067 EZM131064:FAB131067 FJI131064:FJX131067 FTE131064:FTT131067 GDA131064:GDP131067 GMW131064:GNL131067 GWS131064:GXH131067 HGO131064:HHD131067 HQK131064:HQZ131067 IAG131064:IAV131067 IKC131064:IKR131067 ITY131064:IUN131067 JDU131064:JEJ131067 JNQ131064:JOF131067 JXM131064:JYB131067 KHI131064:KHX131067 KRE131064:KRT131067 LBA131064:LBP131067 LKW131064:LLL131067 LUS131064:LVH131067 MEO131064:MFD131067 MOK131064:MOZ131067 MYG131064:MYV131067 NIC131064:NIR131067 NRY131064:NSN131067 OBU131064:OCJ131067 OLQ131064:OMF131067 OVM131064:OWB131067 PFI131064:PFX131067 PPE131064:PPT131067 PZA131064:PZP131067 QIW131064:QJL131067 QSS131064:QTH131067 RCO131064:RDD131067 RMK131064:RMZ131067 RWG131064:RWV131067 SGC131064:SGR131067 SPY131064:SQN131067 SZU131064:TAJ131067 TJQ131064:TKF131067 TTM131064:TUB131067 UDI131064:UDX131067 UNE131064:UNT131067 UXA131064:UXP131067 VGW131064:VHL131067 VQS131064:VRH131067 WAO131064:WBD131067 WKK131064:WKZ131067 WUG131064:WUV131067 O196602:Z196605 HU196600:IJ196603 RQ196600:SF196603 ABM196600:ACB196603 ALI196600:ALX196603 AVE196600:AVT196603 BFA196600:BFP196603 BOW196600:BPL196603 BYS196600:BZH196603 CIO196600:CJD196603 CSK196600:CSZ196603 DCG196600:DCV196603 DMC196600:DMR196603 DVY196600:DWN196603 EFU196600:EGJ196603 EPQ196600:EQF196603 EZM196600:FAB196603 FJI196600:FJX196603 FTE196600:FTT196603 GDA196600:GDP196603 GMW196600:GNL196603 GWS196600:GXH196603 HGO196600:HHD196603 HQK196600:HQZ196603 IAG196600:IAV196603 IKC196600:IKR196603 ITY196600:IUN196603 JDU196600:JEJ196603 JNQ196600:JOF196603 JXM196600:JYB196603 KHI196600:KHX196603 KRE196600:KRT196603 LBA196600:LBP196603 LKW196600:LLL196603 LUS196600:LVH196603 MEO196600:MFD196603 MOK196600:MOZ196603 MYG196600:MYV196603 NIC196600:NIR196603 NRY196600:NSN196603 OBU196600:OCJ196603 OLQ196600:OMF196603 OVM196600:OWB196603 PFI196600:PFX196603 PPE196600:PPT196603 PZA196600:PZP196603 QIW196600:QJL196603 QSS196600:QTH196603 RCO196600:RDD196603 RMK196600:RMZ196603 RWG196600:RWV196603 SGC196600:SGR196603 SPY196600:SQN196603 SZU196600:TAJ196603 TJQ196600:TKF196603 TTM196600:TUB196603 UDI196600:UDX196603 UNE196600:UNT196603 UXA196600:UXP196603 VGW196600:VHL196603 VQS196600:VRH196603 WAO196600:WBD196603 WKK196600:WKZ196603 WUG196600:WUV196603 O262138:Z262141 HU262136:IJ262139 RQ262136:SF262139 ABM262136:ACB262139 ALI262136:ALX262139 AVE262136:AVT262139 BFA262136:BFP262139 BOW262136:BPL262139 BYS262136:BZH262139 CIO262136:CJD262139 CSK262136:CSZ262139 DCG262136:DCV262139 DMC262136:DMR262139 DVY262136:DWN262139 EFU262136:EGJ262139 EPQ262136:EQF262139 EZM262136:FAB262139 FJI262136:FJX262139 FTE262136:FTT262139 GDA262136:GDP262139 GMW262136:GNL262139 GWS262136:GXH262139 HGO262136:HHD262139 HQK262136:HQZ262139 IAG262136:IAV262139 IKC262136:IKR262139 ITY262136:IUN262139 JDU262136:JEJ262139 JNQ262136:JOF262139 JXM262136:JYB262139 KHI262136:KHX262139 KRE262136:KRT262139 LBA262136:LBP262139 LKW262136:LLL262139 LUS262136:LVH262139 MEO262136:MFD262139 MOK262136:MOZ262139 MYG262136:MYV262139 NIC262136:NIR262139 NRY262136:NSN262139 OBU262136:OCJ262139 OLQ262136:OMF262139 OVM262136:OWB262139 PFI262136:PFX262139 PPE262136:PPT262139 PZA262136:PZP262139 QIW262136:QJL262139 QSS262136:QTH262139 RCO262136:RDD262139 RMK262136:RMZ262139 RWG262136:RWV262139 SGC262136:SGR262139 SPY262136:SQN262139 SZU262136:TAJ262139 TJQ262136:TKF262139 TTM262136:TUB262139 UDI262136:UDX262139 UNE262136:UNT262139 UXA262136:UXP262139 VGW262136:VHL262139 VQS262136:VRH262139 WAO262136:WBD262139 WKK262136:WKZ262139 WUG262136:WUV262139 O327674:Z327677 HU327672:IJ327675 RQ327672:SF327675 ABM327672:ACB327675 ALI327672:ALX327675 AVE327672:AVT327675 BFA327672:BFP327675 BOW327672:BPL327675 BYS327672:BZH327675 CIO327672:CJD327675 CSK327672:CSZ327675 DCG327672:DCV327675 DMC327672:DMR327675 DVY327672:DWN327675 EFU327672:EGJ327675 EPQ327672:EQF327675 EZM327672:FAB327675 FJI327672:FJX327675 FTE327672:FTT327675 GDA327672:GDP327675 GMW327672:GNL327675 GWS327672:GXH327675 HGO327672:HHD327675 HQK327672:HQZ327675 IAG327672:IAV327675 IKC327672:IKR327675 ITY327672:IUN327675 JDU327672:JEJ327675 JNQ327672:JOF327675 JXM327672:JYB327675 KHI327672:KHX327675 KRE327672:KRT327675 LBA327672:LBP327675 LKW327672:LLL327675 LUS327672:LVH327675 MEO327672:MFD327675 MOK327672:MOZ327675 MYG327672:MYV327675 NIC327672:NIR327675 NRY327672:NSN327675 OBU327672:OCJ327675 OLQ327672:OMF327675 OVM327672:OWB327675 PFI327672:PFX327675 PPE327672:PPT327675 PZA327672:PZP327675 QIW327672:QJL327675 QSS327672:QTH327675 RCO327672:RDD327675 RMK327672:RMZ327675 RWG327672:RWV327675 SGC327672:SGR327675 SPY327672:SQN327675 SZU327672:TAJ327675 TJQ327672:TKF327675 TTM327672:TUB327675 UDI327672:UDX327675 UNE327672:UNT327675 UXA327672:UXP327675 VGW327672:VHL327675 VQS327672:VRH327675 WAO327672:WBD327675 WKK327672:WKZ327675 WUG327672:WUV327675 O393210:Z393213 HU393208:IJ393211 RQ393208:SF393211 ABM393208:ACB393211 ALI393208:ALX393211 AVE393208:AVT393211 BFA393208:BFP393211 BOW393208:BPL393211 BYS393208:BZH393211 CIO393208:CJD393211 CSK393208:CSZ393211 DCG393208:DCV393211 DMC393208:DMR393211 DVY393208:DWN393211 EFU393208:EGJ393211 EPQ393208:EQF393211 EZM393208:FAB393211 FJI393208:FJX393211 FTE393208:FTT393211 GDA393208:GDP393211 GMW393208:GNL393211 GWS393208:GXH393211 HGO393208:HHD393211 HQK393208:HQZ393211 IAG393208:IAV393211 IKC393208:IKR393211 ITY393208:IUN393211 JDU393208:JEJ393211 JNQ393208:JOF393211 JXM393208:JYB393211 KHI393208:KHX393211 KRE393208:KRT393211 LBA393208:LBP393211 LKW393208:LLL393211 LUS393208:LVH393211 MEO393208:MFD393211 MOK393208:MOZ393211 MYG393208:MYV393211 NIC393208:NIR393211 NRY393208:NSN393211 OBU393208:OCJ393211 OLQ393208:OMF393211 OVM393208:OWB393211 PFI393208:PFX393211 PPE393208:PPT393211 PZA393208:PZP393211 QIW393208:QJL393211 QSS393208:QTH393211 RCO393208:RDD393211 RMK393208:RMZ393211 RWG393208:RWV393211 SGC393208:SGR393211 SPY393208:SQN393211 SZU393208:TAJ393211 TJQ393208:TKF393211 TTM393208:TUB393211 UDI393208:UDX393211 UNE393208:UNT393211 UXA393208:UXP393211 VGW393208:VHL393211 VQS393208:VRH393211 WAO393208:WBD393211 WKK393208:WKZ393211 WUG393208:WUV393211 O458746:Z458749 HU458744:IJ458747 RQ458744:SF458747 ABM458744:ACB458747 ALI458744:ALX458747 AVE458744:AVT458747 BFA458744:BFP458747 BOW458744:BPL458747 BYS458744:BZH458747 CIO458744:CJD458747 CSK458744:CSZ458747 DCG458744:DCV458747 DMC458744:DMR458747 DVY458744:DWN458747 EFU458744:EGJ458747 EPQ458744:EQF458747 EZM458744:FAB458747 FJI458744:FJX458747 FTE458744:FTT458747 GDA458744:GDP458747 GMW458744:GNL458747 GWS458744:GXH458747 HGO458744:HHD458747 HQK458744:HQZ458747 IAG458744:IAV458747 IKC458744:IKR458747 ITY458744:IUN458747 JDU458744:JEJ458747 JNQ458744:JOF458747 JXM458744:JYB458747 KHI458744:KHX458747 KRE458744:KRT458747 LBA458744:LBP458747 LKW458744:LLL458747 LUS458744:LVH458747 MEO458744:MFD458747 MOK458744:MOZ458747 MYG458744:MYV458747 NIC458744:NIR458747 NRY458744:NSN458747 OBU458744:OCJ458747 OLQ458744:OMF458747 OVM458744:OWB458747 PFI458744:PFX458747 PPE458744:PPT458747 PZA458744:PZP458747 QIW458744:QJL458747 QSS458744:QTH458747 RCO458744:RDD458747 RMK458744:RMZ458747 RWG458744:RWV458747 SGC458744:SGR458747 SPY458744:SQN458747 SZU458744:TAJ458747 TJQ458744:TKF458747 TTM458744:TUB458747 UDI458744:UDX458747 UNE458744:UNT458747 UXA458744:UXP458747 VGW458744:VHL458747 VQS458744:VRH458747 WAO458744:WBD458747 WKK458744:WKZ458747 WUG458744:WUV458747 O524282:Z524285 HU524280:IJ524283 RQ524280:SF524283 ABM524280:ACB524283 ALI524280:ALX524283 AVE524280:AVT524283 BFA524280:BFP524283 BOW524280:BPL524283 BYS524280:BZH524283 CIO524280:CJD524283 CSK524280:CSZ524283 DCG524280:DCV524283 DMC524280:DMR524283 DVY524280:DWN524283 EFU524280:EGJ524283 EPQ524280:EQF524283 EZM524280:FAB524283 FJI524280:FJX524283 FTE524280:FTT524283 GDA524280:GDP524283 GMW524280:GNL524283 GWS524280:GXH524283 HGO524280:HHD524283 HQK524280:HQZ524283 IAG524280:IAV524283 IKC524280:IKR524283 ITY524280:IUN524283 JDU524280:JEJ524283 JNQ524280:JOF524283 JXM524280:JYB524283 KHI524280:KHX524283 KRE524280:KRT524283 LBA524280:LBP524283 LKW524280:LLL524283 LUS524280:LVH524283 MEO524280:MFD524283 MOK524280:MOZ524283 MYG524280:MYV524283 NIC524280:NIR524283 NRY524280:NSN524283 OBU524280:OCJ524283 OLQ524280:OMF524283 OVM524280:OWB524283 PFI524280:PFX524283 PPE524280:PPT524283 PZA524280:PZP524283 QIW524280:QJL524283 QSS524280:QTH524283 RCO524280:RDD524283 RMK524280:RMZ524283 RWG524280:RWV524283 SGC524280:SGR524283 SPY524280:SQN524283 SZU524280:TAJ524283 TJQ524280:TKF524283 TTM524280:TUB524283 UDI524280:UDX524283 UNE524280:UNT524283 UXA524280:UXP524283 VGW524280:VHL524283 VQS524280:VRH524283 WAO524280:WBD524283 WKK524280:WKZ524283 WUG524280:WUV524283 O589818:Z589821 HU589816:IJ589819 RQ589816:SF589819 ABM589816:ACB589819 ALI589816:ALX589819 AVE589816:AVT589819 BFA589816:BFP589819 BOW589816:BPL589819 BYS589816:BZH589819 CIO589816:CJD589819 CSK589816:CSZ589819 DCG589816:DCV589819 DMC589816:DMR589819 DVY589816:DWN589819 EFU589816:EGJ589819 EPQ589816:EQF589819 EZM589816:FAB589819 FJI589816:FJX589819 FTE589816:FTT589819 GDA589816:GDP589819 GMW589816:GNL589819 GWS589816:GXH589819 HGO589816:HHD589819 HQK589816:HQZ589819 IAG589816:IAV589819 IKC589816:IKR589819 ITY589816:IUN589819 JDU589816:JEJ589819 JNQ589816:JOF589819 JXM589816:JYB589819 KHI589816:KHX589819 KRE589816:KRT589819 LBA589816:LBP589819 LKW589816:LLL589819 LUS589816:LVH589819 MEO589816:MFD589819 MOK589816:MOZ589819 MYG589816:MYV589819 NIC589816:NIR589819 NRY589816:NSN589819 OBU589816:OCJ589819 OLQ589816:OMF589819 OVM589816:OWB589819 PFI589816:PFX589819 PPE589816:PPT589819 PZA589816:PZP589819 QIW589816:QJL589819 QSS589816:QTH589819 RCO589816:RDD589819 RMK589816:RMZ589819 RWG589816:RWV589819 SGC589816:SGR589819 SPY589816:SQN589819 SZU589816:TAJ589819 TJQ589816:TKF589819 TTM589816:TUB589819 UDI589816:UDX589819 UNE589816:UNT589819 UXA589816:UXP589819 VGW589816:VHL589819 VQS589816:VRH589819 WAO589816:WBD589819 WKK589816:WKZ589819 WUG589816:WUV589819 O655354:Z655357 HU655352:IJ655355 RQ655352:SF655355 ABM655352:ACB655355 ALI655352:ALX655355 AVE655352:AVT655355 BFA655352:BFP655355 BOW655352:BPL655355 BYS655352:BZH655355 CIO655352:CJD655355 CSK655352:CSZ655355 DCG655352:DCV655355 DMC655352:DMR655355 DVY655352:DWN655355 EFU655352:EGJ655355 EPQ655352:EQF655355 EZM655352:FAB655355 FJI655352:FJX655355 FTE655352:FTT655355 GDA655352:GDP655355 GMW655352:GNL655355 GWS655352:GXH655355 HGO655352:HHD655355 HQK655352:HQZ655355 IAG655352:IAV655355 IKC655352:IKR655355 ITY655352:IUN655355 JDU655352:JEJ655355 JNQ655352:JOF655355 JXM655352:JYB655355 KHI655352:KHX655355 KRE655352:KRT655355 LBA655352:LBP655355 LKW655352:LLL655355 LUS655352:LVH655355 MEO655352:MFD655355 MOK655352:MOZ655355 MYG655352:MYV655355 NIC655352:NIR655355 NRY655352:NSN655355 OBU655352:OCJ655355 OLQ655352:OMF655355 OVM655352:OWB655355 PFI655352:PFX655355 PPE655352:PPT655355 PZA655352:PZP655355 QIW655352:QJL655355 QSS655352:QTH655355 RCO655352:RDD655355 RMK655352:RMZ655355 RWG655352:RWV655355 SGC655352:SGR655355 SPY655352:SQN655355 SZU655352:TAJ655355 TJQ655352:TKF655355 TTM655352:TUB655355 UDI655352:UDX655355 UNE655352:UNT655355 UXA655352:UXP655355 VGW655352:VHL655355 VQS655352:VRH655355 WAO655352:WBD655355 WKK655352:WKZ655355 WUG655352:WUV655355 O720890:Z720893 HU720888:IJ720891 RQ720888:SF720891 ABM720888:ACB720891 ALI720888:ALX720891 AVE720888:AVT720891 BFA720888:BFP720891 BOW720888:BPL720891 BYS720888:BZH720891 CIO720888:CJD720891 CSK720888:CSZ720891 DCG720888:DCV720891 DMC720888:DMR720891 DVY720888:DWN720891 EFU720888:EGJ720891 EPQ720888:EQF720891 EZM720888:FAB720891 FJI720888:FJX720891 FTE720888:FTT720891 GDA720888:GDP720891 GMW720888:GNL720891 GWS720888:GXH720891 HGO720888:HHD720891 HQK720888:HQZ720891 IAG720888:IAV720891 IKC720888:IKR720891 ITY720888:IUN720891 JDU720888:JEJ720891 JNQ720888:JOF720891 JXM720888:JYB720891 KHI720888:KHX720891 KRE720888:KRT720891 LBA720888:LBP720891 LKW720888:LLL720891 LUS720888:LVH720891 MEO720888:MFD720891 MOK720888:MOZ720891 MYG720888:MYV720891 NIC720888:NIR720891 NRY720888:NSN720891 OBU720888:OCJ720891 OLQ720888:OMF720891 OVM720888:OWB720891 PFI720888:PFX720891 PPE720888:PPT720891 PZA720888:PZP720891 QIW720888:QJL720891 QSS720888:QTH720891 RCO720888:RDD720891 RMK720888:RMZ720891 RWG720888:RWV720891 SGC720888:SGR720891 SPY720888:SQN720891 SZU720888:TAJ720891 TJQ720888:TKF720891 TTM720888:TUB720891 UDI720888:UDX720891 UNE720888:UNT720891 UXA720888:UXP720891 VGW720888:VHL720891 VQS720888:VRH720891 WAO720888:WBD720891 WKK720888:WKZ720891 WUG720888:WUV720891 O786426:Z786429 HU786424:IJ786427 RQ786424:SF786427 ABM786424:ACB786427 ALI786424:ALX786427 AVE786424:AVT786427 BFA786424:BFP786427 BOW786424:BPL786427 BYS786424:BZH786427 CIO786424:CJD786427 CSK786424:CSZ786427 DCG786424:DCV786427 DMC786424:DMR786427 DVY786424:DWN786427 EFU786424:EGJ786427 EPQ786424:EQF786427 EZM786424:FAB786427 FJI786424:FJX786427 FTE786424:FTT786427 GDA786424:GDP786427 GMW786424:GNL786427 GWS786424:GXH786427 HGO786424:HHD786427 HQK786424:HQZ786427 IAG786424:IAV786427 IKC786424:IKR786427 ITY786424:IUN786427 JDU786424:JEJ786427 JNQ786424:JOF786427 JXM786424:JYB786427 KHI786424:KHX786427 KRE786424:KRT786427 LBA786424:LBP786427 LKW786424:LLL786427 LUS786424:LVH786427 MEO786424:MFD786427 MOK786424:MOZ786427 MYG786424:MYV786427 NIC786424:NIR786427 NRY786424:NSN786427 OBU786424:OCJ786427 OLQ786424:OMF786427 OVM786424:OWB786427 PFI786424:PFX786427 PPE786424:PPT786427 PZA786424:PZP786427 QIW786424:QJL786427 QSS786424:QTH786427 RCO786424:RDD786427 RMK786424:RMZ786427 RWG786424:RWV786427 SGC786424:SGR786427 SPY786424:SQN786427 SZU786424:TAJ786427 TJQ786424:TKF786427 TTM786424:TUB786427 UDI786424:UDX786427 UNE786424:UNT786427 UXA786424:UXP786427 VGW786424:VHL786427 VQS786424:VRH786427 WAO786424:WBD786427 WKK786424:WKZ786427 WUG786424:WUV786427 O851962:Z851965 HU851960:IJ851963 RQ851960:SF851963 ABM851960:ACB851963 ALI851960:ALX851963 AVE851960:AVT851963 BFA851960:BFP851963 BOW851960:BPL851963 BYS851960:BZH851963 CIO851960:CJD851963 CSK851960:CSZ851963 DCG851960:DCV851963 DMC851960:DMR851963 DVY851960:DWN851963 EFU851960:EGJ851963 EPQ851960:EQF851963 EZM851960:FAB851963 FJI851960:FJX851963 FTE851960:FTT851963 GDA851960:GDP851963 GMW851960:GNL851963 GWS851960:GXH851963 HGO851960:HHD851963 HQK851960:HQZ851963 IAG851960:IAV851963 IKC851960:IKR851963 ITY851960:IUN851963 JDU851960:JEJ851963 JNQ851960:JOF851963 JXM851960:JYB851963 KHI851960:KHX851963 KRE851960:KRT851963 LBA851960:LBP851963 LKW851960:LLL851963 LUS851960:LVH851963 MEO851960:MFD851963 MOK851960:MOZ851963 MYG851960:MYV851963 NIC851960:NIR851963 NRY851960:NSN851963 OBU851960:OCJ851963 OLQ851960:OMF851963 OVM851960:OWB851963 PFI851960:PFX851963 PPE851960:PPT851963 PZA851960:PZP851963 QIW851960:QJL851963 QSS851960:QTH851963 RCO851960:RDD851963 RMK851960:RMZ851963 RWG851960:RWV851963 SGC851960:SGR851963 SPY851960:SQN851963 SZU851960:TAJ851963 TJQ851960:TKF851963 TTM851960:TUB851963 UDI851960:UDX851963 UNE851960:UNT851963 UXA851960:UXP851963 VGW851960:VHL851963 VQS851960:VRH851963 WAO851960:WBD851963 WKK851960:WKZ851963 WUG851960:WUV851963 O917498:Z917501 HU917496:IJ917499 RQ917496:SF917499 ABM917496:ACB917499 ALI917496:ALX917499 AVE917496:AVT917499 BFA917496:BFP917499 BOW917496:BPL917499 BYS917496:BZH917499 CIO917496:CJD917499 CSK917496:CSZ917499 DCG917496:DCV917499 DMC917496:DMR917499 DVY917496:DWN917499 EFU917496:EGJ917499 EPQ917496:EQF917499 EZM917496:FAB917499 FJI917496:FJX917499 FTE917496:FTT917499 GDA917496:GDP917499 GMW917496:GNL917499 GWS917496:GXH917499 HGO917496:HHD917499 HQK917496:HQZ917499 IAG917496:IAV917499 IKC917496:IKR917499 ITY917496:IUN917499 JDU917496:JEJ917499 JNQ917496:JOF917499 JXM917496:JYB917499 KHI917496:KHX917499 KRE917496:KRT917499 LBA917496:LBP917499 LKW917496:LLL917499 LUS917496:LVH917499 MEO917496:MFD917499 MOK917496:MOZ917499 MYG917496:MYV917499 NIC917496:NIR917499 NRY917496:NSN917499 OBU917496:OCJ917499 OLQ917496:OMF917499 OVM917496:OWB917499 PFI917496:PFX917499 PPE917496:PPT917499 PZA917496:PZP917499 QIW917496:QJL917499 QSS917496:QTH917499 RCO917496:RDD917499 RMK917496:RMZ917499 RWG917496:RWV917499 SGC917496:SGR917499 SPY917496:SQN917499 SZU917496:TAJ917499 TJQ917496:TKF917499 TTM917496:TUB917499 UDI917496:UDX917499 UNE917496:UNT917499 UXA917496:UXP917499 VGW917496:VHL917499 VQS917496:VRH917499 WAO917496:WBD917499 WKK917496:WKZ917499 WUG917496:WUV917499 O983034:Z983037 HU983032:IJ983035 RQ983032:SF983035 ABM983032:ACB983035 ALI983032:ALX983035 AVE983032:AVT983035 BFA983032:BFP983035 BOW983032:BPL983035 BYS983032:BZH983035 CIO983032:CJD983035 CSK983032:CSZ983035 DCG983032:DCV983035 DMC983032:DMR983035 DVY983032:DWN983035 EFU983032:EGJ983035 EPQ983032:EQF983035 EZM983032:FAB983035 FJI983032:FJX983035 FTE983032:FTT983035 GDA983032:GDP983035 GMW983032:GNL983035 GWS983032:GXH983035 HGO983032:HHD983035 HQK983032:HQZ983035 IAG983032:IAV983035 IKC983032:IKR983035 ITY983032:IUN983035 JDU983032:JEJ983035 JNQ983032:JOF983035 JXM983032:JYB983035 KHI983032:KHX983035 KRE983032:KRT983035 LBA983032:LBP983035 LKW983032:LLL983035 LUS983032:LVH983035 MEO983032:MFD983035 MOK983032:MOZ983035 MYG983032:MYV983035 NIC983032:NIR983035 NRY983032:NSN983035 OBU983032:OCJ983035 OLQ983032:OMF983035 OVM983032:OWB983035 PFI983032:PFX983035 PPE983032:PPT983035 PZA983032:PZP983035 QIW983032:QJL983035 QSS983032:QTH983035 RCO983032:RDD983035 RMK983032:RMZ983035 RWG983032:RWV983035 SGC983032:SGR983035 SPY983032:SQN983035 SZU983032:TAJ983035 TJQ983032:TKF983035 TTM983032:TUB983035 UDI983032:UDX983035 UNE983032:UNT983035 UXA983032:UXP983035 VGW983032:VHL983035 VQS983032:VRH983035 WAO983032:WBD983035 WKK983032:WKZ983035 WUG983032:WUV983035</xm:sqref>
        </x14:dataValidation>
        <x14:dataValidation imeMode="disabled" allowBlank="1" showInputMessage="1" showErrorMessage="1" xr:uid="{49A250A3-598B-4AB9-A5A5-54855011ED97}">
          <xm:sqref>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IP65556:IP65557 SL65556:SL65557 ACH65556:ACH65557 AMD65556:AMD65557 AVZ65556:AVZ65557 BFV65556:BFV65557 BPR65556:BPR65557 BZN65556:BZN65557 CJJ65556:CJJ65557 CTF65556:CTF65557 DDB65556:DDB65557 DMX65556:DMX65557 DWT65556:DWT65557 EGP65556:EGP65557 EQL65556:EQL65557 FAH65556:FAH65557 FKD65556:FKD65557 FTZ65556:FTZ65557 GDV65556:GDV65557 GNR65556:GNR65557 GXN65556:GXN65557 HHJ65556:HHJ65557 HRF65556:HRF65557 IBB65556:IBB65557 IKX65556:IKX65557 IUT65556:IUT65557 JEP65556:JEP65557 JOL65556:JOL65557 JYH65556:JYH65557 KID65556:KID65557 KRZ65556:KRZ65557 LBV65556:LBV65557 LLR65556:LLR65557 LVN65556:LVN65557 MFJ65556:MFJ65557 MPF65556:MPF65557 MZB65556:MZB65557 NIX65556:NIX65557 NST65556:NST65557 OCP65556:OCP65557 OML65556:OML65557 OWH65556:OWH65557 PGD65556:PGD65557 PPZ65556:PPZ65557 PZV65556:PZV65557 QJR65556:QJR65557 QTN65556:QTN65557 RDJ65556:RDJ65557 RNF65556:RNF65557 RXB65556:RXB65557 SGX65556:SGX65557 SQT65556:SQT65557 TAP65556:TAP65557 TKL65556:TKL65557 TUH65556:TUH65557 UED65556:UED65557 UNZ65556:UNZ65557 UXV65556:UXV65557 VHR65556:VHR65557 VRN65556:VRN65557 WBJ65556:WBJ65557 WLF65556:WLF65557 WVB65556:WVB65557 IP131092:IP131093 SL131092:SL131093 ACH131092:ACH131093 AMD131092:AMD131093 AVZ131092:AVZ131093 BFV131092:BFV131093 BPR131092:BPR131093 BZN131092:BZN131093 CJJ131092:CJJ131093 CTF131092:CTF131093 DDB131092:DDB131093 DMX131092:DMX131093 DWT131092:DWT131093 EGP131092:EGP131093 EQL131092:EQL131093 FAH131092:FAH131093 FKD131092:FKD131093 FTZ131092:FTZ131093 GDV131092:GDV131093 GNR131092:GNR131093 GXN131092:GXN131093 HHJ131092:HHJ131093 HRF131092:HRF131093 IBB131092:IBB131093 IKX131092:IKX131093 IUT131092:IUT131093 JEP131092:JEP131093 JOL131092:JOL131093 JYH131092:JYH131093 KID131092:KID131093 KRZ131092:KRZ131093 LBV131092:LBV131093 LLR131092:LLR131093 LVN131092:LVN131093 MFJ131092:MFJ131093 MPF131092:MPF131093 MZB131092:MZB131093 NIX131092:NIX131093 NST131092:NST131093 OCP131092:OCP131093 OML131092:OML131093 OWH131092:OWH131093 PGD131092:PGD131093 PPZ131092:PPZ131093 PZV131092:PZV131093 QJR131092:QJR131093 QTN131092:QTN131093 RDJ131092:RDJ131093 RNF131092:RNF131093 RXB131092:RXB131093 SGX131092:SGX131093 SQT131092:SQT131093 TAP131092:TAP131093 TKL131092:TKL131093 TUH131092:TUH131093 UED131092:UED131093 UNZ131092:UNZ131093 UXV131092:UXV131093 VHR131092:VHR131093 VRN131092:VRN131093 WBJ131092:WBJ131093 WLF131092:WLF131093 WVB131092:WVB131093 IP196628:IP196629 SL196628:SL196629 ACH196628:ACH196629 AMD196628:AMD196629 AVZ196628:AVZ196629 BFV196628:BFV196629 BPR196628:BPR196629 BZN196628:BZN196629 CJJ196628:CJJ196629 CTF196628:CTF196629 DDB196628:DDB196629 DMX196628:DMX196629 DWT196628:DWT196629 EGP196628:EGP196629 EQL196628:EQL196629 FAH196628:FAH196629 FKD196628:FKD196629 FTZ196628:FTZ196629 GDV196628:GDV196629 GNR196628:GNR196629 GXN196628:GXN196629 HHJ196628:HHJ196629 HRF196628:HRF196629 IBB196628:IBB196629 IKX196628:IKX196629 IUT196628:IUT196629 JEP196628:JEP196629 JOL196628:JOL196629 JYH196628:JYH196629 KID196628:KID196629 KRZ196628:KRZ196629 LBV196628:LBV196629 LLR196628:LLR196629 LVN196628:LVN196629 MFJ196628:MFJ196629 MPF196628:MPF196629 MZB196628:MZB196629 NIX196628:NIX196629 NST196628:NST196629 OCP196628:OCP196629 OML196628:OML196629 OWH196628:OWH196629 PGD196628:PGD196629 PPZ196628:PPZ196629 PZV196628:PZV196629 QJR196628:QJR196629 QTN196628:QTN196629 RDJ196628:RDJ196629 RNF196628:RNF196629 RXB196628:RXB196629 SGX196628:SGX196629 SQT196628:SQT196629 TAP196628:TAP196629 TKL196628:TKL196629 TUH196628:TUH196629 UED196628:UED196629 UNZ196628:UNZ196629 UXV196628:UXV196629 VHR196628:VHR196629 VRN196628:VRN196629 WBJ196628:WBJ196629 WLF196628:WLF196629 WVB196628:WVB196629 IP262164:IP262165 SL262164:SL262165 ACH262164:ACH262165 AMD262164:AMD262165 AVZ262164:AVZ262165 BFV262164:BFV262165 BPR262164:BPR262165 BZN262164:BZN262165 CJJ262164:CJJ262165 CTF262164:CTF262165 DDB262164:DDB262165 DMX262164:DMX262165 DWT262164:DWT262165 EGP262164:EGP262165 EQL262164:EQL262165 FAH262164:FAH262165 FKD262164:FKD262165 FTZ262164:FTZ262165 GDV262164:GDV262165 GNR262164:GNR262165 GXN262164:GXN262165 HHJ262164:HHJ262165 HRF262164:HRF262165 IBB262164:IBB262165 IKX262164:IKX262165 IUT262164:IUT262165 JEP262164:JEP262165 JOL262164:JOL262165 JYH262164:JYH262165 KID262164:KID262165 KRZ262164:KRZ262165 LBV262164:LBV262165 LLR262164:LLR262165 LVN262164:LVN262165 MFJ262164:MFJ262165 MPF262164:MPF262165 MZB262164:MZB262165 NIX262164:NIX262165 NST262164:NST262165 OCP262164:OCP262165 OML262164:OML262165 OWH262164:OWH262165 PGD262164:PGD262165 PPZ262164:PPZ262165 PZV262164:PZV262165 QJR262164:QJR262165 QTN262164:QTN262165 RDJ262164:RDJ262165 RNF262164:RNF262165 RXB262164:RXB262165 SGX262164:SGX262165 SQT262164:SQT262165 TAP262164:TAP262165 TKL262164:TKL262165 TUH262164:TUH262165 UED262164:UED262165 UNZ262164:UNZ262165 UXV262164:UXV262165 VHR262164:VHR262165 VRN262164:VRN262165 WBJ262164:WBJ262165 WLF262164:WLF262165 WVB262164:WVB262165 IP327700:IP327701 SL327700:SL327701 ACH327700:ACH327701 AMD327700:AMD327701 AVZ327700:AVZ327701 BFV327700:BFV327701 BPR327700:BPR327701 BZN327700:BZN327701 CJJ327700:CJJ327701 CTF327700:CTF327701 DDB327700:DDB327701 DMX327700:DMX327701 DWT327700:DWT327701 EGP327700:EGP327701 EQL327700:EQL327701 FAH327700:FAH327701 FKD327700:FKD327701 FTZ327700:FTZ327701 GDV327700:GDV327701 GNR327700:GNR327701 GXN327700:GXN327701 HHJ327700:HHJ327701 HRF327700:HRF327701 IBB327700:IBB327701 IKX327700:IKX327701 IUT327700:IUT327701 JEP327700:JEP327701 JOL327700:JOL327701 JYH327700:JYH327701 KID327700:KID327701 KRZ327700:KRZ327701 LBV327700:LBV327701 LLR327700:LLR327701 LVN327700:LVN327701 MFJ327700:MFJ327701 MPF327700:MPF327701 MZB327700:MZB327701 NIX327700:NIX327701 NST327700:NST327701 OCP327700:OCP327701 OML327700:OML327701 OWH327700:OWH327701 PGD327700:PGD327701 PPZ327700:PPZ327701 PZV327700:PZV327701 QJR327700:QJR327701 QTN327700:QTN327701 RDJ327700:RDJ327701 RNF327700:RNF327701 RXB327700:RXB327701 SGX327700:SGX327701 SQT327700:SQT327701 TAP327700:TAP327701 TKL327700:TKL327701 TUH327700:TUH327701 UED327700:UED327701 UNZ327700:UNZ327701 UXV327700:UXV327701 VHR327700:VHR327701 VRN327700:VRN327701 WBJ327700:WBJ327701 WLF327700:WLF327701 WVB327700:WVB327701 IP393236:IP393237 SL393236:SL393237 ACH393236:ACH393237 AMD393236:AMD393237 AVZ393236:AVZ393237 BFV393236:BFV393237 BPR393236:BPR393237 BZN393236:BZN393237 CJJ393236:CJJ393237 CTF393236:CTF393237 DDB393236:DDB393237 DMX393236:DMX393237 DWT393236:DWT393237 EGP393236:EGP393237 EQL393236:EQL393237 FAH393236:FAH393237 FKD393236:FKD393237 FTZ393236:FTZ393237 GDV393236:GDV393237 GNR393236:GNR393237 GXN393236:GXN393237 HHJ393236:HHJ393237 HRF393236:HRF393237 IBB393236:IBB393237 IKX393236:IKX393237 IUT393236:IUT393237 JEP393236:JEP393237 JOL393236:JOL393237 JYH393236:JYH393237 KID393236:KID393237 KRZ393236:KRZ393237 LBV393236:LBV393237 LLR393236:LLR393237 LVN393236:LVN393237 MFJ393236:MFJ393237 MPF393236:MPF393237 MZB393236:MZB393237 NIX393236:NIX393237 NST393236:NST393237 OCP393236:OCP393237 OML393236:OML393237 OWH393236:OWH393237 PGD393236:PGD393237 PPZ393236:PPZ393237 PZV393236:PZV393237 QJR393236:QJR393237 QTN393236:QTN393237 RDJ393236:RDJ393237 RNF393236:RNF393237 RXB393236:RXB393237 SGX393236:SGX393237 SQT393236:SQT393237 TAP393236:TAP393237 TKL393236:TKL393237 TUH393236:TUH393237 UED393236:UED393237 UNZ393236:UNZ393237 UXV393236:UXV393237 VHR393236:VHR393237 VRN393236:VRN393237 WBJ393236:WBJ393237 WLF393236:WLF393237 WVB393236:WVB393237 IP458772:IP458773 SL458772:SL458773 ACH458772:ACH458773 AMD458772:AMD458773 AVZ458772:AVZ458773 BFV458772:BFV458773 BPR458772:BPR458773 BZN458772:BZN458773 CJJ458772:CJJ458773 CTF458772:CTF458773 DDB458772:DDB458773 DMX458772:DMX458773 DWT458772:DWT458773 EGP458772:EGP458773 EQL458772:EQL458773 FAH458772:FAH458773 FKD458772:FKD458773 FTZ458772:FTZ458773 GDV458772:GDV458773 GNR458772:GNR458773 GXN458772:GXN458773 HHJ458772:HHJ458773 HRF458772:HRF458773 IBB458772:IBB458773 IKX458772:IKX458773 IUT458772:IUT458773 JEP458772:JEP458773 JOL458772:JOL458773 JYH458772:JYH458773 KID458772:KID458773 KRZ458772:KRZ458773 LBV458772:LBV458773 LLR458772:LLR458773 LVN458772:LVN458773 MFJ458772:MFJ458773 MPF458772:MPF458773 MZB458772:MZB458773 NIX458772:NIX458773 NST458772:NST458773 OCP458772:OCP458773 OML458772:OML458773 OWH458772:OWH458773 PGD458772:PGD458773 PPZ458772:PPZ458773 PZV458772:PZV458773 QJR458772:QJR458773 QTN458772:QTN458773 RDJ458772:RDJ458773 RNF458772:RNF458773 RXB458772:RXB458773 SGX458772:SGX458773 SQT458772:SQT458773 TAP458772:TAP458773 TKL458772:TKL458773 TUH458772:TUH458773 UED458772:UED458773 UNZ458772:UNZ458773 UXV458772:UXV458773 VHR458772:VHR458773 VRN458772:VRN458773 WBJ458772:WBJ458773 WLF458772:WLF458773 WVB458772:WVB458773 IP524308:IP524309 SL524308:SL524309 ACH524308:ACH524309 AMD524308:AMD524309 AVZ524308:AVZ524309 BFV524308:BFV524309 BPR524308:BPR524309 BZN524308:BZN524309 CJJ524308:CJJ524309 CTF524308:CTF524309 DDB524308:DDB524309 DMX524308:DMX524309 DWT524308:DWT524309 EGP524308:EGP524309 EQL524308:EQL524309 FAH524308:FAH524309 FKD524308:FKD524309 FTZ524308:FTZ524309 GDV524308:GDV524309 GNR524308:GNR524309 GXN524308:GXN524309 HHJ524308:HHJ524309 HRF524308:HRF524309 IBB524308:IBB524309 IKX524308:IKX524309 IUT524308:IUT524309 JEP524308:JEP524309 JOL524308:JOL524309 JYH524308:JYH524309 KID524308:KID524309 KRZ524308:KRZ524309 LBV524308:LBV524309 LLR524308:LLR524309 LVN524308:LVN524309 MFJ524308:MFJ524309 MPF524308:MPF524309 MZB524308:MZB524309 NIX524308:NIX524309 NST524308:NST524309 OCP524308:OCP524309 OML524308:OML524309 OWH524308:OWH524309 PGD524308:PGD524309 PPZ524308:PPZ524309 PZV524308:PZV524309 QJR524308:QJR524309 QTN524308:QTN524309 RDJ524308:RDJ524309 RNF524308:RNF524309 RXB524308:RXB524309 SGX524308:SGX524309 SQT524308:SQT524309 TAP524308:TAP524309 TKL524308:TKL524309 TUH524308:TUH524309 UED524308:UED524309 UNZ524308:UNZ524309 UXV524308:UXV524309 VHR524308:VHR524309 VRN524308:VRN524309 WBJ524308:WBJ524309 WLF524308:WLF524309 WVB524308:WVB524309 IP589844:IP589845 SL589844:SL589845 ACH589844:ACH589845 AMD589844:AMD589845 AVZ589844:AVZ589845 BFV589844:BFV589845 BPR589844:BPR589845 BZN589844:BZN589845 CJJ589844:CJJ589845 CTF589844:CTF589845 DDB589844:DDB589845 DMX589844:DMX589845 DWT589844:DWT589845 EGP589844:EGP589845 EQL589844:EQL589845 FAH589844:FAH589845 FKD589844:FKD589845 FTZ589844:FTZ589845 GDV589844:GDV589845 GNR589844:GNR589845 GXN589844:GXN589845 HHJ589844:HHJ589845 HRF589844:HRF589845 IBB589844:IBB589845 IKX589844:IKX589845 IUT589844:IUT589845 JEP589844:JEP589845 JOL589844:JOL589845 JYH589844:JYH589845 KID589844:KID589845 KRZ589844:KRZ589845 LBV589844:LBV589845 LLR589844:LLR589845 LVN589844:LVN589845 MFJ589844:MFJ589845 MPF589844:MPF589845 MZB589844:MZB589845 NIX589844:NIX589845 NST589844:NST589845 OCP589844:OCP589845 OML589844:OML589845 OWH589844:OWH589845 PGD589844:PGD589845 PPZ589844:PPZ589845 PZV589844:PZV589845 QJR589844:QJR589845 QTN589844:QTN589845 RDJ589844:RDJ589845 RNF589844:RNF589845 RXB589844:RXB589845 SGX589844:SGX589845 SQT589844:SQT589845 TAP589844:TAP589845 TKL589844:TKL589845 TUH589844:TUH589845 UED589844:UED589845 UNZ589844:UNZ589845 UXV589844:UXV589845 VHR589844:VHR589845 VRN589844:VRN589845 WBJ589844:WBJ589845 WLF589844:WLF589845 WVB589844:WVB589845 IP655380:IP655381 SL655380:SL655381 ACH655380:ACH655381 AMD655380:AMD655381 AVZ655380:AVZ655381 BFV655380:BFV655381 BPR655380:BPR655381 BZN655380:BZN655381 CJJ655380:CJJ655381 CTF655380:CTF655381 DDB655380:DDB655381 DMX655380:DMX655381 DWT655380:DWT655381 EGP655380:EGP655381 EQL655380:EQL655381 FAH655380:FAH655381 FKD655380:FKD655381 FTZ655380:FTZ655381 GDV655380:GDV655381 GNR655380:GNR655381 GXN655380:GXN655381 HHJ655380:HHJ655381 HRF655380:HRF655381 IBB655380:IBB655381 IKX655380:IKX655381 IUT655380:IUT655381 JEP655380:JEP655381 JOL655380:JOL655381 JYH655380:JYH655381 KID655380:KID655381 KRZ655380:KRZ655381 LBV655380:LBV655381 LLR655380:LLR655381 LVN655380:LVN655381 MFJ655380:MFJ655381 MPF655380:MPF655381 MZB655380:MZB655381 NIX655380:NIX655381 NST655380:NST655381 OCP655380:OCP655381 OML655380:OML655381 OWH655380:OWH655381 PGD655380:PGD655381 PPZ655380:PPZ655381 PZV655380:PZV655381 QJR655380:QJR655381 QTN655380:QTN655381 RDJ655380:RDJ655381 RNF655380:RNF655381 RXB655380:RXB655381 SGX655380:SGX655381 SQT655380:SQT655381 TAP655380:TAP655381 TKL655380:TKL655381 TUH655380:TUH655381 UED655380:UED655381 UNZ655380:UNZ655381 UXV655380:UXV655381 VHR655380:VHR655381 VRN655380:VRN655381 WBJ655380:WBJ655381 WLF655380:WLF655381 WVB655380:WVB655381 IP720916:IP720917 SL720916:SL720917 ACH720916:ACH720917 AMD720916:AMD720917 AVZ720916:AVZ720917 BFV720916:BFV720917 BPR720916:BPR720917 BZN720916:BZN720917 CJJ720916:CJJ720917 CTF720916:CTF720917 DDB720916:DDB720917 DMX720916:DMX720917 DWT720916:DWT720917 EGP720916:EGP720917 EQL720916:EQL720917 FAH720916:FAH720917 FKD720916:FKD720917 FTZ720916:FTZ720917 GDV720916:GDV720917 GNR720916:GNR720917 GXN720916:GXN720917 HHJ720916:HHJ720917 HRF720916:HRF720917 IBB720916:IBB720917 IKX720916:IKX720917 IUT720916:IUT720917 JEP720916:JEP720917 JOL720916:JOL720917 JYH720916:JYH720917 KID720916:KID720917 KRZ720916:KRZ720917 LBV720916:LBV720917 LLR720916:LLR720917 LVN720916:LVN720917 MFJ720916:MFJ720917 MPF720916:MPF720917 MZB720916:MZB720917 NIX720916:NIX720917 NST720916:NST720917 OCP720916:OCP720917 OML720916:OML720917 OWH720916:OWH720917 PGD720916:PGD720917 PPZ720916:PPZ720917 PZV720916:PZV720917 QJR720916:QJR720917 QTN720916:QTN720917 RDJ720916:RDJ720917 RNF720916:RNF720917 RXB720916:RXB720917 SGX720916:SGX720917 SQT720916:SQT720917 TAP720916:TAP720917 TKL720916:TKL720917 TUH720916:TUH720917 UED720916:UED720917 UNZ720916:UNZ720917 UXV720916:UXV720917 VHR720916:VHR720917 VRN720916:VRN720917 WBJ720916:WBJ720917 WLF720916:WLF720917 WVB720916:WVB720917 IP786452:IP786453 SL786452:SL786453 ACH786452:ACH786453 AMD786452:AMD786453 AVZ786452:AVZ786453 BFV786452:BFV786453 BPR786452:BPR786453 BZN786452:BZN786453 CJJ786452:CJJ786453 CTF786452:CTF786453 DDB786452:DDB786453 DMX786452:DMX786453 DWT786452:DWT786453 EGP786452:EGP786453 EQL786452:EQL786453 FAH786452:FAH786453 FKD786452:FKD786453 FTZ786452:FTZ786453 GDV786452:GDV786453 GNR786452:GNR786453 GXN786452:GXN786453 HHJ786452:HHJ786453 HRF786452:HRF786453 IBB786452:IBB786453 IKX786452:IKX786453 IUT786452:IUT786453 JEP786452:JEP786453 JOL786452:JOL786453 JYH786452:JYH786453 KID786452:KID786453 KRZ786452:KRZ786453 LBV786452:LBV786453 LLR786452:LLR786453 LVN786452:LVN786453 MFJ786452:MFJ786453 MPF786452:MPF786453 MZB786452:MZB786453 NIX786452:NIX786453 NST786452:NST786453 OCP786452:OCP786453 OML786452:OML786453 OWH786452:OWH786453 PGD786452:PGD786453 PPZ786452:PPZ786453 PZV786452:PZV786453 QJR786452:QJR786453 QTN786452:QTN786453 RDJ786452:RDJ786453 RNF786452:RNF786453 RXB786452:RXB786453 SGX786452:SGX786453 SQT786452:SQT786453 TAP786452:TAP786453 TKL786452:TKL786453 TUH786452:TUH786453 UED786452:UED786453 UNZ786452:UNZ786453 UXV786452:UXV786453 VHR786452:VHR786453 VRN786452:VRN786453 WBJ786452:WBJ786453 WLF786452:WLF786453 WVB786452:WVB786453 IP851988:IP851989 SL851988:SL851989 ACH851988:ACH851989 AMD851988:AMD851989 AVZ851988:AVZ851989 BFV851988:BFV851989 BPR851988:BPR851989 BZN851988:BZN851989 CJJ851988:CJJ851989 CTF851988:CTF851989 DDB851988:DDB851989 DMX851988:DMX851989 DWT851988:DWT851989 EGP851988:EGP851989 EQL851988:EQL851989 FAH851988:FAH851989 FKD851988:FKD851989 FTZ851988:FTZ851989 GDV851988:GDV851989 GNR851988:GNR851989 GXN851988:GXN851989 HHJ851988:HHJ851989 HRF851988:HRF851989 IBB851988:IBB851989 IKX851988:IKX851989 IUT851988:IUT851989 JEP851988:JEP851989 JOL851988:JOL851989 JYH851988:JYH851989 KID851988:KID851989 KRZ851988:KRZ851989 LBV851988:LBV851989 LLR851988:LLR851989 LVN851988:LVN851989 MFJ851988:MFJ851989 MPF851988:MPF851989 MZB851988:MZB851989 NIX851988:NIX851989 NST851988:NST851989 OCP851988:OCP851989 OML851988:OML851989 OWH851988:OWH851989 PGD851988:PGD851989 PPZ851988:PPZ851989 PZV851988:PZV851989 QJR851988:QJR851989 QTN851988:QTN851989 RDJ851988:RDJ851989 RNF851988:RNF851989 RXB851988:RXB851989 SGX851988:SGX851989 SQT851988:SQT851989 TAP851988:TAP851989 TKL851988:TKL851989 TUH851988:TUH851989 UED851988:UED851989 UNZ851988:UNZ851989 UXV851988:UXV851989 VHR851988:VHR851989 VRN851988:VRN851989 WBJ851988:WBJ851989 WLF851988:WLF851989 WVB851988:WVB851989 IP917524:IP917525 SL917524:SL917525 ACH917524:ACH917525 AMD917524:AMD917525 AVZ917524:AVZ917525 BFV917524:BFV917525 BPR917524:BPR917525 BZN917524:BZN917525 CJJ917524:CJJ917525 CTF917524:CTF917525 DDB917524:DDB917525 DMX917524:DMX917525 DWT917524:DWT917525 EGP917524:EGP917525 EQL917524:EQL917525 FAH917524:FAH917525 FKD917524:FKD917525 FTZ917524:FTZ917525 GDV917524:GDV917525 GNR917524:GNR917525 GXN917524:GXN917525 HHJ917524:HHJ917525 HRF917524:HRF917525 IBB917524:IBB917525 IKX917524:IKX917525 IUT917524:IUT917525 JEP917524:JEP917525 JOL917524:JOL917525 JYH917524:JYH917525 KID917524:KID917525 KRZ917524:KRZ917525 LBV917524:LBV917525 LLR917524:LLR917525 LVN917524:LVN917525 MFJ917524:MFJ917525 MPF917524:MPF917525 MZB917524:MZB917525 NIX917524:NIX917525 NST917524:NST917525 OCP917524:OCP917525 OML917524:OML917525 OWH917524:OWH917525 PGD917524:PGD917525 PPZ917524:PPZ917525 PZV917524:PZV917525 QJR917524:QJR917525 QTN917524:QTN917525 RDJ917524:RDJ917525 RNF917524:RNF917525 RXB917524:RXB917525 SGX917524:SGX917525 SQT917524:SQT917525 TAP917524:TAP917525 TKL917524:TKL917525 TUH917524:TUH917525 UED917524:UED917525 UNZ917524:UNZ917525 UXV917524:UXV917525 VHR917524:VHR917525 VRN917524:VRN917525 WBJ917524:WBJ917525 WLF917524:WLF917525 WVB917524:WVB917525 IP983060:IP983061 SL983060:SL983061 ACH983060:ACH983061 AMD983060:AMD983061 AVZ983060:AVZ983061 BFV983060:BFV983061 BPR983060:BPR983061 BZN983060:BZN983061 CJJ983060:CJJ983061 CTF983060:CTF983061 DDB983060:DDB983061 DMX983060:DMX983061 DWT983060:DWT983061 EGP983060:EGP983061 EQL983060:EQL983061 FAH983060:FAH983061 FKD983060:FKD983061 FTZ983060:FTZ983061 GDV983060:GDV983061 GNR983060:GNR983061 GXN983060:GXN983061 HHJ983060:HHJ983061 HRF983060:HRF983061 IBB983060:IBB983061 IKX983060:IKX983061 IUT983060:IUT983061 JEP983060:JEP983061 JOL983060:JOL983061 JYH983060:JYH983061 KID983060:KID983061 KRZ983060:KRZ983061 LBV983060:LBV983061 LLR983060:LLR983061 LVN983060:LVN983061 MFJ983060:MFJ983061 MPF983060:MPF983061 MZB983060:MZB983061 NIX983060:NIX983061 NST983060:NST983061 OCP983060:OCP983061 OML983060:OML983061 OWH983060:OWH983061 PGD983060:PGD983061 PPZ983060:PPZ983061 PZV983060:PZV983061 QJR983060:QJR983061 QTN983060:QTN983061 RDJ983060:RDJ983061 RNF983060:RNF983061 RXB983060:RXB983061 SGX983060:SGX983061 SQT983060:SQT983061 TAP983060:TAP983061 TKL983060:TKL983061 TUH983060:TUH983061 UED983060:UED983061 UNZ983060:UNZ983061 UXV983060:UXV983061 VHR983060:VHR983061 VRN983060:VRN983061 WBJ983060:WBJ983061 WLF983060:WLF983061 WVB983060:WVB983061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IH65543 SD65543 ABZ65543 ALV65543 AVR65543 BFN65543 BPJ65543 BZF65543 CJB65543 CSX65543 DCT65543 DMP65543 DWL65543 EGH65543 EQD65543 EZZ65543 FJV65543 FTR65543 GDN65543 GNJ65543 GXF65543 HHB65543 HQX65543 IAT65543 IKP65543 IUL65543 JEH65543 JOD65543 JXZ65543 KHV65543 KRR65543 LBN65543 LLJ65543 LVF65543 MFB65543 MOX65543 MYT65543 NIP65543 NSL65543 OCH65543 OMD65543 OVZ65543 PFV65543 PPR65543 PZN65543 QJJ65543 QTF65543 RDB65543 RMX65543 RWT65543 SGP65543 SQL65543 TAH65543 TKD65543 TTZ65543 UDV65543 UNR65543 UXN65543 VHJ65543 VRF65543 WBB65543 WKX65543 WUT65543 IH131079 SD131079 ABZ131079 ALV131079 AVR131079 BFN131079 BPJ131079 BZF131079 CJB131079 CSX131079 DCT131079 DMP131079 DWL131079 EGH131079 EQD131079 EZZ131079 FJV131079 FTR131079 GDN131079 GNJ131079 GXF131079 HHB131079 HQX131079 IAT131079 IKP131079 IUL131079 JEH131079 JOD131079 JXZ131079 KHV131079 KRR131079 LBN131079 LLJ131079 LVF131079 MFB131079 MOX131079 MYT131079 NIP131079 NSL131079 OCH131079 OMD131079 OVZ131079 PFV131079 PPR131079 PZN131079 QJJ131079 QTF131079 RDB131079 RMX131079 RWT131079 SGP131079 SQL131079 TAH131079 TKD131079 TTZ131079 UDV131079 UNR131079 UXN131079 VHJ131079 VRF131079 WBB131079 WKX131079 WUT131079 IH196615 SD196615 ABZ196615 ALV196615 AVR196615 BFN196615 BPJ196615 BZF196615 CJB196615 CSX196615 DCT196615 DMP196615 DWL196615 EGH196615 EQD196615 EZZ196615 FJV196615 FTR196615 GDN196615 GNJ196615 GXF196615 HHB196615 HQX196615 IAT196615 IKP196615 IUL196615 JEH196615 JOD196615 JXZ196615 KHV196615 KRR196615 LBN196615 LLJ196615 LVF196615 MFB196615 MOX196615 MYT196615 NIP196615 NSL196615 OCH196615 OMD196615 OVZ196615 PFV196615 PPR196615 PZN196615 QJJ196615 QTF196615 RDB196615 RMX196615 RWT196615 SGP196615 SQL196615 TAH196615 TKD196615 TTZ196615 UDV196615 UNR196615 UXN196615 VHJ196615 VRF196615 WBB196615 WKX196615 WUT196615 IH262151 SD262151 ABZ262151 ALV262151 AVR262151 BFN262151 BPJ262151 BZF262151 CJB262151 CSX262151 DCT262151 DMP262151 DWL262151 EGH262151 EQD262151 EZZ262151 FJV262151 FTR262151 GDN262151 GNJ262151 GXF262151 HHB262151 HQX262151 IAT262151 IKP262151 IUL262151 JEH262151 JOD262151 JXZ262151 KHV262151 KRR262151 LBN262151 LLJ262151 LVF262151 MFB262151 MOX262151 MYT262151 NIP262151 NSL262151 OCH262151 OMD262151 OVZ262151 PFV262151 PPR262151 PZN262151 QJJ262151 QTF262151 RDB262151 RMX262151 RWT262151 SGP262151 SQL262151 TAH262151 TKD262151 TTZ262151 UDV262151 UNR262151 UXN262151 VHJ262151 VRF262151 WBB262151 WKX262151 WUT262151 IH327687 SD327687 ABZ327687 ALV327687 AVR327687 BFN327687 BPJ327687 BZF327687 CJB327687 CSX327687 DCT327687 DMP327687 DWL327687 EGH327687 EQD327687 EZZ327687 FJV327687 FTR327687 GDN327687 GNJ327687 GXF327687 HHB327687 HQX327687 IAT327687 IKP327687 IUL327687 JEH327687 JOD327687 JXZ327687 KHV327687 KRR327687 LBN327687 LLJ327687 LVF327687 MFB327687 MOX327687 MYT327687 NIP327687 NSL327687 OCH327687 OMD327687 OVZ327687 PFV327687 PPR327687 PZN327687 QJJ327687 QTF327687 RDB327687 RMX327687 RWT327687 SGP327687 SQL327687 TAH327687 TKD327687 TTZ327687 UDV327687 UNR327687 UXN327687 VHJ327687 VRF327687 WBB327687 WKX327687 WUT327687 IH393223 SD393223 ABZ393223 ALV393223 AVR393223 BFN393223 BPJ393223 BZF393223 CJB393223 CSX393223 DCT393223 DMP393223 DWL393223 EGH393223 EQD393223 EZZ393223 FJV393223 FTR393223 GDN393223 GNJ393223 GXF393223 HHB393223 HQX393223 IAT393223 IKP393223 IUL393223 JEH393223 JOD393223 JXZ393223 KHV393223 KRR393223 LBN393223 LLJ393223 LVF393223 MFB393223 MOX393223 MYT393223 NIP393223 NSL393223 OCH393223 OMD393223 OVZ393223 PFV393223 PPR393223 PZN393223 QJJ393223 QTF393223 RDB393223 RMX393223 RWT393223 SGP393223 SQL393223 TAH393223 TKD393223 TTZ393223 UDV393223 UNR393223 UXN393223 VHJ393223 VRF393223 WBB393223 WKX393223 WUT393223 IH458759 SD458759 ABZ458759 ALV458759 AVR458759 BFN458759 BPJ458759 BZF458759 CJB458759 CSX458759 DCT458759 DMP458759 DWL458759 EGH458759 EQD458759 EZZ458759 FJV458759 FTR458759 GDN458759 GNJ458759 GXF458759 HHB458759 HQX458759 IAT458759 IKP458759 IUL458759 JEH458759 JOD458759 JXZ458759 KHV458759 KRR458759 LBN458759 LLJ458759 LVF458759 MFB458759 MOX458759 MYT458759 NIP458759 NSL458759 OCH458759 OMD458759 OVZ458759 PFV458759 PPR458759 PZN458759 QJJ458759 QTF458759 RDB458759 RMX458759 RWT458759 SGP458759 SQL458759 TAH458759 TKD458759 TTZ458759 UDV458759 UNR458759 UXN458759 VHJ458759 VRF458759 WBB458759 WKX458759 WUT458759 IH524295 SD524295 ABZ524295 ALV524295 AVR524295 BFN524295 BPJ524295 BZF524295 CJB524295 CSX524295 DCT524295 DMP524295 DWL524295 EGH524295 EQD524295 EZZ524295 FJV524295 FTR524295 GDN524295 GNJ524295 GXF524295 HHB524295 HQX524295 IAT524295 IKP524295 IUL524295 JEH524295 JOD524295 JXZ524295 KHV524295 KRR524295 LBN524295 LLJ524295 LVF524295 MFB524295 MOX524295 MYT524295 NIP524295 NSL524295 OCH524295 OMD524295 OVZ524295 PFV524295 PPR524295 PZN524295 QJJ524295 QTF524295 RDB524295 RMX524295 RWT524295 SGP524295 SQL524295 TAH524295 TKD524295 TTZ524295 UDV524295 UNR524295 UXN524295 VHJ524295 VRF524295 WBB524295 WKX524295 WUT524295 IH589831 SD589831 ABZ589831 ALV589831 AVR589831 BFN589831 BPJ589831 BZF589831 CJB589831 CSX589831 DCT589831 DMP589831 DWL589831 EGH589831 EQD589831 EZZ589831 FJV589831 FTR589831 GDN589831 GNJ589831 GXF589831 HHB589831 HQX589831 IAT589831 IKP589831 IUL589831 JEH589831 JOD589831 JXZ589831 KHV589831 KRR589831 LBN589831 LLJ589831 LVF589831 MFB589831 MOX589831 MYT589831 NIP589831 NSL589831 OCH589831 OMD589831 OVZ589831 PFV589831 PPR589831 PZN589831 QJJ589831 QTF589831 RDB589831 RMX589831 RWT589831 SGP589831 SQL589831 TAH589831 TKD589831 TTZ589831 UDV589831 UNR589831 UXN589831 VHJ589831 VRF589831 WBB589831 WKX589831 WUT589831 IH655367 SD655367 ABZ655367 ALV655367 AVR655367 BFN655367 BPJ655367 BZF655367 CJB655367 CSX655367 DCT655367 DMP655367 DWL655367 EGH655367 EQD655367 EZZ655367 FJV655367 FTR655367 GDN655367 GNJ655367 GXF655367 HHB655367 HQX655367 IAT655367 IKP655367 IUL655367 JEH655367 JOD655367 JXZ655367 KHV655367 KRR655367 LBN655367 LLJ655367 LVF655367 MFB655367 MOX655367 MYT655367 NIP655367 NSL655367 OCH655367 OMD655367 OVZ655367 PFV655367 PPR655367 PZN655367 QJJ655367 QTF655367 RDB655367 RMX655367 RWT655367 SGP655367 SQL655367 TAH655367 TKD655367 TTZ655367 UDV655367 UNR655367 UXN655367 VHJ655367 VRF655367 WBB655367 WKX655367 WUT655367 IH720903 SD720903 ABZ720903 ALV720903 AVR720903 BFN720903 BPJ720903 BZF720903 CJB720903 CSX720903 DCT720903 DMP720903 DWL720903 EGH720903 EQD720903 EZZ720903 FJV720903 FTR720903 GDN720903 GNJ720903 GXF720903 HHB720903 HQX720903 IAT720903 IKP720903 IUL720903 JEH720903 JOD720903 JXZ720903 KHV720903 KRR720903 LBN720903 LLJ720903 LVF720903 MFB720903 MOX720903 MYT720903 NIP720903 NSL720903 OCH720903 OMD720903 OVZ720903 PFV720903 PPR720903 PZN720903 QJJ720903 QTF720903 RDB720903 RMX720903 RWT720903 SGP720903 SQL720903 TAH720903 TKD720903 TTZ720903 UDV720903 UNR720903 UXN720903 VHJ720903 VRF720903 WBB720903 WKX720903 WUT720903 IH786439 SD786439 ABZ786439 ALV786439 AVR786439 BFN786439 BPJ786439 BZF786439 CJB786439 CSX786439 DCT786439 DMP786439 DWL786439 EGH786439 EQD786439 EZZ786439 FJV786439 FTR786439 GDN786439 GNJ786439 GXF786439 HHB786439 HQX786439 IAT786439 IKP786439 IUL786439 JEH786439 JOD786439 JXZ786439 KHV786439 KRR786439 LBN786439 LLJ786439 LVF786439 MFB786439 MOX786439 MYT786439 NIP786439 NSL786439 OCH786439 OMD786439 OVZ786439 PFV786439 PPR786439 PZN786439 QJJ786439 QTF786439 RDB786439 RMX786439 RWT786439 SGP786439 SQL786439 TAH786439 TKD786439 TTZ786439 UDV786439 UNR786439 UXN786439 VHJ786439 VRF786439 WBB786439 WKX786439 WUT786439 IH851975 SD851975 ABZ851975 ALV851975 AVR851975 BFN851975 BPJ851975 BZF851975 CJB851975 CSX851975 DCT851975 DMP851975 DWL851975 EGH851975 EQD851975 EZZ851975 FJV851975 FTR851975 GDN851975 GNJ851975 GXF851975 HHB851975 HQX851975 IAT851975 IKP851975 IUL851975 JEH851975 JOD851975 JXZ851975 KHV851975 KRR851975 LBN851975 LLJ851975 LVF851975 MFB851975 MOX851975 MYT851975 NIP851975 NSL851975 OCH851975 OMD851975 OVZ851975 PFV851975 PPR851975 PZN851975 QJJ851975 QTF851975 RDB851975 RMX851975 RWT851975 SGP851975 SQL851975 TAH851975 TKD851975 TTZ851975 UDV851975 UNR851975 UXN851975 VHJ851975 VRF851975 WBB851975 WKX851975 WUT851975 IH917511 SD917511 ABZ917511 ALV917511 AVR917511 BFN917511 BPJ917511 BZF917511 CJB917511 CSX917511 DCT917511 DMP917511 DWL917511 EGH917511 EQD917511 EZZ917511 FJV917511 FTR917511 GDN917511 GNJ917511 GXF917511 HHB917511 HQX917511 IAT917511 IKP917511 IUL917511 JEH917511 JOD917511 JXZ917511 KHV917511 KRR917511 LBN917511 LLJ917511 LVF917511 MFB917511 MOX917511 MYT917511 NIP917511 NSL917511 OCH917511 OMD917511 OVZ917511 PFV917511 PPR917511 PZN917511 QJJ917511 QTF917511 RDB917511 RMX917511 RWT917511 SGP917511 SQL917511 TAH917511 TKD917511 TTZ917511 UDV917511 UNR917511 UXN917511 VHJ917511 VRF917511 WBB917511 WKX917511 WUT917511 IH983047 SD983047 ABZ983047 ALV983047 AVR983047 BFN983047 BPJ983047 BZF983047 CJB983047 CSX983047 DCT983047 DMP983047 DWL983047 EGH983047 EQD983047 EZZ983047 FJV983047 FTR983047 GDN983047 GNJ983047 GXF983047 HHB983047 HQX983047 IAT983047 IKP983047 IUL983047 JEH983047 JOD983047 JXZ983047 KHV983047 KRR983047 LBN983047 LLJ983047 LVF983047 MFB983047 MOX983047 MYT983047 NIP983047 NSL983047 OCH983047 OMD983047 OVZ983047 PFV983047 PPR983047 PZN983047 QJJ983047 QTF983047 RDB983047 RMX983047 RWT983047 SGP983047 SQL983047 TAH983047 TKD983047 TTZ983047 UDV983047 UNR983047 UXN983047 VHJ983047 VRF983047 WBB983047 WKX983047 WUT983047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IP65558:IR65559 SL65558:SN65559 ACH65558:ACJ65559 AMD65558:AMF65559 AVZ65558:AWB65559 BFV65558:BFX65559 BPR65558:BPT65559 BZN65558:BZP65559 CJJ65558:CJL65559 CTF65558:CTH65559 DDB65558:DDD65559 DMX65558:DMZ65559 DWT65558:DWV65559 EGP65558:EGR65559 EQL65558:EQN65559 FAH65558:FAJ65559 FKD65558:FKF65559 FTZ65558:FUB65559 GDV65558:GDX65559 GNR65558:GNT65559 GXN65558:GXP65559 HHJ65558:HHL65559 HRF65558:HRH65559 IBB65558:IBD65559 IKX65558:IKZ65559 IUT65558:IUV65559 JEP65558:JER65559 JOL65558:JON65559 JYH65558:JYJ65559 KID65558:KIF65559 KRZ65558:KSB65559 LBV65558:LBX65559 LLR65558:LLT65559 LVN65558:LVP65559 MFJ65558:MFL65559 MPF65558:MPH65559 MZB65558:MZD65559 NIX65558:NIZ65559 NST65558:NSV65559 OCP65558:OCR65559 OML65558:OMN65559 OWH65558:OWJ65559 PGD65558:PGF65559 PPZ65558:PQB65559 PZV65558:PZX65559 QJR65558:QJT65559 QTN65558:QTP65559 RDJ65558:RDL65559 RNF65558:RNH65559 RXB65558:RXD65559 SGX65558:SGZ65559 SQT65558:SQV65559 TAP65558:TAR65559 TKL65558:TKN65559 TUH65558:TUJ65559 UED65558:UEF65559 UNZ65558:UOB65559 UXV65558:UXX65559 VHR65558:VHT65559 VRN65558:VRP65559 WBJ65558:WBL65559 WLF65558:WLH65559 WVB65558:WVD65559 IP131094:IR131095 SL131094:SN131095 ACH131094:ACJ131095 AMD131094:AMF131095 AVZ131094:AWB131095 BFV131094:BFX131095 BPR131094:BPT131095 BZN131094:BZP131095 CJJ131094:CJL131095 CTF131094:CTH131095 DDB131094:DDD131095 DMX131094:DMZ131095 DWT131094:DWV131095 EGP131094:EGR131095 EQL131094:EQN131095 FAH131094:FAJ131095 FKD131094:FKF131095 FTZ131094:FUB131095 GDV131094:GDX131095 GNR131094:GNT131095 GXN131094:GXP131095 HHJ131094:HHL131095 HRF131094:HRH131095 IBB131094:IBD131095 IKX131094:IKZ131095 IUT131094:IUV131095 JEP131094:JER131095 JOL131094:JON131095 JYH131094:JYJ131095 KID131094:KIF131095 KRZ131094:KSB131095 LBV131094:LBX131095 LLR131094:LLT131095 LVN131094:LVP131095 MFJ131094:MFL131095 MPF131094:MPH131095 MZB131094:MZD131095 NIX131094:NIZ131095 NST131094:NSV131095 OCP131094:OCR131095 OML131094:OMN131095 OWH131094:OWJ131095 PGD131094:PGF131095 PPZ131094:PQB131095 PZV131094:PZX131095 QJR131094:QJT131095 QTN131094:QTP131095 RDJ131094:RDL131095 RNF131094:RNH131095 RXB131094:RXD131095 SGX131094:SGZ131095 SQT131094:SQV131095 TAP131094:TAR131095 TKL131094:TKN131095 TUH131094:TUJ131095 UED131094:UEF131095 UNZ131094:UOB131095 UXV131094:UXX131095 VHR131094:VHT131095 VRN131094:VRP131095 WBJ131094:WBL131095 WLF131094:WLH131095 WVB131094:WVD131095 IP196630:IR196631 SL196630:SN196631 ACH196630:ACJ196631 AMD196630:AMF196631 AVZ196630:AWB196631 BFV196630:BFX196631 BPR196630:BPT196631 BZN196630:BZP196631 CJJ196630:CJL196631 CTF196630:CTH196631 DDB196630:DDD196631 DMX196630:DMZ196631 DWT196630:DWV196631 EGP196630:EGR196631 EQL196630:EQN196631 FAH196630:FAJ196631 FKD196630:FKF196631 FTZ196630:FUB196631 GDV196630:GDX196631 GNR196630:GNT196631 GXN196630:GXP196631 HHJ196630:HHL196631 HRF196630:HRH196631 IBB196630:IBD196631 IKX196630:IKZ196631 IUT196630:IUV196631 JEP196630:JER196631 JOL196630:JON196631 JYH196630:JYJ196631 KID196630:KIF196631 KRZ196630:KSB196631 LBV196630:LBX196631 LLR196630:LLT196631 LVN196630:LVP196631 MFJ196630:MFL196631 MPF196630:MPH196631 MZB196630:MZD196631 NIX196630:NIZ196631 NST196630:NSV196631 OCP196630:OCR196631 OML196630:OMN196631 OWH196630:OWJ196631 PGD196630:PGF196631 PPZ196630:PQB196631 PZV196630:PZX196631 QJR196630:QJT196631 QTN196630:QTP196631 RDJ196630:RDL196631 RNF196630:RNH196631 RXB196630:RXD196631 SGX196630:SGZ196631 SQT196630:SQV196631 TAP196630:TAR196631 TKL196630:TKN196631 TUH196630:TUJ196631 UED196630:UEF196631 UNZ196630:UOB196631 UXV196630:UXX196631 VHR196630:VHT196631 VRN196630:VRP196631 WBJ196630:WBL196631 WLF196630:WLH196631 WVB196630:WVD196631 IP262166:IR262167 SL262166:SN262167 ACH262166:ACJ262167 AMD262166:AMF262167 AVZ262166:AWB262167 BFV262166:BFX262167 BPR262166:BPT262167 BZN262166:BZP262167 CJJ262166:CJL262167 CTF262166:CTH262167 DDB262166:DDD262167 DMX262166:DMZ262167 DWT262166:DWV262167 EGP262166:EGR262167 EQL262166:EQN262167 FAH262166:FAJ262167 FKD262166:FKF262167 FTZ262166:FUB262167 GDV262166:GDX262167 GNR262166:GNT262167 GXN262166:GXP262167 HHJ262166:HHL262167 HRF262166:HRH262167 IBB262166:IBD262167 IKX262166:IKZ262167 IUT262166:IUV262167 JEP262166:JER262167 JOL262166:JON262167 JYH262166:JYJ262167 KID262166:KIF262167 KRZ262166:KSB262167 LBV262166:LBX262167 LLR262166:LLT262167 LVN262166:LVP262167 MFJ262166:MFL262167 MPF262166:MPH262167 MZB262166:MZD262167 NIX262166:NIZ262167 NST262166:NSV262167 OCP262166:OCR262167 OML262166:OMN262167 OWH262166:OWJ262167 PGD262166:PGF262167 PPZ262166:PQB262167 PZV262166:PZX262167 QJR262166:QJT262167 QTN262166:QTP262167 RDJ262166:RDL262167 RNF262166:RNH262167 RXB262166:RXD262167 SGX262166:SGZ262167 SQT262166:SQV262167 TAP262166:TAR262167 TKL262166:TKN262167 TUH262166:TUJ262167 UED262166:UEF262167 UNZ262166:UOB262167 UXV262166:UXX262167 VHR262166:VHT262167 VRN262166:VRP262167 WBJ262166:WBL262167 WLF262166:WLH262167 WVB262166:WVD262167 IP327702:IR327703 SL327702:SN327703 ACH327702:ACJ327703 AMD327702:AMF327703 AVZ327702:AWB327703 BFV327702:BFX327703 BPR327702:BPT327703 BZN327702:BZP327703 CJJ327702:CJL327703 CTF327702:CTH327703 DDB327702:DDD327703 DMX327702:DMZ327703 DWT327702:DWV327703 EGP327702:EGR327703 EQL327702:EQN327703 FAH327702:FAJ327703 FKD327702:FKF327703 FTZ327702:FUB327703 GDV327702:GDX327703 GNR327702:GNT327703 GXN327702:GXP327703 HHJ327702:HHL327703 HRF327702:HRH327703 IBB327702:IBD327703 IKX327702:IKZ327703 IUT327702:IUV327703 JEP327702:JER327703 JOL327702:JON327703 JYH327702:JYJ327703 KID327702:KIF327703 KRZ327702:KSB327703 LBV327702:LBX327703 LLR327702:LLT327703 LVN327702:LVP327703 MFJ327702:MFL327703 MPF327702:MPH327703 MZB327702:MZD327703 NIX327702:NIZ327703 NST327702:NSV327703 OCP327702:OCR327703 OML327702:OMN327703 OWH327702:OWJ327703 PGD327702:PGF327703 PPZ327702:PQB327703 PZV327702:PZX327703 QJR327702:QJT327703 QTN327702:QTP327703 RDJ327702:RDL327703 RNF327702:RNH327703 RXB327702:RXD327703 SGX327702:SGZ327703 SQT327702:SQV327703 TAP327702:TAR327703 TKL327702:TKN327703 TUH327702:TUJ327703 UED327702:UEF327703 UNZ327702:UOB327703 UXV327702:UXX327703 VHR327702:VHT327703 VRN327702:VRP327703 WBJ327702:WBL327703 WLF327702:WLH327703 WVB327702:WVD327703 IP393238:IR393239 SL393238:SN393239 ACH393238:ACJ393239 AMD393238:AMF393239 AVZ393238:AWB393239 BFV393238:BFX393239 BPR393238:BPT393239 BZN393238:BZP393239 CJJ393238:CJL393239 CTF393238:CTH393239 DDB393238:DDD393239 DMX393238:DMZ393239 DWT393238:DWV393239 EGP393238:EGR393239 EQL393238:EQN393239 FAH393238:FAJ393239 FKD393238:FKF393239 FTZ393238:FUB393239 GDV393238:GDX393239 GNR393238:GNT393239 GXN393238:GXP393239 HHJ393238:HHL393239 HRF393238:HRH393239 IBB393238:IBD393239 IKX393238:IKZ393239 IUT393238:IUV393239 JEP393238:JER393239 JOL393238:JON393239 JYH393238:JYJ393239 KID393238:KIF393239 KRZ393238:KSB393239 LBV393238:LBX393239 LLR393238:LLT393239 LVN393238:LVP393239 MFJ393238:MFL393239 MPF393238:MPH393239 MZB393238:MZD393239 NIX393238:NIZ393239 NST393238:NSV393239 OCP393238:OCR393239 OML393238:OMN393239 OWH393238:OWJ393239 PGD393238:PGF393239 PPZ393238:PQB393239 PZV393238:PZX393239 QJR393238:QJT393239 QTN393238:QTP393239 RDJ393238:RDL393239 RNF393238:RNH393239 RXB393238:RXD393239 SGX393238:SGZ393239 SQT393238:SQV393239 TAP393238:TAR393239 TKL393238:TKN393239 TUH393238:TUJ393239 UED393238:UEF393239 UNZ393238:UOB393239 UXV393238:UXX393239 VHR393238:VHT393239 VRN393238:VRP393239 WBJ393238:WBL393239 WLF393238:WLH393239 WVB393238:WVD393239 IP458774:IR458775 SL458774:SN458775 ACH458774:ACJ458775 AMD458774:AMF458775 AVZ458774:AWB458775 BFV458774:BFX458775 BPR458774:BPT458775 BZN458774:BZP458775 CJJ458774:CJL458775 CTF458774:CTH458775 DDB458774:DDD458775 DMX458774:DMZ458775 DWT458774:DWV458775 EGP458774:EGR458775 EQL458774:EQN458775 FAH458774:FAJ458775 FKD458774:FKF458775 FTZ458774:FUB458775 GDV458774:GDX458775 GNR458774:GNT458775 GXN458774:GXP458775 HHJ458774:HHL458775 HRF458774:HRH458775 IBB458774:IBD458775 IKX458774:IKZ458775 IUT458774:IUV458775 JEP458774:JER458775 JOL458774:JON458775 JYH458774:JYJ458775 KID458774:KIF458775 KRZ458774:KSB458775 LBV458774:LBX458775 LLR458774:LLT458775 LVN458774:LVP458775 MFJ458774:MFL458775 MPF458774:MPH458775 MZB458774:MZD458775 NIX458774:NIZ458775 NST458774:NSV458775 OCP458774:OCR458775 OML458774:OMN458775 OWH458774:OWJ458775 PGD458774:PGF458775 PPZ458774:PQB458775 PZV458774:PZX458775 QJR458774:QJT458775 QTN458774:QTP458775 RDJ458774:RDL458775 RNF458774:RNH458775 RXB458774:RXD458775 SGX458774:SGZ458775 SQT458774:SQV458775 TAP458774:TAR458775 TKL458774:TKN458775 TUH458774:TUJ458775 UED458774:UEF458775 UNZ458774:UOB458775 UXV458774:UXX458775 VHR458774:VHT458775 VRN458774:VRP458775 WBJ458774:WBL458775 WLF458774:WLH458775 WVB458774:WVD458775 IP524310:IR524311 SL524310:SN524311 ACH524310:ACJ524311 AMD524310:AMF524311 AVZ524310:AWB524311 BFV524310:BFX524311 BPR524310:BPT524311 BZN524310:BZP524311 CJJ524310:CJL524311 CTF524310:CTH524311 DDB524310:DDD524311 DMX524310:DMZ524311 DWT524310:DWV524311 EGP524310:EGR524311 EQL524310:EQN524311 FAH524310:FAJ524311 FKD524310:FKF524311 FTZ524310:FUB524311 GDV524310:GDX524311 GNR524310:GNT524311 GXN524310:GXP524311 HHJ524310:HHL524311 HRF524310:HRH524311 IBB524310:IBD524311 IKX524310:IKZ524311 IUT524310:IUV524311 JEP524310:JER524311 JOL524310:JON524311 JYH524310:JYJ524311 KID524310:KIF524311 KRZ524310:KSB524311 LBV524310:LBX524311 LLR524310:LLT524311 LVN524310:LVP524311 MFJ524310:MFL524311 MPF524310:MPH524311 MZB524310:MZD524311 NIX524310:NIZ524311 NST524310:NSV524311 OCP524310:OCR524311 OML524310:OMN524311 OWH524310:OWJ524311 PGD524310:PGF524311 PPZ524310:PQB524311 PZV524310:PZX524311 QJR524310:QJT524311 QTN524310:QTP524311 RDJ524310:RDL524311 RNF524310:RNH524311 RXB524310:RXD524311 SGX524310:SGZ524311 SQT524310:SQV524311 TAP524310:TAR524311 TKL524310:TKN524311 TUH524310:TUJ524311 UED524310:UEF524311 UNZ524310:UOB524311 UXV524310:UXX524311 VHR524310:VHT524311 VRN524310:VRP524311 WBJ524310:WBL524311 WLF524310:WLH524311 WVB524310:WVD524311 IP589846:IR589847 SL589846:SN589847 ACH589846:ACJ589847 AMD589846:AMF589847 AVZ589846:AWB589847 BFV589846:BFX589847 BPR589846:BPT589847 BZN589846:BZP589847 CJJ589846:CJL589847 CTF589846:CTH589847 DDB589846:DDD589847 DMX589846:DMZ589847 DWT589846:DWV589847 EGP589846:EGR589847 EQL589846:EQN589847 FAH589846:FAJ589847 FKD589846:FKF589847 FTZ589846:FUB589847 GDV589846:GDX589847 GNR589846:GNT589847 GXN589846:GXP589847 HHJ589846:HHL589847 HRF589846:HRH589847 IBB589846:IBD589847 IKX589846:IKZ589847 IUT589846:IUV589847 JEP589846:JER589847 JOL589846:JON589847 JYH589846:JYJ589847 KID589846:KIF589847 KRZ589846:KSB589847 LBV589846:LBX589847 LLR589846:LLT589847 LVN589846:LVP589847 MFJ589846:MFL589847 MPF589846:MPH589847 MZB589846:MZD589847 NIX589846:NIZ589847 NST589846:NSV589847 OCP589846:OCR589847 OML589846:OMN589847 OWH589846:OWJ589847 PGD589846:PGF589847 PPZ589846:PQB589847 PZV589846:PZX589847 QJR589846:QJT589847 QTN589846:QTP589847 RDJ589846:RDL589847 RNF589846:RNH589847 RXB589846:RXD589847 SGX589846:SGZ589847 SQT589846:SQV589847 TAP589846:TAR589847 TKL589846:TKN589847 TUH589846:TUJ589847 UED589846:UEF589847 UNZ589846:UOB589847 UXV589846:UXX589847 VHR589846:VHT589847 VRN589846:VRP589847 WBJ589846:WBL589847 WLF589846:WLH589847 WVB589846:WVD589847 IP655382:IR655383 SL655382:SN655383 ACH655382:ACJ655383 AMD655382:AMF655383 AVZ655382:AWB655383 BFV655382:BFX655383 BPR655382:BPT655383 BZN655382:BZP655383 CJJ655382:CJL655383 CTF655382:CTH655383 DDB655382:DDD655383 DMX655382:DMZ655383 DWT655382:DWV655383 EGP655382:EGR655383 EQL655382:EQN655383 FAH655382:FAJ655383 FKD655382:FKF655383 FTZ655382:FUB655383 GDV655382:GDX655383 GNR655382:GNT655383 GXN655382:GXP655383 HHJ655382:HHL655383 HRF655382:HRH655383 IBB655382:IBD655383 IKX655382:IKZ655383 IUT655382:IUV655383 JEP655382:JER655383 JOL655382:JON655383 JYH655382:JYJ655383 KID655382:KIF655383 KRZ655382:KSB655383 LBV655382:LBX655383 LLR655382:LLT655383 LVN655382:LVP655383 MFJ655382:MFL655383 MPF655382:MPH655383 MZB655382:MZD655383 NIX655382:NIZ655383 NST655382:NSV655383 OCP655382:OCR655383 OML655382:OMN655383 OWH655382:OWJ655383 PGD655382:PGF655383 PPZ655382:PQB655383 PZV655382:PZX655383 QJR655382:QJT655383 QTN655382:QTP655383 RDJ655382:RDL655383 RNF655382:RNH655383 RXB655382:RXD655383 SGX655382:SGZ655383 SQT655382:SQV655383 TAP655382:TAR655383 TKL655382:TKN655383 TUH655382:TUJ655383 UED655382:UEF655383 UNZ655382:UOB655383 UXV655382:UXX655383 VHR655382:VHT655383 VRN655382:VRP655383 WBJ655382:WBL655383 WLF655382:WLH655383 WVB655382:WVD655383 IP720918:IR720919 SL720918:SN720919 ACH720918:ACJ720919 AMD720918:AMF720919 AVZ720918:AWB720919 BFV720918:BFX720919 BPR720918:BPT720919 BZN720918:BZP720919 CJJ720918:CJL720919 CTF720918:CTH720919 DDB720918:DDD720919 DMX720918:DMZ720919 DWT720918:DWV720919 EGP720918:EGR720919 EQL720918:EQN720919 FAH720918:FAJ720919 FKD720918:FKF720919 FTZ720918:FUB720919 GDV720918:GDX720919 GNR720918:GNT720919 GXN720918:GXP720919 HHJ720918:HHL720919 HRF720918:HRH720919 IBB720918:IBD720919 IKX720918:IKZ720919 IUT720918:IUV720919 JEP720918:JER720919 JOL720918:JON720919 JYH720918:JYJ720919 KID720918:KIF720919 KRZ720918:KSB720919 LBV720918:LBX720919 LLR720918:LLT720919 LVN720918:LVP720919 MFJ720918:MFL720919 MPF720918:MPH720919 MZB720918:MZD720919 NIX720918:NIZ720919 NST720918:NSV720919 OCP720918:OCR720919 OML720918:OMN720919 OWH720918:OWJ720919 PGD720918:PGF720919 PPZ720918:PQB720919 PZV720918:PZX720919 QJR720918:QJT720919 QTN720918:QTP720919 RDJ720918:RDL720919 RNF720918:RNH720919 RXB720918:RXD720919 SGX720918:SGZ720919 SQT720918:SQV720919 TAP720918:TAR720919 TKL720918:TKN720919 TUH720918:TUJ720919 UED720918:UEF720919 UNZ720918:UOB720919 UXV720918:UXX720919 VHR720918:VHT720919 VRN720918:VRP720919 WBJ720918:WBL720919 WLF720918:WLH720919 WVB720918:WVD720919 IP786454:IR786455 SL786454:SN786455 ACH786454:ACJ786455 AMD786454:AMF786455 AVZ786454:AWB786455 BFV786454:BFX786455 BPR786454:BPT786455 BZN786454:BZP786455 CJJ786454:CJL786455 CTF786454:CTH786455 DDB786454:DDD786455 DMX786454:DMZ786455 DWT786454:DWV786455 EGP786454:EGR786455 EQL786454:EQN786455 FAH786454:FAJ786455 FKD786454:FKF786455 FTZ786454:FUB786455 GDV786454:GDX786455 GNR786454:GNT786455 GXN786454:GXP786455 HHJ786454:HHL786455 HRF786454:HRH786455 IBB786454:IBD786455 IKX786454:IKZ786455 IUT786454:IUV786455 JEP786454:JER786455 JOL786454:JON786455 JYH786454:JYJ786455 KID786454:KIF786455 KRZ786454:KSB786455 LBV786454:LBX786455 LLR786454:LLT786455 LVN786454:LVP786455 MFJ786454:MFL786455 MPF786454:MPH786455 MZB786454:MZD786455 NIX786454:NIZ786455 NST786454:NSV786455 OCP786454:OCR786455 OML786454:OMN786455 OWH786454:OWJ786455 PGD786454:PGF786455 PPZ786454:PQB786455 PZV786454:PZX786455 QJR786454:QJT786455 QTN786454:QTP786455 RDJ786454:RDL786455 RNF786454:RNH786455 RXB786454:RXD786455 SGX786454:SGZ786455 SQT786454:SQV786455 TAP786454:TAR786455 TKL786454:TKN786455 TUH786454:TUJ786455 UED786454:UEF786455 UNZ786454:UOB786455 UXV786454:UXX786455 VHR786454:VHT786455 VRN786454:VRP786455 WBJ786454:WBL786455 WLF786454:WLH786455 WVB786454:WVD786455 IP851990:IR851991 SL851990:SN851991 ACH851990:ACJ851991 AMD851990:AMF851991 AVZ851990:AWB851991 BFV851990:BFX851991 BPR851990:BPT851991 BZN851990:BZP851991 CJJ851990:CJL851991 CTF851990:CTH851991 DDB851990:DDD851991 DMX851990:DMZ851991 DWT851990:DWV851991 EGP851990:EGR851991 EQL851990:EQN851991 FAH851990:FAJ851991 FKD851990:FKF851991 FTZ851990:FUB851991 GDV851990:GDX851991 GNR851990:GNT851991 GXN851990:GXP851991 HHJ851990:HHL851991 HRF851990:HRH851991 IBB851990:IBD851991 IKX851990:IKZ851991 IUT851990:IUV851991 JEP851990:JER851991 JOL851990:JON851991 JYH851990:JYJ851991 KID851990:KIF851991 KRZ851990:KSB851991 LBV851990:LBX851991 LLR851990:LLT851991 LVN851990:LVP851991 MFJ851990:MFL851991 MPF851990:MPH851991 MZB851990:MZD851991 NIX851990:NIZ851991 NST851990:NSV851991 OCP851990:OCR851991 OML851990:OMN851991 OWH851990:OWJ851991 PGD851990:PGF851991 PPZ851990:PQB851991 PZV851990:PZX851991 QJR851990:QJT851991 QTN851990:QTP851991 RDJ851990:RDL851991 RNF851990:RNH851991 RXB851990:RXD851991 SGX851990:SGZ851991 SQT851990:SQV851991 TAP851990:TAR851991 TKL851990:TKN851991 TUH851990:TUJ851991 UED851990:UEF851991 UNZ851990:UOB851991 UXV851990:UXX851991 VHR851990:VHT851991 VRN851990:VRP851991 WBJ851990:WBL851991 WLF851990:WLH851991 WVB851990:WVD851991 IP917526:IR917527 SL917526:SN917527 ACH917526:ACJ917527 AMD917526:AMF917527 AVZ917526:AWB917527 BFV917526:BFX917527 BPR917526:BPT917527 BZN917526:BZP917527 CJJ917526:CJL917527 CTF917526:CTH917527 DDB917526:DDD917527 DMX917526:DMZ917527 DWT917526:DWV917527 EGP917526:EGR917527 EQL917526:EQN917527 FAH917526:FAJ917527 FKD917526:FKF917527 FTZ917526:FUB917527 GDV917526:GDX917527 GNR917526:GNT917527 GXN917526:GXP917527 HHJ917526:HHL917527 HRF917526:HRH917527 IBB917526:IBD917527 IKX917526:IKZ917527 IUT917526:IUV917527 JEP917526:JER917527 JOL917526:JON917527 JYH917526:JYJ917527 KID917526:KIF917527 KRZ917526:KSB917527 LBV917526:LBX917527 LLR917526:LLT917527 LVN917526:LVP917527 MFJ917526:MFL917527 MPF917526:MPH917527 MZB917526:MZD917527 NIX917526:NIZ917527 NST917526:NSV917527 OCP917526:OCR917527 OML917526:OMN917527 OWH917526:OWJ917527 PGD917526:PGF917527 PPZ917526:PQB917527 PZV917526:PZX917527 QJR917526:QJT917527 QTN917526:QTP917527 RDJ917526:RDL917527 RNF917526:RNH917527 RXB917526:RXD917527 SGX917526:SGZ917527 SQT917526:SQV917527 TAP917526:TAR917527 TKL917526:TKN917527 TUH917526:TUJ917527 UED917526:UEF917527 UNZ917526:UOB917527 UXV917526:UXX917527 VHR917526:VHT917527 VRN917526:VRP917527 WBJ917526:WBL917527 WLF917526:WLH917527 WVB917526:WVD917527 IP983062:IR983063 SL983062:SN983063 ACH983062:ACJ983063 AMD983062:AMF983063 AVZ983062:AWB983063 BFV983062:BFX983063 BPR983062:BPT983063 BZN983062:BZP983063 CJJ983062:CJL983063 CTF983062:CTH983063 DDB983062:DDD983063 DMX983062:DMZ983063 DWT983062:DWV983063 EGP983062:EGR983063 EQL983062:EQN983063 FAH983062:FAJ983063 FKD983062:FKF983063 FTZ983062:FUB983063 GDV983062:GDX983063 GNR983062:GNT983063 GXN983062:GXP983063 HHJ983062:HHL983063 HRF983062:HRH983063 IBB983062:IBD983063 IKX983062:IKZ983063 IUT983062:IUV983063 JEP983062:JER983063 JOL983062:JON983063 JYH983062:JYJ983063 KID983062:KIF983063 KRZ983062:KSB983063 LBV983062:LBX983063 LLR983062:LLT983063 LVN983062:LVP983063 MFJ983062:MFL983063 MPF983062:MPH983063 MZB983062:MZD983063 NIX983062:NIZ983063 NST983062:NSV983063 OCP983062:OCR983063 OML983062:OMN983063 OWH983062:OWJ983063 PGD983062:PGF983063 PPZ983062:PQB983063 PZV983062:PZX983063 QJR983062:QJT983063 QTN983062:QTP983063 RDJ983062:RDL983063 RNF983062:RNH983063 RXB983062:RXD983063 SGX983062:SGZ983063 SQT983062:SQV983063 TAP983062:TAR983063 TKL983062:TKN983063 TUH983062:TUJ983063 UED983062:UEF983063 UNZ983062:UOB983063 UXV983062:UXX983063 VHR983062:VHT983063 VRN983062:VRP983063 WBJ983062:WBL983063 WLF983062:WLH983063 WVB983062:WVD983063 P65523 HV65521 RR65521 ABN65521 ALJ65521 AVF65521 BFB65521 BOX65521 BYT65521 CIP65521 CSL65521 DCH65521 DMD65521 DVZ65521 EFV65521 EPR65521 EZN65521 FJJ65521 FTF65521 GDB65521 GMX65521 GWT65521 HGP65521 HQL65521 IAH65521 IKD65521 ITZ65521 JDV65521 JNR65521 JXN65521 KHJ65521 KRF65521 LBB65521 LKX65521 LUT65521 MEP65521 MOL65521 MYH65521 NID65521 NRZ65521 OBV65521 OLR65521 OVN65521 PFJ65521 PPF65521 PZB65521 QIX65521 QST65521 RCP65521 RML65521 RWH65521 SGD65521 SPZ65521 SZV65521 TJR65521 TTN65521 UDJ65521 UNF65521 UXB65521 VGX65521 VQT65521 WAP65521 WKL65521 WUH65521 P131059 HV131057 RR131057 ABN131057 ALJ131057 AVF131057 BFB131057 BOX131057 BYT131057 CIP131057 CSL131057 DCH131057 DMD131057 DVZ131057 EFV131057 EPR131057 EZN131057 FJJ131057 FTF131057 GDB131057 GMX131057 GWT131057 HGP131057 HQL131057 IAH131057 IKD131057 ITZ131057 JDV131057 JNR131057 JXN131057 KHJ131057 KRF131057 LBB131057 LKX131057 LUT131057 MEP131057 MOL131057 MYH131057 NID131057 NRZ131057 OBV131057 OLR131057 OVN131057 PFJ131057 PPF131057 PZB131057 QIX131057 QST131057 RCP131057 RML131057 RWH131057 SGD131057 SPZ131057 SZV131057 TJR131057 TTN131057 UDJ131057 UNF131057 UXB131057 VGX131057 VQT131057 WAP131057 WKL131057 WUH131057 P196595 HV196593 RR196593 ABN196593 ALJ196593 AVF196593 BFB196593 BOX196593 BYT196593 CIP196593 CSL196593 DCH196593 DMD196593 DVZ196593 EFV196593 EPR196593 EZN196593 FJJ196593 FTF196593 GDB196593 GMX196593 GWT196593 HGP196593 HQL196593 IAH196593 IKD196593 ITZ196593 JDV196593 JNR196593 JXN196593 KHJ196593 KRF196593 LBB196593 LKX196593 LUT196593 MEP196593 MOL196593 MYH196593 NID196593 NRZ196593 OBV196593 OLR196593 OVN196593 PFJ196593 PPF196593 PZB196593 QIX196593 QST196593 RCP196593 RML196593 RWH196593 SGD196593 SPZ196593 SZV196593 TJR196593 TTN196593 UDJ196593 UNF196593 UXB196593 VGX196593 VQT196593 WAP196593 WKL196593 WUH196593 P262131 HV262129 RR262129 ABN262129 ALJ262129 AVF262129 BFB262129 BOX262129 BYT262129 CIP262129 CSL262129 DCH262129 DMD262129 DVZ262129 EFV262129 EPR262129 EZN262129 FJJ262129 FTF262129 GDB262129 GMX262129 GWT262129 HGP262129 HQL262129 IAH262129 IKD262129 ITZ262129 JDV262129 JNR262129 JXN262129 KHJ262129 KRF262129 LBB262129 LKX262129 LUT262129 MEP262129 MOL262129 MYH262129 NID262129 NRZ262129 OBV262129 OLR262129 OVN262129 PFJ262129 PPF262129 PZB262129 QIX262129 QST262129 RCP262129 RML262129 RWH262129 SGD262129 SPZ262129 SZV262129 TJR262129 TTN262129 UDJ262129 UNF262129 UXB262129 VGX262129 VQT262129 WAP262129 WKL262129 WUH262129 P327667 HV327665 RR327665 ABN327665 ALJ327665 AVF327665 BFB327665 BOX327665 BYT327665 CIP327665 CSL327665 DCH327665 DMD327665 DVZ327665 EFV327665 EPR327665 EZN327665 FJJ327665 FTF327665 GDB327665 GMX327665 GWT327665 HGP327665 HQL327665 IAH327665 IKD327665 ITZ327665 JDV327665 JNR327665 JXN327665 KHJ327665 KRF327665 LBB327665 LKX327665 LUT327665 MEP327665 MOL327665 MYH327665 NID327665 NRZ327665 OBV327665 OLR327665 OVN327665 PFJ327665 PPF327665 PZB327665 QIX327665 QST327665 RCP327665 RML327665 RWH327665 SGD327665 SPZ327665 SZV327665 TJR327665 TTN327665 UDJ327665 UNF327665 UXB327665 VGX327665 VQT327665 WAP327665 WKL327665 WUH327665 P393203 HV393201 RR393201 ABN393201 ALJ393201 AVF393201 BFB393201 BOX393201 BYT393201 CIP393201 CSL393201 DCH393201 DMD393201 DVZ393201 EFV393201 EPR393201 EZN393201 FJJ393201 FTF393201 GDB393201 GMX393201 GWT393201 HGP393201 HQL393201 IAH393201 IKD393201 ITZ393201 JDV393201 JNR393201 JXN393201 KHJ393201 KRF393201 LBB393201 LKX393201 LUT393201 MEP393201 MOL393201 MYH393201 NID393201 NRZ393201 OBV393201 OLR393201 OVN393201 PFJ393201 PPF393201 PZB393201 QIX393201 QST393201 RCP393201 RML393201 RWH393201 SGD393201 SPZ393201 SZV393201 TJR393201 TTN393201 UDJ393201 UNF393201 UXB393201 VGX393201 VQT393201 WAP393201 WKL393201 WUH393201 P458739 HV458737 RR458737 ABN458737 ALJ458737 AVF458737 BFB458737 BOX458737 BYT458737 CIP458737 CSL458737 DCH458737 DMD458737 DVZ458737 EFV458737 EPR458737 EZN458737 FJJ458737 FTF458737 GDB458737 GMX458737 GWT458737 HGP458737 HQL458737 IAH458737 IKD458737 ITZ458737 JDV458737 JNR458737 JXN458737 KHJ458737 KRF458737 LBB458737 LKX458737 LUT458737 MEP458737 MOL458737 MYH458737 NID458737 NRZ458737 OBV458737 OLR458737 OVN458737 PFJ458737 PPF458737 PZB458737 QIX458737 QST458737 RCP458737 RML458737 RWH458737 SGD458737 SPZ458737 SZV458737 TJR458737 TTN458737 UDJ458737 UNF458737 UXB458737 VGX458737 VQT458737 WAP458737 WKL458737 WUH458737 P524275 HV524273 RR524273 ABN524273 ALJ524273 AVF524273 BFB524273 BOX524273 BYT524273 CIP524273 CSL524273 DCH524273 DMD524273 DVZ524273 EFV524273 EPR524273 EZN524273 FJJ524273 FTF524273 GDB524273 GMX524273 GWT524273 HGP524273 HQL524273 IAH524273 IKD524273 ITZ524273 JDV524273 JNR524273 JXN524273 KHJ524273 KRF524273 LBB524273 LKX524273 LUT524273 MEP524273 MOL524273 MYH524273 NID524273 NRZ524273 OBV524273 OLR524273 OVN524273 PFJ524273 PPF524273 PZB524273 QIX524273 QST524273 RCP524273 RML524273 RWH524273 SGD524273 SPZ524273 SZV524273 TJR524273 TTN524273 UDJ524273 UNF524273 UXB524273 VGX524273 VQT524273 WAP524273 WKL524273 WUH524273 P589811 HV589809 RR589809 ABN589809 ALJ589809 AVF589809 BFB589809 BOX589809 BYT589809 CIP589809 CSL589809 DCH589809 DMD589809 DVZ589809 EFV589809 EPR589809 EZN589809 FJJ589809 FTF589809 GDB589809 GMX589809 GWT589809 HGP589809 HQL589809 IAH589809 IKD589809 ITZ589809 JDV589809 JNR589809 JXN589809 KHJ589809 KRF589809 LBB589809 LKX589809 LUT589809 MEP589809 MOL589809 MYH589809 NID589809 NRZ589809 OBV589809 OLR589809 OVN589809 PFJ589809 PPF589809 PZB589809 QIX589809 QST589809 RCP589809 RML589809 RWH589809 SGD589809 SPZ589809 SZV589809 TJR589809 TTN589809 UDJ589809 UNF589809 UXB589809 VGX589809 VQT589809 WAP589809 WKL589809 WUH589809 P655347 HV655345 RR655345 ABN655345 ALJ655345 AVF655345 BFB655345 BOX655345 BYT655345 CIP655345 CSL655345 DCH655345 DMD655345 DVZ655345 EFV655345 EPR655345 EZN655345 FJJ655345 FTF655345 GDB655345 GMX655345 GWT655345 HGP655345 HQL655345 IAH655345 IKD655345 ITZ655345 JDV655345 JNR655345 JXN655345 KHJ655345 KRF655345 LBB655345 LKX655345 LUT655345 MEP655345 MOL655345 MYH655345 NID655345 NRZ655345 OBV655345 OLR655345 OVN655345 PFJ655345 PPF655345 PZB655345 QIX655345 QST655345 RCP655345 RML655345 RWH655345 SGD655345 SPZ655345 SZV655345 TJR655345 TTN655345 UDJ655345 UNF655345 UXB655345 VGX655345 VQT655345 WAP655345 WKL655345 WUH655345 P720883 HV720881 RR720881 ABN720881 ALJ720881 AVF720881 BFB720881 BOX720881 BYT720881 CIP720881 CSL720881 DCH720881 DMD720881 DVZ720881 EFV720881 EPR720881 EZN720881 FJJ720881 FTF720881 GDB720881 GMX720881 GWT720881 HGP720881 HQL720881 IAH720881 IKD720881 ITZ720881 JDV720881 JNR720881 JXN720881 KHJ720881 KRF720881 LBB720881 LKX720881 LUT720881 MEP720881 MOL720881 MYH720881 NID720881 NRZ720881 OBV720881 OLR720881 OVN720881 PFJ720881 PPF720881 PZB720881 QIX720881 QST720881 RCP720881 RML720881 RWH720881 SGD720881 SPZ720881 SZV720881 TJR720881 TTN720881 UDJ720881 UNF720881 UXB720881 VGX720881 VQT720881 WAP720881 WKL720881 WUH720881 P786419 HV786417 RR786417 ABN786417 ALJ786417 AVF786417 BFB786417 BOX786417 BYT786417 CIP786417 CSL786417 DCH786417 DMD786417 DVZ786417 EFV786417 EPR786417 EZN786417 FJJ786417 FTF786417 GDB786417 GMX786417 GWT786417 HGP786417 HQL786417 IAH786417 IKD786417 ITZ786417 JDV786417 JNR786417 JXN786417 KHJ786417 KRF786417 LBB786417 LKX786417 LUT786417 MEP786417 MOL786417 MYH786417 NID786417 NRZ786417 OBV786417 OLR786417 OVN786417 PFJ786417 PPF786417 PZB786417 QIX786417 QST786417 RCP786417 RML786417 RWH786417 SGD786417 SPZ786417 SZV786417 TJR786417 TTN786417 UDJ786417 UNF786417 UXB786417 VGX786417 VQT786417 WAP786417 WKL786417 WUH786417 P851955 HV851953 RR851953 ABN851953 ALJ851953 AVF851953 BFB851953 BOX851953 BYT851953 CIP851953 CSL851953 DCH851953 DMD851953 DVZ851953 EFV851953 EPR851953 EZN851953 FJJ851953 FTF851953 GDB851953 GMX851953 GWT851953 HGP851953 HQL851953 IAH851953 IKD851953 ITZ851953 JDV851953 JNR851953 JXN851953 KHJ851953 KRF851953 LBB851953 LKX851953 LUT851953 MEP851953 MOL851953 MYH851953 NID851953 NRZ851953 OBV851953 OLR851953 OVN851953 PFJ851953 PPF851953 PZB851953 QIX851953 QST851953 RCP851953 RML851953 RWH851953 SGD851953 SPZ851953 SZV851953 TJR851953 TTN851953 UDJ851953 UNF851953 UXB851953 VGX851953 VQT851953 WAP851953 WKL851953 WUH851953 P917491 HV917489 RR917489 ABN917489 ALJ917489 AVF917489 BFB917489 BOX917489 BYT917489 CIP917489 CSL917489 DCH917489 DMD917489 DVZ917489 EFV917489 EPR917489 EZN917489 FJJ917489 FTF917489 GDB917489 GMX917489 GWT917489 HGP917489 HQL917489 IAH917489 IKD917489 ITZ917489 JDV917489 JNR917489 JXN917489 KHJ917489 KRF917489 LBB917489 LKX917489 LUT917489 MEP917489 MOL917489 MYH917489 NID917489 NRZ917489 OBV917489 OLR917489 OVN917489 PFJ917489 PPF917489 PZB917489 QIX917489 QST917489 RCP917489 RML917489 RWH917489 SGD917489 SPZ917489 SZV917489 TJR917489 TTN917489 UDJ917489 UNF917489 UXB917489 VGX917489 VQT917489 WAP917489 WKL917489 WUH917489 P983027 HV983025 RR983025 ABN983025 ALJ983025 AVF983025 BFB983025 BOX983025 BYT983025 CIP983025 CSL983025 DCH983025 DMD983025 DVZ983025 EFV983025 EPR983025 EZN983025 FJJ983025 FTF983025 GDB983025 GMX983025 GWT983025 HGP983025 HQL983025 IAH983025 IKD983025 ITZ983025 JDV983025 JNR983025 JXN983025 KHJ983025 KRF983025 LBB983025 LKX983025 LUT983025 MEP983025 MOL983025 MYH983025 NID983025 NRZ983025 OBV983025 OLR983025 OVN983025 PFJ983025 PPF983025 PZB983025 QIX983025 QST983025 RCP983025 RML983025 RWH983025 SGD983025 SPZ983025 SZV983025 TJR983025 TTN983025 UDJ983025 UNF983025 UXB983025 VGX983025 VQT983025 WAP983025 WKL983025 WUH983025 IP65549:IR65550 SL65549:SN65550 ACH65549:ACJ65550 AMD65549:AMF65550 AVZ65549:AWB65550 BFV65549:BFX65550 BPR65549:BPT65550 BZN65549:BZP65550 CJJ65549:CJL65550 CTF65549:CTH65550 DDB65549:DDD65550 DMX65549:DMZ65550 DWT65549:DWV65550 EGP65549:EGR65550 EQL65549:EQN65550 FAH65549:FAJ65550 FKD65549:FKF65550 FTZ65549:FUB65550 GDV65549:GDX65550 GNR65549:GNT65550 GXN65549:GXP65550 HHJ65549:HHL65550 HRF65549:HRH65550 IBB65549:IBD65550 IKX65549:IKZ65550 IUT65549:IUV65550 JEP65549:JER65550 JOL65549:JON65550 JYH65549:JYJ65550 KID65549:KIF65550 KRZ65549:KSB65550 LBV65549:LBX65550 LLR65549:LLT65550 LVN65549:LVP65550 MFJ65549:MFL65550 MPF65549:MPH65550 MZB65549:MZD65550 NIX65549:NIZ65550 NST65549:NSV65550 OCP65549:OCR65550 OML65549:OMN65550 OWH65549:OWJ65550 PGD65549:PGF65550 PPZ65549:PQB65550 PZV65549:PZX65550 QJR65549:QJT65550 QTN65549:QTP65550 RDJ65549:RDL65550 RNF65549:RNH65550 RXB65549:RXD65550 SGX65549:SGZ65550 SQT65549:SQV65550 TAP65549:TAR65550 TKL65549:TKN65550 TUH65549:TUJ65550 UED65549:UEF65550 UNZ65549:UOB65550 UXV65549:UXX65550 VHR65549:VHT65550 VRN65549:VRP65550 WBJ65549:WBL65550 WLF65549:WLH65550 WVB65549:WVD65550 IP131085:IR131086 SL131085:SN131086 ACH131085:ACJ131086 AMD131085:AMF131086 AVZ131085:AWB131086 BFV131085:BFX131086 BPR131085:BPT131086 BZN131085:BZP131086 CJJ131085:CJL131086 CTF131085:CTH131086 DDB131085:DDD131086 DMX131085:DMZ131086 DWT131085:DWV131086 EGP131085:EGR131086 EQL131085:EQN131086 FAH131085:FAJ131086 FKD131085:FKF131086 FTZ131085:FUB131086 GDV131085:GDX131086 GNR131085:GNT131086 GXN131085:GXP131086 HHJ131085:HHL131086 HRF131085:HRH131086 IBB131085:IBD131086 IKX131085:IKZ131086 IUT131085:IUV131086 JEP131085:JER131086 JOL131085:JON131086 JYH131085:JYJ131086 KID131085:KIF131086 KRZ131085:KSB131086 LBV131085:LBX131086 LLR131085:LLT131086 LVN131085:LVP131086 MFJ131085:MFL131086 MPF131085:MPH131086 MZB131085:MZD131086 NIX131085:NIZ131086 NST131085:NSV131086 OCP131085:OCR131086 OML131085:OMN131086 OWH131085:OWJ131086 PGD131085:PGF131086 PPZ131085:PQB131086 PZV131085:PZX131086 QJR131085:QJT131086 QTN131085:QTP131086 RDJ131085:RDL131086 RNF131085:RNH131086 RXB131085:RXD131086 SGX131085:SGZ131086 SQT131085:SQV131086 TAP131085:TAR131086 TKL131085:TKN131086 TUH131085:TUJ131086 UED131085:UEF131086 UNZ131085:UOB131086 UXV131085:UXX131086 VHR131085:VHT131086 VRN131085:VRP131086 WBJ131085:WBL131086 WLF131085:WLH131086 WVB131085:WVD131086 IP196621:IR196622 SL196621:SN196622 ACH196621:ACJ196622 AMD196621:AMF196622 AVZ196621:AWB196622 BFV196621:BFX196622 BPR196621:BPT196622 BZN196621:BZP196622 CJJ196621:CJL196622 CTF196621:CTH196622 DDB196621:DDD196622 DMX196621:DMZ196622 DWT196621:DWV196622 EGP196621:EGR196622 EQL196621:EQN196622 FAH196621:FAJ196622 FKD196621:FKF196622 FTZ196621:FUB196622 GDV196621:GDX196622 GNR196621:GNT196622 GXN196621:GXP196622 HHJ196621:HHL196622 HRF196621:HRH196622 IBB196621:IBD196622 IKX196621:IKZ196622 IUT196621:IUV196622 JEP196621:JER196622 JOL196621:JON196622 JYH196621:JYJ196622 KID196621:KIF196622 KRZ196621:KSB196622 LBV196621:LBX196622 LLR196621:LLT196622 LVN196621:LVP196622 MFJ196621:MFL196622 MPF196621:MPH196622 MZB196621:MZD196622 NIX196621:NIZ196622 NST196621:NSV196622 OCP196621:OCR196622 OML196621:OMN196622 OWH196621:OWJ196622 PGD196621:PGF196622 PPZ196621:PQB196622 PZV196621:PZX196622 QJR196621:QJT196622 QTN196621:QTP196622 RDJ196621:RDL196622 RNF196621:RNH196622 RXB196621:RXD196622 SGX196621:SGZ196622 SQT196621:SQV196622 TAP196621:TAR196622 TKL196621:TKN196622 TUH196621:TUJ196622 UED196621:UEF196622 UNZ196621:UOB196622 UXV196621:UXX196622 VHR196621:VHT196622 VRN196621:VRP196622 WBJ196621:WBL196622 WLF196621:WLH196622 WVB196621:WVD196622 IP262157:IR262158 SL262157:SN262158 ACH262157:ACJ262158 AMD262157:AMF262158 AVZ262157:AWB262158 BFV262157:BFX262158 BPR262157:BPT262158 BZN262157:BZP262158 CJJ262157:CJL262158 CTF262157:CTH262158 DDB262157:DDD262158 DMX262157:DMZ262158 DWT262157:DWV262158 EGP262157:EGR262158 EQL262157:EQN262158 FAH262157:FAJ262158 FKD262157:FKF262158 FTZ262157:FUB262158 GDV262157:GDX262158 GNR262157:GNT262158 GXN262157:GXP262158 HHJ262157:HHL262158 HRF262157:HRH262158 IBB262157:IBD262158 IKX262157:IKZ262158 IUT262157:IUV262158 JEP262157:JER262158 JOL262157:JON262158 JYH262157:JYJ262158 KID262157:KIF262158 KRZ262157:KSB262158 LBV262157:LBX262158 LLR262157:LLT262158 LVN262157:LVP262158 MFJ262157:MFL262158 MPF262157:MPH262158 MZB262157:MZD262158 NIX262157:NIZ262158 NST262157:NSV262158 OCP262157:OCR262158 OML262157:OMN262158 OWH262157:OWJ262158 PGD262157:PGF262158 PPZ262157:PQB262158 PZV262157:PZX262158 QJR262157:QJT262158 QTN262157:QTP262158 RDJ262157:RDL262158 RNF262157:RNH262158 RXB262157:RXD262158 SGX262157:SGZ262158 SQT262157:SQV262158 TAP262157:TAR262158 TKL262157:TKN262158 TUH262157:TUJ262158 UED262157:UEF262158 UNZ262157:UOB262158 UXV262157:UXX262158 VHR262157:VHT262158 VRN262157:VRP262158 WBJ262157:WBL262158 WLF262157:WLH262158 WVB262157:WVD262158 IP327693:IR327694 SL327693:SN327694 ACH327693:ACJ327694 AMD327693:AMF327694 AVZ327693:AWB327694 BFV327693:BFX327694 BPR327693:BPT327694 BZN327693:BZP327694 CJJ327693:CJL327694 CTF327693:CTH327694 DDB327693:DDD327694 DMX327693:DMZ327694 DWT327693:DWV327694 EGP327693:EGR327694 EQL327693:EQN327694 FAH327693:FAJ327694 FKD327693:FKF327694 FTZ327693:FUB327694 GDV327693:GDX327694 GNR327693:GNT327694 GXN327693:GXP327694 HHJ327693:HHL327694 HRF327693:HRH327694 IBB327693:IBD327694 IKX327693:IKZ327694 IUT327693:IUV327694 JEP327693:JER327694 JOL327693:JON327694 JYH327693:JYJ327694 KID327693:KIF327694 KRZ327693:KSB327694 LBV327693:LBX327694 LLR327693:LLT327694 LVN327693:LVP327694 MFJ327693:MFL327694 MPF327693:MPH327694 MZB327693:MZD327694 NIX327693:NIZ327694 NST327693:NSV327694 OCP327693:OCR327694 OML327693:OMN327694 OWH327693:OWJ327694 PGD327693:PGF327694 PPZ327693:PQB327694 PZV327693:PZX327694 QJR327693:QJT327694 QTN327693:QTP327694 RDJ327693:RDL327694 RNF327693:RNH327694 RXB327693:RXD327694 SGX327693:SGZ327694 SQT327693:SQV327694 TAP327693:TAR327694 TKL327693:TKN327694 TUH327693:TUJ327694 UED327693:UEF327694 UNZ327693:UOB327694 UXV327693:UXX327694 VHR327693:VHT327694 VRN327693:VRP327694 WBJ327693:WBL327694 WLF327693:WLH327694 WVB327693:WVD327694 IP393229:IR393230 SL393229:SN393230 ACH393229:ACJ393230 AMD393229:AMF393230 AVZ393229:AWB393230 BFV393229:BFX393230 BPR393229:BPT393230 BZN393229:BZP393230 CJJ393229:CJL393230 CTF393229:CTH393230 DDB393229:DDD393230 DMX393229:DMZ393230 DWT393229:DWV393230 EGP393229:EGR393230 EQL393229:EQN393230 FAH393229:FAJ393230 FKD393229:FKF393230 FTZ393229:FUB393230 GDV393229:GDX393230 GNR393229:GNT393230 GXN393229:GXP393230 HHJ393229:HHL393230 HRF393229:HRH393230 IBB393229:IBD393230 IKX393229:IKZ393230 IUT393229:IUV393230 JEP393229:JER393230 JOL393229:JON393230 JYH393229:JYJ393230 KID393229:KIF393230 KRZ393229:KSB393230 LBV393229:LBX393230 LLR393229:LLT393230 LVN393229:LVP393230 MFJ393229:MFL393230 MPF393229:MPH393230 MZB393229:MZD393230 NIX393229:NIZ393230 NST393229:NSV393230 OCP393229:OCR393230 OML393229:OMN393230 OWH393229:OWJ393230 PGD393229:PGF393230 PPZ393229:PQB393230 PZV393229:PZX393230 QJR393229:QJT393230 QTN393229:QTP393230 RDJ393229:RDL393230 RNF393229:RNH393230 RXB393229:RXD393230 SGX393229:SGZ393230 SQT393229:SQV393230 TAP393229:TAR393230 TKL393229:TKN393230 TUH393229:TUJ393230 UED393229:UEF393230 UNZ393229:UOB393230 UXV393229:UXX393230 VHR393229:VHT393230 VRN393229:VRP393230 WBJ393229:WBL393230 WLF393229:WLH393230 WVB393229:WVD393230 IP458765:IR458766 SL458765:SN458766 ACH458765:ACJ458766 AMD458765:AMF458766 AVZ458765:AWB458766 BFV458765:BFX458766 BPR458765:BPT458766 BZN458765:BZP458766 CJJ458765:CJL458766 CTF458765:CTH458766 DDB458765:DDD458766 DMX458765:DMZ458766 DWT458765:DWV458766 EGP458765:EGR458766 EQL458765:EQN458766 FAH458765:FAJ458766 FKD458765:FKF458766 FTZ458765:FUB458766 GDV458765:GDX458766 GNR458765:GNT458766 GXN458765:GXP458766 HHJ458765:HHL458766 HRF458765:HRH458766 IBB458765:IBD458766 IKX458765:IKZ458766 IUT458765:IUV458766 JEP458765:JER458766 JOL458765:JON458766 JYH458765:JYJ458766 KID458765:KIF458766 KRZ458765:KSB458766 LBV458765:LBX458766 LLR458765:LLT458766 LVN458765:LVP458766 MFJ458765:MFL458766 MPF458765:MPH458766 MZB458765:MZD458766 NIX458765:NIZ458766 NST458765:NSV458766 OCP458765:OCR458766 OML458765:OMN458766 OWH458765:OWJ458766 PGD458765:PGF458766 PPZ458765:PQB458766 PZV458765:PZX458766 QJR458765:QJT458766 QTN458765:QTP458766 RDJ458765:RDL458766 RNF458765:RNH458766 RXB458765:RXD458766 SGX458765:SGZ458766 SQT458765:SQV458766 TAP458765:TAR458766 TKL458765:TKN458766 TUH458765:TUJ458766 UED458765:UEF458766 UNZ458765:UOB458766 UXV458765:UXX458766 VHR458765:VHT458766 VRN458765:VRP458766 WBJ458765:WBL458766 WLF458765:WLH458766 WVB458765:WVD458766 IP524301:IR524302 SL524301:SN524302 ACH524301:ACJ524302 AMD524301:AMF524302 AVZ524301:AWB524302 BFV524301:BFX524302 BPR524301:BPT524302 BZN524301:BZP524302 CJJ524301:CJL524302 CTF524301:CTH524302 DDB524301:DDD524302 DMX524301:DMZ524302 DWT524301:DWV524302 EGP524301:EGR524302 EQL524301:EQN524302 FAH524301:FAJ524302 FKD524301:FKF524302 FTZ524301:FUB524302 GDV524301:GDX524302 GNR524301:GNT524302 GXN524301:GXP524302 HHJ524301:HHL524302 HRF524301:HRH524302 IBB524301:IBD524302 IKX524301:IKZ524302 IUT524301:IUV524302 JEP524301:JER524302 JOL524301:JON524302 JYH524301:JYJ524302 KID524301:KIF524302 KRZ524301:KSB524302 LBV524301:LBX524302 LLR524301:LLT524302 LVN524301:LVP524302 MFJ524301:MFL524302 MPF524301:MPH524302 MZB524301:MZD524302 NIX524301:NIZ524302 NST524301:NSV524302 OCP524301:OCR524302 OML524301:OMN524302 OWH524301:OWJ524302 PGD524301:PGF524302 PPZ524301:PQB524302 PZV524301:PZX524302 QJR524301:QJT524302 QTN524301:QTP524302 RDJ524301:RDL524302 RNF524301:RNH524302 RXB524301:RXD524302 SGX524301:SGZ524302 SQT524301:SQV524302 TAP524301:TAR524302 TKL524301:TKN524302 TUH524301:TUJ524302 UED524301:UEF524302 UNZ524301:UOB524302 UXV524301:UXX524302 VHR524301:VHT524302 VRN524301:VRP524302 WBJ524301:WBL524302 WLF524301:WLH524302 WVB524301:WVD524302 IP589837:IR589838 SL589837:SN589838 ACH589837:ACJ589838 AMD589837:AMF589838 AVZ589837:AWB589838 BFV589837:BFX589838 BPR589837:BPT589838 BZN589837:BZP589838 CJJ589837:CJL589838 CTF589837:CTH589838 DDB589837:DDD589838 DMX589837:DMZ589838 DWT589837:DWV589838 EGP589837:EGR589838 EQL589837:EQN589838 FAH589837:FAJ589838 FKD589837:FKF589838 FTZ589837:FUB589838 GDV589837:GDX589838 GNR589837:GNT589838 GXN589837:GXP589838 HHJ589837:HHL589838 HRF589837:HRH589838 IBB589837:IBD589838 IKX589837:IKZ589838 IUT589837:IUV589838 JEP589837:JER589838 JOL589837:JON589838 JYH589837:JYJ589838 KID589837:KIF589838 KRZ589837:KSB589838 LBV589837:LBX589838 LLR589837:LLT589838 LVN589837:LVP589838 MFJ589837:MFL589838 MPF589837:MPH589838 MZB589837:MZD589838 NIX589837:NIZ589838 NST589837:NSV589838 OCP589837:OCR589838 OML589837:OMN589838 OWH589837:OWJ589838 PGD589837:PGF589838 PPZ589837:PQB589838 PZV589837:PZX589838 QJR589837:QJT589838 QTN589837:QTP589838 RDJ589837:RDL589838 RNF589837:RNH589838 RXB589837:RXD589838 SGX589837:SGZ589838 SQT589837:SQV589838 TAP589837:TAR589838 TKL589837:TKN589838 TUH589837:TUJ589838 UED589837:UEF589838 UNZ589837:UOB589838 UXV589837:UXX589838 VHR589837:VHT589838 VRN589837:VRP589838 WBJ589837:WBL589838 WLF589837:WLH589838 WVB589837:WVD589838 IP655373:IR655374 SL655373:SN655374 ACH655373:ACJ655374 AMD655373:AMF655374 AVZ655373:AWB655374 BFV655373:BFX655374 BPR655373:BPT655374 BZN655373:BZP655374 CJJ655373:CJL655374 CTF655373:CTH655374 DDB655373:DDD655374 DMX655373:DMZ655374 DWT655373:DWV655374 EGP655373:EGR655374 EQL655373:EQN655374 FAH655373:FAJ655374 FKD655373:FKF655374 FTZ655373:FUB655374 GDV655373:GDX655374 GNR655373:GNT655374 GXN655373:GXP655374 HHJ655373:HHL655374 HRF655373:HRH655374 IBB655373:IBD655374 IKX655373:IKZ655374 IUT655373:IUV655374 JEP655373:JER655374 JOL655373:JON655374 JYH655373:JYJ655374 KID655373:KIF655374 KRZ655373:KSB655374 LBV655373:LBX655374 LLR655373:LLT655374 LVN655373:LVP655374 MFJ655373:MFL655374 MPF655373:MPH655374 MZB655373:MZD655374 NIX655373:NIZ655374 NST655373:NSV655374 OCP655373:OCR655374 OML655373:OMN655374 OWH655373:OWJ655374 PGD655373:PGF655374 PPZ655373:PQB655374 PZV655373:PZX655374 QJR655373:QJT655374 QTN655373:QTP655374 RDJ655373:RDL655374 RNF655373:RNH655374 RXB655373:RXD655374 SGX655373:SGZ655374 SQT655373:SQV655374 TAP655373:TAR655374 TKL655373:TKN655374 TUH655373:TUJ655374 UED655373:UEF655374 UNZ655373:UOB655374 UXV655373:UXX655374 VHR655373:VHT655374 VRN655373:VRP655374 WBJ655373:WBL655374 WLF655373:WLH655374 WVB655373:WVD655374 IP720909:IR720910 SL720909:SN720910 ACH720909:ACJ720910 AMD720909:AMF720910 AVZ720909:AWB720910 BFV720909:BFX720910 BPR720909:BPT720910 BZN720909:BZP720910 CJJ720909:CJL720910 CTF720909:CTH720910 DDB720909:DDD720910 DMX720909:DMZ720910 DWT720909:DWV720910 EGP720909:EGR720910 EQL720909:EQN720910 FAH720909:FAJ720910 FKD720909:FKF720910 FTZ720909:FUB720910 GDV720909:GDX720910 GNR720909:GNT720910 GXN720909:GXP720910 HHJ720909:HHL720910 HRF720909:HRH720910 IBB720909:IBD720910 IKX720909:IKZ720910 IUT720909:IUV720910 JEP720909:JER720910 JOL720909:JON720910 JYH720909:JYJ720910 KID720909:KIF720910 KRZ720909:KSB720910 LBV720909:LBX720910 LLR720909:LLT720910 LVN720909:LVP720910 MFJ720909:MFL720910 MPF720909:MPH720910 MZB720909:MZD720910 NIX720909:NIZ720910 NST720909:NSV720910 OCP720909:OCR720910 OML720909:OMN720910 OWH720909:OWJ720910 PGD720909:PGF720910 PPZ720909:PQB720910 PZV720909:PZX720910 QJR720909:QJT720910 QTN720909:QTP720910 RDJ720909:RDL720910 RNF720909:RNH720910 RXB720909:RXD720910 SGX720909:SGZ720910 SQT720909:SQV720910 TAP720909:TAR720910 TKL720909:TKN720910 TUH720909:TUJ720910 UED720909:UEF720910 UNZ720909:UOB720910 UXV720909:UXX720910 VHR720909:VHT720910 VRN720909:VRP720910 WBJ720909:WBL720910 WLF720909:WLH720910 WVB720909:WVD720910 IP786445:IR786446 SL786445:SN786446 ACH786445:ACJ786446 AMD786445:AMF786446 AVZ786445:AWB786446 BFV786445:BFX786446 BPR786445:BPT786446 BZN786445:BZP786446 CJJ786445:CJL786446 CTF786445:CTH786446 DDB786445:DDD786446 DMX786445:DMZ786446 DWT786445:DWV786446 EGP786445:EGR786446 EQL786445:EQN786446 FAH786445:FAJ786446 FKD786445:FKF786446 FTZ786445:FUB786446 GDV786445:GDX786446 GNR786445:GNT786446 GXN786445:GXP786446 HHJ786445:HHL786446 HRF786445:HRH786446 IBB786445:IBD786446 IKX786445:IKZ786446 IUT786445:IUV786446 JEP786445:JER786446 JOL786445:JON786446 JYH786445:JYJ786446 KID786445:KIF786446 KRZ786445:KSB786446 LBV786445:LBX786446 LLR786445:LLT786446 LVN786445:LVP786446 MFJ786445:MFL786446 MPF786445:MPH786446 MZB786445:MZD786446 NIX786445:NIZ786446 NST786445:NSV786446 OCP786445:OCR786446 OML786445:OMN786446 OWH786445:OWJ786446 PGD786445:PGF786446 PPZ786445:PQB786446 PZV786445:PZX786446 QJR786445:QJT786446 QTN786445:QTP786446 RDJ786445:RDL786446 RNF786445:RNH786446 RXB786445:RXD786446 SGX786445:SGZ786446 SQT786445:SQV786446 TAP786445:TAR786446 TKL786445:TKN786446 TUH786445:TUJ786446 UED786445:UEF786446 UNZ786445:UOB786446 UXV786445:UXX786446 VHR786445:VHT786446 VRN786445:VRP786446 WBJ786445:WBL786446 WLF786445:WLH786446 WVB786445:WVD786446 IP851981:IR851982 SL851981:SN851982 ACH851981:ACJ851982 AMD851981:AMF851982 AVZ851981:AWB851982 BFV851981:BFX851982 BPR851981:BPT851982 BZN851981:BZP851982 CJJ851981:CJL851982 CTF851981:CTH851982 DDB851981:DDD851982 DMX851981:DMZ851982 DWT851981:DWV851982 EGP851981:EGR851982 EQL851981:EQN851982 FAH851981:FAJ851982 FKD851981:FKF851982 FTZ851981:FUB851982 GDV851981:GDX851982 GNR851981:GNT851982 GXN851981:GXP851982 HHJ851981:HHL851982 HRF851981:HRH851982 IBB851981:IBD851982 IKX851981:IKZ851982 IUT851981:IUV851982 JEP851981:JER851982 JOL851981:JON851982 JYH851981:JYJ851982 KID851981:KIF851982 KRZ851981:KSB851982 LBV851981:LBX851982 LLR851981:LLT851982 LVN851981:LVP851982 MFJ851981:MFL851982 MPF851981:MPH851982 MZB851981:MZD851982 NIX851981:NIZ851982 NST851981:NSV851982 OCP851981:OCR851982 OML851981:OMN851982 OWH851981:OWJ851982 PGD851981:PGF851982 PPZ851981:PQB851982 PZV851981:PZX851982 QJR851981:QJT851982 QTN851981:QTP851982 RDJ851981:RDL851982 RNF851981:RNH851982 RXB851981:RXD851982 SGX851981:SGZ851982 SQT851981:SQV851982 TAP851981:TAR851982 TKL851981:TKN851982 TUH851981:TUJ851982 UED851981:UEF851982 UNZ851981:UOB851982 UXV851981:UXX851982 VHR851981:VHT851982 VRN851981:VRP851982 WBJ851981:WBL851982 WLF851981:WLH851982 WVB851981:WVD851982 IP917517:IR917518 SL917517:SN917518 ACH917517:ACJ917518 AMD917517:AMF917518 AVZ917517:AWB917518 BFV917517:BFX917518 BPR917517:BPT917518 BZN917517:BZP917518 CJJ917517:CJL917518 CTF917517:CTH917518 DDB917517:DDD917518 DMX917517:DMZ917518 DWT917517:DWV917518 EGP917517:EGR917518 EQL917517:EQN917518 FAH917517:FAJ917518 FKD917517:FKF917518 FTZ917517:FUB917518 GDV917517:GDX917518 GNR917517:GNT917518 GXN917517:GXP917518 HHJ917517:HHL917518 HRF917517:HRH917518 IBB917517:IBD917518 IKX917517:IKZ917518 IUT917517:IUV917518 JEP917517:JER917518 JOL917517:JON917518 JYH917517:JYJ917518 KID917517:KIF917518 KRZ917517:KSB917518 LBV917517:LBX917518 LLR917517:LLT917518 LVN917517:LVP917518 MFJ917517:MFL917518 MPF917517:MPH917518 MZB917517:MZD917518 NIX917517:NIZ917518 NST917517:NSV917518 OCP917517:OCR917518 OML917517:OMN917518 OWH917517:OWJ917518 PGD917517:PGF917518 PPZ917517:PQB917518 PZV917517:PZX917518 QJR917517:QJT917518 QTN917517:QTP917518 RDJ917517:RDL917518 RNF917517:RNH917518 RXB917517:RXD917518 SGX917517:SGZ917518 SQT917517:SQV917518 TAP917517:TAR917518 TKL917517:TKN917518 TUH917517:TUJ917518 UED917517:UEF917518 UNZ917517:UOB917518 UXV917517:UXX917518 VHR917517:VHT917518 VRN917517:VRP917518 WBJ917517:WBL917518 WLF917517:WLH917518 WVB917517:WVD917518 IP983053:IR983054 SL983053:SN983054 ACH983053:ACJ983054 AMD983053:AMF983054 AVZ983053:AWB983054 BFV983053:BFX983054 BPR983053:BPT983054 BZN983053:BZP983054 CJJ983053:CJL983054 CTF983053:CTH983054 DDB983053:DDD983054 DMX983053:DMZ983054 DWT983053:DWV983054 EGP983053:EGR983054 EQL983053:EQN983054 FAH983053:FAJ983054 FKD983053:FKF983054 FTZ983053:FUB983054 GDV983053:GDX983054 GNR983053:GNT983054 GXN983053:GXP983054 HHJ983053:HHL983054 HRF983053:HRH983054 IBB983053:IBD983054 IKX983053:IKZ983054 IUT983053:IUV983054 JEP983053:JER983054 JOL983053:JON983054 JYH983053:JYJ983054 KID983053:KIF983054 KRZ983053:KSB983054 LBV983053:LBX983054 LLR983053:LLT983054 LVN983053:LVP983054 MFJ983053:MFL983054 MPF983053:MPH983054 MZB983053:MZD983054 NIX983053:NIZ983054 NST983053:NSV983054 OCP983053:OCR983054 OML983053:OMN983054 OWH983053:OWJ983054 PGD983053:PGF983054 PPZ983053:PQB983054 PZV983053:PZX983054 QJR983053:QJT983054 QTN983053:QTP983054 RDJ983053:RDL983054 RNF983053:RNH983054 RXB983053:RXD983054 SGX983053:SGZ983054 SQT983053:SQV983054 TAP983053:TAR983054 TKL983053:TKN983054 TUH983053:TUJ983054 UED983053:UEF983054 UNZ983053:UOB983054 UXV983053:UXX983054 VHR983053:VHT983054 VRN983053:VRP983054 WBJ983053:WBL983054 WLF983053:WLH983054 WVB983053:WVD983054 IP65554:IR65554 SL65554:SN65554 ACH65554:ACJ65554 AMD65554:AMF65554 AVZ65554:AWB65554 BFV65554:BFX65554 BPR65554:BPT65554 BZN65554:BZP65554 CJJ65554:CJL65554 CTF65554:CTH65554 DDB65554:DDD65554 DMX65554:DMZ65554 DWT65554:DWV65554 EGP65554:EGR65554 EQL65554:EQN65554 FAH65554:FAJ65554 FKD65554:FKF65554 FTZ65554:FUB65554 GDV65554:GDX65554 GNR65554:GNT65554 GXN65554:GXP65554 HHJ65554:HHL65554 HRF65554:HRH65554 IBB65554:IBD65554 IKX65554:IKZ65554 IUT65554:IUV65554 JEP65554:JER65554 JOL65554:JON65554 JYH65554:JYJ65554 KID65554:KIF65554 KRZ65554:KSB65554 LBV65554:LBX65554 LLR65554:LLT65554 LVN65554:LVP65554 MFJ65554:MFL65554 MPF65554:MPH65554 MZB65554:MZD65554 NIX65554:NIZ65554 NST65554:NSV65554 OCP65554:OCR65554 OML65554:OMN65554 OWH65554:OWJ65554 PGD65554:PGF65554 PPZ65554:PQB65554 PZV65554:PZX65554 QJR65554:QJT65554 QTN65554:QTP65554 RDJ65554:RDL65554 RNF65554:RNH65554 RXB65554:RXD65554 SGX65554:SGZ65554 SQT65554:SQV65554 TAP65554:TAR65554 TKL65554:TKN65554 TUH65554:TUJ65554 UED65554:UEF65554 UNZ65554:UOB65554 UXV65554:UXX65554 VHR65554:VHT65554 VRN65554:VRP65554 WBJ65554:WBL65554 WLF65554:WLH65554 WVB65554:WVD65554 IP131090:IR131090 SL131090:SN131090 ACH131090:ACJ131090 AMD131090:AMF131090 AVZ131090:AWB131090 BFV131090:BFX131090 BPR131090:BPT131090 BZN131090:BZP131090 CJJ131090:CJL131090 CTF131090:CTH131090 DDB131090:DDD131090 DMX131090:DMZ131090 DWT131090:DWV131090 EGP131090:EGR131090 EQL131090:EQN131090 FAH131090:FAJ131090 FKD131090:FKF131090 FTZ131090:FUB131090 GDV131090:GDX131090 GNR131090:GNT131090 GXN131090:GXP131090 HHJ131090:HHL131090 HRF131090:HRH131090 IBB131090:IBD131090 IKX131090:IKZ131090 IUT131090:IUV131090 JEP131090:JER131090 JOL131090:JON131090 JYH131090:JYJ131090 KID131090:KIF131090 KRZ131090:KSB131090 LBV131090:LBX131090 LLR131090:LLT131090 LVN131090:LVP131090 MFJ131090:MFL131090 MPF131090:MPH131090 MZB131090:MZD131090 NIX131090:NIZ131090 NST131090:NSV131090 OCP131090:OCR131090 OML131090:OMN131090 OWH131090:OWJ131090 PGD131090:PGF131090 PPZ131090:PQB131090 PZV131090:PZX131090 QJR131090:QJT131090 QTN131090:QTP131090 RDJ131090:RDL131090 RNF131090:RNH131090 RXB131090:RXD131090 SGX131090:SGZ131090 SQT131090:SQV131090 TAP131090:TAR131090 TKL131090:TKN131090 TUH131090:TUJ131090 UED131090:UEF131090 UNZ131090:UOB131090 UXV131090:UXX131090 VHR131090:VHT131090 VRN131090:VRP131090 WBJ131090:WBL131090 WLF131090:WLH131090 WVB131090:WVD131090 IP196626:IR196626 SL196626:SN196626 ACH196626:ACJ196626 AMD196626:AMF196626 AVZ196626:AWB196626 BFV196626:BFX196626 BPR196626:BPT196626 BZN196626:BZP196626 CJJ196626:CJL196626 CTF196626:CTH196626 DDB196626:DDD196626 DMX196626:DMZ196626 DWT196626:DWV196626 EGP196626:EGR196626 EQL196626:EQN196626 FAH196626:FAJ196626 FKD196626:FKF196626 FTZ196626:FUB196626 GDV196626:GDX196626 GNR196626:GNT196626 GXN196626:GXP196626 HHJ196626:HHL196626 HRF196626:HRH196626 IBB196626:IBD196626 IKX196626:IKZ196626 IUT196626:IUV196626 JEP196626:JER196626 JOL196626:JON196626 JYH196626:JYJ196626 KID196626:KIF196626 KRZ196626:KSB196626 LBV196626:LBX196626 LLR196626:LLT196626 LVN196626:LVP196626 MFJ196626:MFL196626 MPF196626:MPH196626 MZB196626:MZD196626 NIX196626:NIZ196626 NST196626:NSV196626 OCP196626:OCR196626 OML196626:OMN196626 OWH196626:OWJ196626 PGD196626:PGF196626 PPZ196626:PQB196626 PZV196626:PZX196626 QJR196626:QJT196626 QTN196626:QTP196626 RDJ196626:RDL196626 RNF196626:RNH196626 RXB196626:RXD196626 SGX196626:SGZ196626 SQT196626:SQV196626 TAP196626:TAR196626 TKL196626:TKN196626 TUH196626:TUJ196626 UED196626:UEF196626 UNZ196626:UOB196626 UXV196626:UXX196626 VHR196626:VHT196626 VRN196626:VRP196626 WBJ196626:WBL196626 WLF196626:WLH196626 WVB196626:WVD196626 IP262162:IR262162 SL262162:SN262162 ACH262162:ACJ262162 AMD262162:AMF262162 AVZ262162:AWB262162 BFV262162:BFX262162 BPR262162:BPT262162 BZN262162:BZP262162 CJJ262162:CJL262162 CTF262162:CTH262162 DDB262162:DDD262162 DMX262162:DMZ262162 DWT262162:DWV262162 EGP262162:EGR262162 EQL262162:EQN262162 FAH262162:FAJ262162 FKD262162:FKF262162 FTZ262162:FUB262162 GDV262162:GDX262162 GNR262162:GNT262162 GXN262162:GXP262162 HHJ262162:HHL262162 HRF262162:HRH262162 IBB262162:IBD262162 IKX262162:IKZ262162 IUT262162:IUV262162 JEP262162:JER262162 JOL262162:JON262162 JYH262162:JYJ262162 KID262162:KIF262162 KRZ262162:KSB262162 LBV262162:LBX262162 LLR262162:LLT262162 LVN262162:LVP262162 MFJ262162:MFL262162 MPF262162:MPH262162 MZB262162:MZD262162 NIX262162:NIZ262162 NST262162:NSV262162 OCP262162:OCR262162 OML262162:OMN262162 OWH262162:OWJ262162 PGD262162:PGF262162 PPZ262162:PQB262162 PZV262162:PZX262162 QJR262162:QJT262162 QTN262162:QTP262162 RDJ262162:RDL262162 RNF262162:RNH262162 RXB262162:RXD262162 SGX262162:SGZ262162 SQT262162:SQV262162 TAP262162:TAR262162 TKL262162:TKN262162 TUH262162:TUJ262162 UED262162:UEF262162 UNZ262162:UOB262162 UXV262162:UXX262162 VHR262162:VHT262162 VRN262162:VRP262162 WBJ262162:WBL262162 WLF262162:WLH262162 WVB262162:WVD262162 IP327698:IR327698 SL327698:SN327698 ACH327698:ACJ327698 AMD327698:AMF327698 AVZ327698:AWB327698 BFV327698:BFX327698 BPR327698:BPT327698 BZN327698:BZP327698 CJJ327698:CJL327698 CTF327698:CTH327698 DDB327698:DDD327698 DMX327698:DMZ327698 DWT327698:DWV327698 EGP327698:EGR327698 EQL327698:EQN327698 FAH327698:FAJ327698 FKD327698:FKF327698 FTZ327698:FUB327698 GDV327698:GDX327698 GNR327698:GNT327698 GXN327698:GXP327698 HHJ327698:HHL327698 HRF327698:HRH327698 IBB327698:IBD327698 IKX327698:IKZ327698 IUT327698:IUV327698 JEP327698:JER327698 JOL327698:JON327698 JYH327698:JYJ327698 KID327698:KIF327698 KRZ327698:KSB327698 LBV327698:LBX327698 LLR327698:LLT327698 LVN327698:LVP327698 MFJ327698:MFL327698 MPF327698:MPH327698 MZB327698:MZD327698 NIX327698:NIZ327698 NST327698:NSV327698 OCP327698:OCR327698 OML327698:OMN327698 OWH327698:OWJ327698 PGD327698:PGF327698 PPZ327698:PQB327698 PZV327698:PZX327698 QJR327698:QJT327698 QTN327698:QTP327698 RDJ327698:RDL327698 RNF327698:RNH327698 RXB327698:RXD327698 SGX327698:SGZ327698 SQT327698:SQV327698 TAP327698:TAR327698 TKL327698:TKN327698 TUH327698:TUJ327698 UED327698:UEF327698 UNZ327698:UOB327698 UXV327698:UXX327698 VHR327698:VHT327698 VRN327698:VRP327698 WBJ327698:WBL327698 WLF327698:WLH327698 WVB327698:WVD327698 IP393234:IR393234 SL393234:SN393234 ACH393234:ACJ393234 AMD393234:AMF393234 AVZ393234:AWB393234 BFV393234:BFX393234 BPR393234:BPT393234 BZN393234:BZP393234 CJJ393234:CJL393234 CTF393234:CTH393234 DDB393234:DDD393234 DMX393234:DMZ393234 DWT393234:DWV393234 EGP393234:EGR393234 EQL393234:EQN393234 FAH393234:FAJ393234 FKD393234:FKF393234 FTZ393234:FUB393234 GDV393234:GDX393234 GNR393234:GNT393234 GXN393234:GXP393234 HHJ393234:HHL393234 HRF393234:HRH393234 IBB393234:IBD393234 IKX393234:IKZ393234 IUT393234:IUV393234 JEP393234:JER393234 JOL393234:JON393234 JYH393234:JYJ393234 KID393234:KIF393234 KRZ393234:KSB393234 LBV393234:LBX393234 LLR393234:LLT393234 LVN393234:LVP393234 MFJ393234:MFL393234 MPF393234:MPH393234 MZB393234:MZD393234 NIX393234:NIZ393234 NST393234:NSV393234 OCP393234:OCR393234 OML393234:OMN393234 OWH393234:OWJ393234 PGD393234:PGF393234 PPZ393234:PQB393234 PZV393234:PZX393234 QJR393234:QJT393234 QTN393234:QTP393234 RDJ393234:RDL393234 RNF393234:RNH393234 RXB393234:RXD393234 SGX393234:SGZ393234 SQT393234:SQV393234 TAP393234:TAR393234 TKL393234:TKN393234 TUH393234:TUJ393234 UED393234:UEF393234 UNZ393234:UOB393234 UXV393234:UXX393234 VHR393234:VHT393234 VRN393234:VRP393234 WBJ393234:WBL393234 WLF393234:WLH393234 WVB393234:WVD393234 IP458770:IR458770 SL458770:SN458770 ACH458770:ACJ458770 AMD458770:AMF458770 AVZ458770:AWB458770 BFV458770:BFX458770 BPR458770:BPT458770 BZN458770:BZP458770 CJJ458770:CJL458770 CTF458770:CTH458770 DDB458770:DDD458770 DMX458770:DMZ458770 DWT458770:DWV458770 EGP458770:EGR458770 EQL458770:EQN458770 FAH458770:FAJ458770 FKD458770:FKF458770 FTZ458770:FUB458770 GDV458770:GDX458770 GNR458770:GNT458770 GXN458770:GXP458770 HHJ458770:HHL458770 HRF458770:HRH458770 IBB458770:IBD458770 IKX458770:IKZ458770 IUT458770:IUV458770 JEP458770:JER458770 JOL458770:JON458770 JYH458770:JYJ458770 KID458770:KIF458770 KRZ458770:KSB458770 LBV458770:LBX458770 LLR458770:LLT458770 LVN458770:LVP458770 MFJ458770:MFL458770 MPF458770:MPH458770 MZB458770:MZD458770 NIX458770:NIZ458770 NST458770:NSV458770 OCP458770:OCR458770 OML458770:OMN458770 OWH458770:OWJ458770 PGD458770:PGF458770 PPZ458770:PQB458770 PZV458770:PZX458770 QJR458770:QJT458770 QTN458770:QTP458770 RDJ458770:RDL458770 RNF458770:RNH458770 RXB458770:RXD458770 SGX458770:SGZ458770 SQT458770:SQV458770 TAP458770:TAR458770 TKL458770:TKN458770 TUH458770:TUJ458770 UED458770:UEF458770 UNZ458770:UOB458770 UXV458770:UXX458770 VHR458770:VHT458770 VRN458770:VRP458770 WBJ458770:WBL458770 WLF458770:WLH458770 WVB458770:WVD458770 IP524306:IR524306 SL524306:SN524306 ACH524306:ACJ524306 AMD524306:AMF524306 AVZ524306:AWB524306 BFV524306:BFX524306 BPR524306:BPT524306 BZN524306:BZP524306 CJJ524306:CJL524306 CTF524306:CTH524306 DDB524306:DDD524306 DMX524306:DMZ524306 DWT524306:DWV524306 EGP524306:EGR524306 EQL524306:EQN524306 FAH524306:FAJ524306 FKD524306:FKF524306 FTZ524306:FUB524306 GDV524306:GDX524306 GNR524306:GNT524306 GXN524306:GXP524306 HHJ524306:HHL524306 HRF524306:HRH524306 IBB524306:IBD524306 IKX524306:IKZ524306 IUT524306:IUV524306 JEP524306:JER524306 JOL524306:JON524306 JYH524306:JYJ524306 KID524306:KIF524306 KRZ524306:KSB524306 LBV524306:LBX524306 LLR524306:LLT524306 LVN524306:LVP524306 MFJ524306:MFL524306 MPF524306:MPH524306 MZB524306:MZD524306 NIX524306:NIZ524306 NST524306:NSV524306 OCP524306:OCR524306 OML524306:OMN524306 OWH524306:OWJ524306 PGD524306:PGF524306 PPZ524306:PQB524306 PZV524306:PZX524306 QJR524306:QJT524306 QTN524306:QTP524306 RDJ524306:RDL524306 RNF524306:RNH524306 RXB524306:RXD524306 SGX524306:SGZ524306 SQT524306:SQV524306 TAP524306:TAR524306 TKL524306:TKN524306 TUH524306:TUJ524306 UED524306:UEF524306 UNZ524306:UOB524306 UXV524306:UXX524306 VHR524306:VHT524306 VRN524306:VRP524306 WBJ524306:WBL524306 WLF524306:WLH524306 WVB524306:WVD524306 IP589842:IR589842 SL589842:SN589842 ACH589842:ACJ589842 AMD589842:AMF589842 AVZ589842:AWB589842 BFV589842:BFX589842 BPR589842:BPT589842 BZN589842:BZP589842 CJJ589842:CJL589842 CTF589842:CTH589842 DDB589842:DDD589842 DMX589842:DMZ589842 DWT589842:DWV589842 EGP589842:EGR589842 EQL589842:EQN589842 FAH589842:FAJ589842 FKD589842:FKF589842 FTZ589842:FUB589842 GDV589842:GDX589842 GNR589842:GNT589842 GXN589842:GXP589842 HHJ589842:HHL589842 HRF589842:HRH589842 IBB589842:IBD589842 IKX589842:IKZ589842 IUT589842:IUV589842 JEP589842:JER589842 JOL589842:JON589842 JYH589842:JYJ589842 KID589842:KIF589842 KRZ589842:KSB589842 LBV589842:LBX589842 LLR589842:LLT589842 LVN589842:LVP589842 MFJ589842:MFL589842 MPF589842:MPH589842 MZB589842:MZD589842 NIX589842:NIZ589842 NST589842:NSV589842 OCP589842:OCR589842 OML589842:OMN589842 OWH589842:OWJ589842 PGD589842:PGF589842 PPZ589842:PQB589842 PZV589842:PZX589842 QJR589842:QJT589842 QTN589842:QTP589842 RDJ589842:RDL589842 RNF589842:RNH589842 RXB589842:RXD589842 SGX589842:SGZ589842 SQT589842:SQV589842 TAP589842:TAR589842 TKL589842:TKN589842 TUH589842:TUJ589842 UED589842:UEF589842 UNZ589842:UOB589842 UXV589842:UXX589842 VHR589842:VHT589842 VRN589842:VRP589842 WBJ589842:WBL589842 WLF589842:WLH589842 WVB589842:WVD589842 IP655378:IR655378 SL655378:SN655378 ACH655378:ACJ655378 AMD655378:AMF655378 AVZ655378:AWB655378 BFV655378:BFX655378 BPR655378:BPT655378 BZN655378:BZP655378 CJJ655378:CJL655378 CTF655378:CTH655378 DDB655378:DDD655378 DMX655378:DMZ655378 DWT655378:DWV655378 EGP655378:EGR655378 EQL655378:EQN655378 FAH655378:FAJ655378 FKD655378:FKF655378 FTZ655378:FUB655378 GDV655378:GDX655378 GNR655378:GNT655378 GXN655378:GXP655378 HHJ655378:HHL655378 HRF655378:HRH655378 IBB655378:IBD655378 IKX655378:IKZ655378 IUT655378:IUV655378 JEP655378:JER655378 JOL655378:JON655378 JYH655378:JYJ655378 KID655378:KIF655378 KRZ655378:KSB655378 LBV655378:LBX655378 LLR655378:LLT655378 LVN655378:LVP655378 MFJ655378:MFL655378 MPF655378:MPH655378 MZB655378:MZD655378 NIX655378:NIZ655378 NST655378:NSV655378 OCP655378:OCR655378 OML655378:OMN655378 OWH655378:OWJ655378 PGD655378:PGF655378 PPZ655378:PQB655378 PZV655378:PZX655378 QJR655378:QJT655378 QTN655378:QTP655378 RDJ655378:RDL655378 RNF655378:RNH655378 RXB655378:RXD655378 SGX655378:SGZ655378 SQT655378:SQV655378 TAP655378:TAR655378 TKL655378:TKN655378 TUH655378:TUJ655378 UED655378:UEF655378 UNZ655378:UOB655378 UXV655378:UXX655378 VHR655378:VHT655378 VRN655378:VRP655378 WBJ655378:WBL655378 WLF655378:WLH655378 WVB655378:WVD655378 IP720914:IR720914 SL720914:SN720914 ACH720914:ACJ720914 AMD720914:AMF720914 AVZ720914:AWB720914 BFV720914:BFX720914 BPR720914:BPT720914 BZN720914:BZP720914 CJJ720914:CJL720914 CTF720914:CTH720914 DDB720914:DDD720914 DMX720914:DMZ720914 DWT720914:DWV720914 EGP720914:EGR720914 EQL720914:EQN720914 FAH720914:FAJ720914 FKD720914:FKF720914 FTZ720914:FUB720914 GDV720914:GDX720914 GNR720914:GNT720914 GXN720914:GXP720914 HHJ720914:HHL720914 HRF720914:HRH720914 IBB720914:IBD720914 IKX720914:IKZ720914 IUT720914:IUV720914 JEP720914:JER720914 JOL720914:JON720914 JYH720914:JYJ720914 KID720914:KIF720914 KRZ720914:KSB720914 LBV720914:LBX720914 LLR720914:LLT720914 LVN720914:LVP720914 MFJ720914:MFL720914 MPF720914:MPH720914 MZB720914:MZD720914 NIX720914:NIZ720914 NST720914:NSV720914 OCP720914:OCR720914 OML720914:OMN720914 OWH720914:OWJ720914 PGD720914:PGF720914 PPZ720914:PQB720914 PZV720914:PZX720914 QJR720914:QJT720914 QTN720914:QTP720914 RDJ720914:RDL720914 RNF720914:RNH720914 RXB720914:RXD720914 SGX720914:SGZ720914 SQT720914:SQV720914 TAP720914:TAR720914 TKL720914:TKN720914 TUH720914:TUJ720914 UED720914:UEF720914 UNZ720914:UOB720914 UXV720914:UXX720914 VHR720914:VHT720914 VRN720914:VRP720914 WBJ720914:WBL720914 WLF720914:WLH720914 WVB720914:WVD720914 IP786450:IR786450 SL786450:SN786450 ACH786450:ACJ786450 AMD786450:AMF786450 AVZ786450:AWB786450 BFV786450:BFX786450 BPR786450:BPT786450 BZN786450:BZP786450 CJJ786450:CJL786450 CTF786450:CTH786450 DDB786450:DDD786450 DMX786450:DMZ786450 DWT786450:DWV786450 EGP786450:EGR786450 EQL786450:EQN786450 FAH786450:FAJ786450 FKD786450:FKF786450 FTZ786450:FUB786450 GDV786450:GDX786450 GNR786450:GNT786450 GXN786450:GXP786450 HHJ786450:HHL786450 HRF786450:HRH786450 IBB786450:IBD786450 IKX786450:IKZ786450 IUT786450:IUV786450 JEP786450:JER786450 JOL786450:JON786450 JYH786450:JYJ786450 KID786450:KIF786450 KRZ786450:KSB786450 LBV786450:LBX786450 LLR786450:LLT786450 LVN786450:LVP786450 MFJ786450:MFL786450 MPF786450:MPH786450 MZB786450:MZD786450 NIX786450:NIZ786450 NST786450:NSV786450 OCP786450:OCR786450 OML786450:OMN786450 OWH786450:OWJ786450 PGD786450:PGF786450 PPZ786450:PQB786450 PZV786450:PZX786450 QJR786450:QJT786450 QTN786450:QTP786450 RDJ786450:RDL786450 RNF786450:RNH786450 RXB786450:RXD786450 SGX786450:SGZ786450 SQT786450:SQV786450 TAP786450:TAR786450 TKL786450:TKN786450 TUH786450:TUJ786450 UED786450:UEF786450 UNZ786450:UOB786450 UXV786450:UXX786450 VHR786450:VHT786450 VRN786450:VRP786450 WBJ786450:WBL786450 WLF786450:WLH786450 WVB786450:WVD786450 IP851986:IR851986 SL851986:SN851986 ACH851986:ACJ851986 AMD851986:AMF851986 AVZ851986:AWB851986 BFV851986:BFX851986 BPR851986:BPT851986 BZN851986:BZP851986 CJJ851986:CJL851986 CTF851986:CTH851986 DDB851986:DDD851986 DMX851986:DMZ851986 DWT851986:DWV851986 EGP851986:EGR851986 EQL851986:EQN851986 FAH851986:FAJ851986 FKD851986:FKF851986 FTZ851986:FUB851986 GDV851986:GDX851986 GNR851986:GNT851986 GXN851986:GXP851986 HHJ851986:HHL851986 HRF851986:HRH851986 IBB851986:IBD851986 IKX851986:IKZ851986 IUT851986:IUV851986 JEP851986:JER851986 JOL851986:JON851986 JYH851986:JYJ851986 KID851986:KIF851986 KRZ851986:KSB851986 LBV851986:LBX851986 LLR851986:LLT851986 LVN851986:LVP851986 MFJ851986:MFL851986 MPF851986:MPH851986 MZB851986:MZD851986 NIX851986:NIZ851986 NST851986:NSV851986 OCP851986:OCR851986 OML851986:OMN851986 OWH851986:OWJ851986 PGD851986:PGF851986 PPZ851986:PQB851986 PZV851986:PZX851986 QJR851986:QJT851986 QTN851986:QTP851986 RDJ851986:RDL851986 RNF851986:RNH851986 RXB851986:RXD851986 SGX851986:SGZ851986 SQT851986:SQV851986 TAP851986:TAR851986 TKL851986:TKN851986 TUH851986:TUJ851986 UED851986:UEF851986 UNZ851986:UOB851986 UXV851986:UXX851986 VHR851986:VHT851986 VRN851986:VRP851986 WBJ851986:WBL851986 WLF851986:WLH851986 WVB851986:WVD851986 IP917522:IR917522 SL917522:SN917522 ACH917522:ACJ917522 AMD917522:AMF917522 AVZ917522:AWB917522 BFV917522:BFX917522 BPR917522:BPT917522 BZN917522:BZP917522 CJJ917522:CJL917522 CTF917522:CTH917522 DDB917522:DDD917522 DMX917522:DMZ917522 DWT917522:DWV917522 EGP917522:EGR917522 EQL917522:EQN917522 FAH917522:FAJ917522 FKD917522:FKF917522 FTZ917522:FUB917522 GDV917522:GDX917522 GNR917522:GNT917522 GXN917522:GXP917522 HHJ917522:HHL917522 HRF917522:HRH917522 IBB917522:IBD917522 IKX917522:IKZ917522 IUT917522:IUV917522 JEP917522:JER917522 JOL917522:JON917522 JYH917522:JYJ917522 KID917522:KIF917522 KRZ917522:KSB917522 LBV917522:LBX917522 LLR917522:LLT917522 LVN917522:LVP917522 MFJ917522:MFL917522 MPF917522:MPH917522 MZB917522:MZD917522 NIX917522:NIZ917522 NST917522:NSV917522 OCP917522:OCR917522 OML917522:OMN917522 OWH917522:OWJ917522 PGD917522:PGF917522 PPZ917522:PQB917522 PZV917522:PZX917522 QJR917522:QJT917522 QTN917522:QTP917522 RDJ917522:RDL917522 RNF917522:RNH917522 RXB917522:RXD917522 SGX917522:SGZ917522 SQT917522:SQV917522 TAP917522:TAR917522 TKL917522:TKN917522 TUH917522:TUJ917522 UED917522:UEF917522 UNZ917522:UOB917522 UXV917522:UXX917522 VHR917522:VHT917522 VRN917522:VRP917522 WBJ917522:WBL917522 WLF917522:WLH917522 WVB917522:WVD917522 IP983058:IR983058 SL983058:SN983058 ACH983058:ACJ983058 AMD983058:AMF983058 AVZ983058:AWB983058 BFV983058:BFX983058 BPR983058:BPT983058 BZN983058:BZP983058 CJJ983058:CJL983058 CTF983058:CTH983058 DDB983058:DDD983058 DMX983058:DMZ983058 DWT983058:DWV983058 EGP983058:EGR983058 EQL983058:EQN983058 FAH983058:FAJ983058 FKD983058:FKF983058 FTZ983058:FUB983058 GDV983058:GDX983058 GNR983058:GNT983058 GXN983058:GXP983058 HHJ983058:HHL983058 HRF983058:HRH983058 IBB983058:IBD983058 IKX983058:IKZ983058 IUT983058:IUV983058 JEP983058:JER983058 JOL983058:JON983058 JYH983058:JYJ983058 KID983058:KIF983058 KRZ983058:KSB983058 LBV983058:LBX983058 LLR983058:LLT983058 LVN983058:LVP983058 MFJ983058:MFL983058 MPF983058:MPH983058 MZB983058:MZD983058 NIX983058:NIZ983058 NST983058:NSV983058 OCP983058:OCR983058 OML983058:OMN983058 OWH983058:OWJ983058 PGD983058:PGF983058 PPZ983058:PQB983058 PZV983058:PZX983058 QJR983058:QJT983058 QTN983058:QTP983058 RDJ983058:RDL983058 RNF983058:RNH983058 RXB983058:RXD983058 SGX983058:SGZ983058 SQT983058:SQV983058 TAP983058:TAR983058 TKL983058:TKN983058 TUH983058:TUJ983058 UED983058:UEF983058 UNZ983058:UOB983058 UXV983058:UXX983058 VHR983058:VHT983058 VRN983058:VRP983058 WBJ983058:WBL983058 WLF983058:WLH983058 WVB983058:WVD983058 IP65548 SL65548 ACH65548 AMD65548 AVZ65548 BFV65548 BPR65548 BZN65548 CJJ65548 CTF65548 DDB65548 DMX65548 DWT65548 EGP65548 EQL65548 FAH65548 FKD65548 FTZ65548 GDV65548 GNR65548 GXN65548 HHJ65548 HRF65548 IBB65548 IKX65548 IUT65548 JEP65548 JOL65548 JYH65548 KID65548 KRZ65548 LBV65548 LLR65548 LVN65548 MFJ65548 MPF65548 MZB65548 NIX65548 NST65548 OCP65548 OML65548 OWH65548 PGD65548 PPZ65548 PZV65548 QJR65548 QTN65548 RDJ65548 RNF65548 RXB65548 SGX65548 SQT65548 TAP65548 TKL65548 TUH65548 UED65548 UNZ65548 UXV65548 VHR65548 VRN65548 WBJ65548 WLF65548 WVB65548 IP131084 SL131084 ACH131084 AMD131084 AVZ131084 BFV131084 BPR131084 BZN131084 CJJ131084 CTF131084 DDB131084 DMX131084 DWT131084 EGP131084 EQL131084 FAH131084 FKD131084 FTZ131084 GDV131084 GNR131084 GXN131084 HHJ131084 HRF131084 IBB131084 IKX131084 IUT131084 JEP131084 JOL131084 JYH131084 KID131084 KRZ131084 LBV131084 LLR131084 LVN131084 MFJ131084 MPF131084 MZB131084 NIX131084 NST131084 OCP131084 OML131084 OWH131084 PGD131084 PPZ131084 PZV131084 QJR131084 QTN131084 RDJ131084 RNF131084 RXB131084 SGX131084 SQT131084 TAP131084 TKL131084 TUH131084 UED131084 UNZ131084 UXV131084 VHR131084 VRN131084 WBJ131084 WLF131084 WVB131084 IP196620 SL196620 ACH196620 AMD196620 AVZ196620 BFV196620 BPR196620 BZN196620 CJJ196620 CTF196620 DDB196620 DMX196620 DWT196620 EGP196620 EQL196620 FAH196620 FKD196620 FTZ196620 GDV196620 GNR196620 GXN196620 HHJ196620 HRF196620 IBB196620 IKX196620 IUT196620 JEP196620 JOL196620 JYH196620 KID196620 KRZ196620 LBV196620 LLR196620 LVN196620 MFJ196620 MPF196620 MZB196620 NIX196620 NST196620 OCP196620 OML196620 OWH196620 PGD196620 PPZ196620 PZV196620 QJR196620 QTN196620 RDJ196620 RNF196620 RXB196620 SGX196620 SQT196620 TAP196620 TKL196620 TUH196620 UED196620 UNZ196620 UXV196620 VHR196620 VRN196620 WBJ196620 WLF196620 WVB196620 IP262156 SL262156 ACH262156 AMD262156 AVZ262156 BFV262156 BPR262156 BZN262156 CJJ262156 CTF262156 DDB262156 DMX262156 DWT262156 EGP262156 EQL262156 FAH262156 FKD262156 FTZ262156 GDV262156 GNR262156 GXN262156 HHJ262156 HRF262156 IBB262156 IKX262156 IUT262156 JEP262156 JOL262156 JYH262156 KID262156 KRZ262156 LBV262156 LLR262156 LVN262156 MFJ262156 MPF262156 MZB262156 NIX262156 NST262156 OCP262156 OML262156 OWH262156 PGD262156 PPZ262156 PZV262156 QJR262156 QTN262156 RDJ262156 RNF262156 RXB262156 SGX262156 SQT262156 TAP262156 TKL262156 TUH262156 UED262156 UNZ262156 UXV262156 VHR262156 VRN262156 WBJ262156 WLF262156 WVB262156 IP327692 SL327692 ACH327692 AMD327692 AVZ327692 BFV327692 BPR327692 BZN327692 CJJ327692 CTF327692 DDB327692 DMX327692 DWT327692 EGP327692 EQL327692 FAH327692 FKD327692 FTZ327692 GDV327692 GNR327692 GXN327692 HHJ327692 HRF327692 IBB327692 IKX327692 IUT327692 JEP327692 JOL327692 JYH327692 KID327692 KRZ327692 LBV327692 LLR327692 LVN327692 MFJ327692 MPF327692 MZB327692 NIX327692 NST327692 OCP327692 OML327692 OWH327692 PGD327692 PPZ327692 PZV327692 QJR327692 QTN327692 RDJ327692 RNF327692 RXB327692 SGX327692 SQT327692 TAP327692 TKL327692 TUH327692 UED327692 UNZ327692 UXV327692 VHR327692 VRN327692 WBJ327692 WLF327692 WVB327692 IP393228 SL393228 ACH393228 AMD393228 AVZ393228 BFV393228 BPR393228 BZN393228 CJJ393228 CTF393228 DDB393228 DMX393228 DWT393228 EGP393228 EQL393228 FAH393228 FKD393228 FTZ393228 GDV393228 GNR393228 GXN393228 HHJ393228 HRF393228 IBB393228 IKX393228 IUT393228 JEP393228 JOL393228 JYH393228 KID393228 KRZ393228 LBV393228 LLR393228 LVN393228 MFJ393228 MPF393228 MZB393228 NIX393228 NST393228 OCP393228 OML393228 OWH393228 PGD393228 PPZ393228 PZV393228 QJR393228 QTN393228 RDJ393228 RNF393228 RXB393228 SGX393228 SQT393228 TAP393228 TKL393228 TUH393228 UED393228 UNZ393228 UXV393228 VHR393228 VRN393228 WBJ393228 WLF393228 WVB393228 IP458764 SL458764 ACH458764 AMD458764 AVZ458764 BFV458764 BPR458764 BZN458764 CJJ458764 CTF458764 DDB458764 DMX458764 DWT458764 EGP458764 EQL458764 FAH458764 FKD458764 FTZ458764 GDV458764 GNR458764 GXN458764 HHJ458764 HRF458764 IBB458764 IKX458764 IUT458764 JEP458764 JOL458764 JYH458764 KID458764 KRZ458764 LBV458764 LLR458764 LVN458764 MFJ458764 MPF458764 MZB458764 NIX458764 NST458764 OCP458764 OML458764 OWH458764 PGD458764 PPZ458764 PZV458764 QJR458764 QTN458764 RDJ458764 RNF458764 RXB458764 SGX458764 SQT458764 TAP458764 TKL458764 TUH458764 UED458764 UNZ458764 UXV458764 VHR458764 VRN458764 WBJ458764 WLF458764 WVB458764 IP524300 SL524300 ACH524300 AMD524300 AVZ524300 BFV524300 BPR524300 BZN524300 CJJ524300 CTF524300 DDB524300 DMX524300 DWT524300 EGP524300 EQL524300 FAH524300 FKD524300 FTZ524300 GDV524300 GNR524300 GXN524300 HHJ524300 HRF524300 IBB524300 IKX524300 IUT524300 JEP524300 JOL524300 JYH524300 KID524300 KRZ524300 LBV524300 LLR524300 LVN524300 MFJ524300 MPF524300 MZB524300 NIX524300 NST524300 OCP524300 OML524300 OWH524300 PGD524300 PPZ524300 PZV524300 QJR524300 QTN524300 RDJ524300 RNF524300 RXB524300 SGX524300 SQT524300 TAP524300 TKL524300 TUH524300 UED524300 UNZ524300 UXV524300 VHR524300 VRN524300 WBJ524300 WLF524300 WVB524300 IP589836 SL589836 ACH589836 AMD589836 AVZ589836 BFV589836 BPR589836 BZN589836 CJJ589836 CTF589836 DDB589836 DMX589836 DWT589836 EGP589836 EQL589836 FAH589836 FKD589836 FTZ589836 GDV589836 GNR589836 GXN589836 HHJ589836 HRF589836 IBB589836 IKX589836 IUT589836 JEP589836 JOL589836 JYH589836 KID589836 KRZ589836 LBV589836 LLR589836 LVN589836 MFJ589836 MPF589836 MZB589836 NIX589836 NST589836 OCP589836 OML589836 OWH589836 PGD589836 PPZ589836 PZV589836 QJR589836 QTN589836 RDJ589836 RNF589836 RXB589836 SGX589836 SQT589836 TAP589836 TKL589836 TUH589836 UED589836 UNZ589836 UXV589836 VHR589836 VRN589836 WBJ589836 WLF589836 WVB589836 IP655372 SL655372 ACH655372 AMD655372 AVZ655372 BFV655372 BPR655372 BZN655372 CJJ655372 CTF655372 DDB655372 DMX655372 DWT655372 EGP655372 EQL655372 FAH655372 FKD655372 FTZ655372 GDV655372 GNR655372 GXN655372 HHJ655372 HRF655372 IBB655372 IKX655372 IUT655372 JEP655372 JOL655372 JYH655372 KID655372 KRZ655372 LBV655372 LLR655372 LVN655372 MFJ655372 MPF655372 MZB655372 NIX655372 NST655372 OCP655372 OML655372 OWH655372 PGD655372 PPZ655372 PZV655372 QJR655372 QTN655372 RDJ655372 RNF655372 RXB655372 SGX655372 SQT655372 TAP655372 TKL655372 TUH655372 UED655372 UNZ655372 UXV655372 VHR655372 VRN655372 WBJ655372 WLF655372 WVB655372 IP720908 SL720908 ACH720908 AMD720908 AVZ720908 BFV720908 BPR720908 BZN720908 CJJ720908 CTF720908 DDB720908 DMX720908 DWT720908 EGP720908 EQL720908 FAH720908 FKD720908 FTZ720908 GDV720908 GNR720908 GXN720908 HHJ720908 HRF720908 IBB720908 IKX720908 IUT720908 JEP720908 JOL720908 JYH720908 KID720908 KRZ720908 LBV720908 LLR720908 LVN720908 MFJ720908 MPF720908 MZB720908 NIX720908 NST720908 OCP720908 OML720908 OWH720908 PGD720908 PPZ720908 PZV720908 QJR720908 QTN720908 RDJ720908 RNF720908 RXB720908 SGX720908 SQT720908 TAP720908 TKL720908 TUH720908 UED720908 UNZ720908 UXV720908 VHR720908 VRN720908 WBJ720908 WLF720908 WVB720908 IP786444 SL786444 ACH786444 AMD786444 AVZ786444 BFV786444 BPR786444 BZN786444 CJJ786444 CTF786444 DDB786444 DMX786444 DWT786444 EGP786444 EQL786444 FAH786444 FKD786444 FTZ786444 GDV786444 GNR786444 GXN786444 HHJ786444 HRF786444 IBB786444 IKX786444 IUT786444 JEP786444 JOL786444 JYH786444 KID786444 KRZ786444 LBV786444 LLR786444 LVN786444 MFJ786444 MPF786444 MZB786444 NIX786444 NST786444 OCP786444 OML786444 OWH786444 PGD786444 PPZ786444 PZV786444 QJR786444 QTN786444 RDJ786444 RNF786444 RXB786444 SGX786444 SQT786444 TAP786444 TKL786444 TUH786444 UED786444 UNZ786444 UXV786444 VHR786444 VRN786444 WBJ786444 WLF786444 WVB786444 IP851980 SL851980 ACH851980 AMD851980 AVZ851980 BFV851980 BPR851980 BZN851980 CJJ851980 CTF851980 DDB851980 DMX851980 DWT851980 EGP851980 EQL851980 FAH851980 FKD851980 FTZ851980 GDV851980 GNR851980 GXN851980 HHJ851980 HRF851980 IBB851980 IKX851980 IUT851980 JEP851980 JOL851980 JYH851980 KID851980 KRZ851980 LBV851980 LLR851980 LVN851980 MFJ851980 MPF851980 MZB851980 NIX851980 NST851980 OCP851980 OML851980 OWH851980 PGD851980 PPZ851980 PZV851980 QJR851980 QTN851980 RDJ851980 RNF851980 RXB851980 SGX851980 SQT851980 TAP851980 TKL851980 TUH851980 UED851980 UNZ851980 UXV851980 VHR851980 VRN851980 WBJ851980 WLF851980 WVB851980 IP917516 SL917516 ACH917516 AMD917516 AVZ917516 BFV917516 BPR917516 BZN917516 CJJ917516 CTF917516 DDB917516 DMX917516 DWT917516 EGP917516 EQL917516 FAH917516 FKD917516 FTZ917516 GDV917516 GNR917516 GXN917516 HHJ917516 HRF917516 IBB917516 IKX917516 IUT917516 JEP917516 JOL917516 JYH917516 KID917516 KRZ917516 LBV917516 LLR917516 LVN917516 MFJ917516 MPF917516 MZB917516 NIX917516 NST917516 OCP917516 OML917516 OWH917516 PGD917516 PPZ917516 PZV917516 QJR917516 QTN917516 RDJ917516 RNF917516 RXB917516 SGX917516 SQT917516 TAP917516 TKL917516 TUH917516 UED917516 UNZ917516 UXV917516 VHR917516 VRN917516 WBJ917516 WLF917516 WVB917516 IP983052 SL983052 ACH983052 AMD983052 AVZ983052 BFV983052 BPR983052 BZN983052 CJJ983052 CTF983052 DDB983052 DMX983052 DWT983052 EGP983052 EQL983052 FAH983052 FKD983052 FTZ983052 GDV983052 GNR983052 GXN983052 HHJ983052 HRF983052 IBB983052 IKX983052 IUT983052 JEP983052 JOL983052 JYH983052 KID983052 KRZ983052 LBV983052 LLR983052 LVN983052 MFJ983052 MPF983052 MZB983052 NIX983052 NST983052 OCP983052 OML983052 OWH983052 PGD983052 PPZ983052 PZV983052 QJR983052 QTN983052 RDJ983052 RNF983052 RXB983052 SGX983052 SQT983052 TAP983052 TKL983052 TUH983052 UED983052 UNZ983052 UXV983052 VHR983052 VRN983052 WBJ983052 WLF983052 WVB983052 IP65553 SL65553 ACH65553 AMD65553 AVZ65553 BFV65553 BPR65553 BZN65553 CJJ65553 CTF65553 DDB65553 DMX65553 DWT65553 EGP65553 EQL65553 FAH65553 FKD65553 FTZ65553 GDV65553 GNR65553 GXN65553 HHJ65553 HRF65553 IBB65553 IKX65553 IUT65553 JEP65553 JOL65553 JYH65553 KID65553 KRZ65553 LBV65553 LLR65553 LVN65553 MFJ65553 MPF65553 MZB65553 NIX65553 NST65553 OCP65553 OML65553 OWH65553 PGD65553 PPZ65553 PZV65553 QJR65553 QTN65553 RDJ65553 RNF65553 RXB65553 SGX65553 SQT65553 TAP65553 TKL65553 TUH65553 UED65553 UNZ65553 UXV65553 VHR65553 VRN65553 WBJ65553 WLF65553 WVB65553 IP131089 SL131089 ACH131089 AMD131089 AVZ131089 BFV131089 BPR131089 BZN131089 CJJ131089 CTF131089 DDB131089 DMX131089 DWT131089 EGP131089 EQL131089 FAH131089 FKD131089 FTZ131089 GDV131089 GNR131089 GXN131089 HHJ131089 HRF131089 IBB131089 IKX131089 IUT131089 JEP131089 JOL131089 JYH131089 KID131089 KRZ131089 LBV131089 LLR131089 LVN131089 MFJ131089 MPF131089 MZB131089 NIX131089 NST131089 OCP131089 OML131089 OWH131089 PGD131089 PPZ131089 PZV131089 QJR131089 QTN131089 RDJ131089 RNF131089 RXB131089 SGX131089 SQT131089 TAP131089 TKL131089 TUH131089 UED131089 UNZ131089 UXV131089 VHR131089 VRN131089 WBJ131089 WLF131089 WVB131089 IP196625 SL196625 ACH196625 AMD196625 AVZ196625 BFV196625 BPR196625 BZN196625 CJJ196625 CTF196625 DDB196625 DMX196625 DWT196625 EGP196625 EQL196625 FAH196625 FKD196625 FTZ196625 GDV196625 GNR196625 GXN196625 HHJ196625 HRF196625 IBB196625 IKX196625 IUT196625 JEP196625 JOL196625 JYH196625 KID196625 KRZ196625 LBV196625 LLR196625 LVN196625 MFJ196625 MPF196625 MZB196625 NIX196625 NST196625 OCP196625 OML196625 OWH196625 PGD196625 PPZ196625 PZV196625 QJR196625 QTN196625 RDJ196625 RNF196625 RXB196625 SGX196625 SQT196625 TAP196625 TKL196625 TUH196625 UED196625 UNZ196625 UXV196625 VHR196625 VRN196625 WBJ196625 WLF196625 WVB196625 IP262161 SL262161 ACH262161 AMD262161 AVZ262161 BFV262161 BPR262161 BZN262161 CJJ262161 CTF262161 DDB262161 DMX262161 DWT262161 EGP262161 EQL262161 FAH262161 FKD262161 FTZ262161 GDV262161 GNR262161 GXN262161 HHJ262161 HRF262161 IBB262161 IKX262161 IUT262161 JEP262161 JOL262161 JYH262161 KID262161 KRZ262161 LBV262161 LLR262161 LVN262161 MFJ262161 MPF262161 MZB262161 NIX262161 NST262161 OCP262161 OML262161 OWH262161 PGD262161 PPZ262161 PZV262161 QJR262161 QTN262161 RDJ262161 RNF262161 RXB262161 SGX262161 SQT262161 TAP262161 TKL262161 TUH262161 UED262161 UNZ262161 UXV262161 VHR262161 VRN262161 WBJ262161 WLF262161 WVB262161 IP327697 SL327697 ACH327697 AMD327697 AVZ327697 BFV327697 BPR327697 BZN327697 CJJ327697 CTF327697 DDB327697 DMX327697 DWT327697 EGP327697 EQL327697 FAH327697 FKD327697 FTZ327697 GDV327697 GNR327697 GXN327697 HHJ327697 HRF327697 IBB327697 IKX327697 IUT327697 JEP327697 JOL327697 JYH327697 KID327697 KRZ327697 LBV327697 LLR327697 LVN327697 MFJ327697 MPF327697 MZB327697 NIX327697 NST327697 OCP327697 OML327697 OWH327697 PGD327697 PPZ327697 PZV327697 QJR327697 QTN327697 RDJ327697 RNF327697 RXB327697 SGX327697 SQT327697 TAP327697 TKL327697 TUH327697 UED327697 UNZ327697 UXV327697 VHR327697 VRN327697 WBJ327697 WLF327697 WVB327697 IP393233 SL393233 ACH393233 AMD393233 AVZ393233 BFV393233 BPR393233 BZN393233 CJJ393233 CTF393233 DDB393233 DMX393233 DWT393233 EGP393233 EQL393233 FAH393233 FKD393233 FTZ393233 GDV393233 GNR393233 GXN393233 HHJ393233 HRF393233 IBB393233 IKX393233 IUT393233 JEP393233 JOL393233 JYH393233 KID393233 KRZ393233 LBV393233 LLR393233 LVN393233 MFJ393233 MPF393233 MZB393233 NIX393233 NST393233 OCP393233 OML393233 OWH393233 PGD393233 PPZ393233 PZV393233 QJR393233 QTN393233 RDJ393233 RNF393233 RXB393233 SGX393233 SQT393233 TAP393233 TKL393233 TUH393233 UED393233 UNZ393233 UXV393233 VHR393233 VRN393233 WBJ393233 WLF393233 WVB393233 IP458769 SL458769 ACH458769 AMD458769 AVZ458769 BFV458769 BPR458769 BZN458769 CJJ458769 CTF458769 DDB458769 DMX458769 DWT458769 EGP458769 EQL458769 FAH458769 FKD458769 FTZ458769 GDV458769 GNR458769 GXN458769 HHJ458769 HRF458769 IBB458769 IKX458769 IUT458769 JEP458769 JOL458769 JYH458769 KID458769 KRZ458769 LBV458769 LLR458769 LVN458769 MFJ458769 MPF458769 MZB458769 NIX458769 NST458769 OCP458769 OML458769 OWH458769 PGD458769 PPZ458769 PZV458769 QJR458769 QTN458769 RDJ458769 RNF458769 RXB458769 SGX458769 SQT458769 TAP458769 TKL458769 TUH458769 UED458769 UNZ458769 UXV458769 VHR458769 VRN458769 WBJ458769 WLF458769 WVB458769 IP524305 SL524305 ACH524305 AMD524305 AVZ524305 BFV524305 BPR524305 BZN524305 CJJ524305 CTF524305 DDB524305 DMX524305 DWT524305 EGP524305 EQL524305 FAH524305 FKD524305 FTZ524305 GDV524305 GNR524305 GXN524305 HHJ524305 HRF524305 IBB524305 IKX524305 IUT524305 JEP524305 JOL524305 JYH524305 KID524305 KRZ524305 LBV524305 LLR524305 LVN524305 MFJ524305 MPF524305 MZB524305 NIX524305 NST524305 OCP524305 OML524305 OWH524305 PGD524305 PPZ524305 PZV524305 QJR524305 QTN524305 RDJ524305 RNF524305 RXB524305 SGX524305 SQT524305 TAP524305 TKL524305 TUH524305 UED524305 UNZ524305 UXV524305 VHR524305 VRN524305 WBJ524305 WLF524305 WVB524305 IP589841 SL589841 ACH589841 AMD589841 AVZ589841 BFV589841 BPR589841 BZN589841 CJJ589841 CTF589841 DDB589841 DMX589841 DWT589841 EGP589841 EQL589841 FAH589841 FKD589841 FTZ589841 GDV589841 GNR589841 GXN589841 HHJ589841 HRF589841 IBB589841 IKX589841 IUT589841 JEP589841 JOL589841 JYH589841 KID589841 KRZ589841 LBV589841 LLR589841 LVN589841 MFJ589841 MPF589841 MZB589841 NIX589841 NST589841 OCP589841 OML589841 OWH589841 PGD589841 PPZ589841 PZV589841 QJR589841 QTN589841 RDJ589841 RNF589841 RXB589841 SGX589841 SQT589841 TAP589841 TKL589841 TUH589841 UED589841 UNZ589841 UXV589841 VHR589841 VRN589841 WBJ589841 WLF589841 WVB589841 IP655377 SL655377 ACH655377 AMD655377 AVZ655377 BFV655377 BPR655377 BZN655377 CJJ655377 CTF655377 DDB655377 DMX655377 DWT655377 EGP655377 EQL655377 FAH655377 FKD655377 FTZ655377 GDV655377 GNR655377 GXN655377 HHJ655377 HRF655377 IBB655377 IKX655377 IUT655377 JEP655377 JOL655377 JYH655377 KID655377 KRZ655377 LBV655377 LLR655377 LVN655377 MFJ655377 MPF655377 MZB655377 NIX655377 NST655377 OCP655377 OML655377 OWH655377 PGD655377 PPZ655377 PZV655377 QJR655377 QTN655377 RDJ655377 RNF655377 RXB655377 SGX655377 SQT655377 TAP655377 TKL655377 TUH655377 UED655377 UNZ655377 UXV655377 VHR655377 VRN655377 WBJ655377 WLF655377 WVB655377 IP720913 SL720913 ACH720913 AMD720913 AVZ720913 BFV720913 BPR720913 BZN720913 CJJ720913 CTF720913 DDB720913 DMX720913 DWT720913 EGP720913 EQL720913 FAH720913 FKD720913 FTZ720913 GDV720913 GNR720913 GXN720913 HHJ720913 HRF720913 IBB720913 IKX720913 IUT720913 JEP720913 JOL720913 JYH720913 KID720913 KRZ720913 LBV720913 LLR720913 LVN720913 MFJ720913 MPF720913 MZB720913 NIX720913 NST720913 OCP720913 OML720913 OWH720913 PGD720913 PPZ720913 PZV720913 QJR720913 QTN720913 RDJ720913 RNF720913 RXB720913 SGX720913 SQT720913 TAP720913 TKL720913 TUH720913 UED720913 UNZ720913 UXV720913 VHR720913 VRN720913 WBJ720913 WLF720913 WVB720913 IP786449 SL786449 ACH786449 AMD786449 AVZ786449 BFV786449 BPR786449 BZN786449 CJJ786449 CTF786449 DDB786449 DMX786449 DWT786449 EGP786449 EQL786449 FAH786449 FKD786449 FTZ786449 GDV786449 GNR786449 GXN786449 HHJ786449 HRF786449 IBB786449 IKX786449 IUT786449 JEP786449 JOL786449 JYH786449 KID786449 KRZ786449 LBV786449 LLR786449 LVN786449 MFJ786449 MPF786449 MZB786449 NIX786449 NST786449 OCP786449 OML786449 OWH786449 PGD786449 PPZ786449 PZV786449 QJR786449 QTN786449 RDJ786449 RNF786449 RXB786449 SGX786449 SQT786449 TAP786449 TKL786449 TUH786449 UED786449 UNZ786449 UXV786449 VHR786449 VRN786449 WBJ786449 WLF786449 WVB786449 IP851985 SL851985 ACH851985 AMD851985 AVZ851985 BFV851985 BPR851985 BZN851985 CJJ851985 CTF851985 DDB851985 DMX851985 DWT851985 EGP851985 EQL851985 FAH851985 FKD851985 FTZ851985 GDV851985 GNR851985 GXN851985 HHJ851985 HRF851985 IBB851985 IKX851985 IUT851985 JEP851985 JOL851985 JYH851985 KID851985 KRZ851985 LBV851985 LLR851985 LVN851985 MFJ851985 MPF851985 MZB851985 NIX851985 NST851985 OCP851985 OML851985 OWH851985 PGD851985 PPZ851985 PZV851985 QJR851985 QTN851985 RDJ851985 RNF851985 RXB851985 SGX851985 SQT851985 TAP851985 TKL851985 TUH851985 UED851985 UNZ851985 UXV851985 VHR851985 VRN851985 WBJ851985 WLF851985 WVB851985 IP917521 SL917521 ACH917521 AMD917521 AVZ917521 BFV917521 BPR917521 BZN917521 CJJ917521 CTF917521 DDB917521 DMX917521 DWT917521 EGP917521 EQL917521 FAH917521 FKD917521 FTZ917521 GDV917521 GNR917521 GXN917521 HHJ917521 HRF917521 IBB917521 IKX917521 IUT917521 JEP917521 JOL917521 JYH917521 KID917521 KRZ917521 LBV917521 LLR917521 LVN917521 MFJ917521 MPF917521 MZB917521 NIX917521 NST917521 OCP917521 OML917521 OWH917521 PGD917521 PPZ917521 PZV917521 QJR917521 QTN917521 RDJ917521 RNF917521 RXB917521 SGX917521 SQT917521 TAP917521 TKL917521 TUH917521 UED917521 UNZ917521 UXV917521 VHR917521 VRN917521 WBJ917521 WLF917521 WVB917521 IP983057 SL983057 ACH983057 AMD983057 AVZ983057 BFV983057 BPR983057 BZN983057 CJJ983057 CTF983057 DDB983057 DMX983057 DWT983057 EGP983057 EQL983057 FAH983057 FKD983057 FTZ983057 GDV983057 GNR983057 GXN983057 HHJ983057 HRF983057 IBB983057 IKX983057 IUT983057 JEP983057 JOL983057 JYH983057 KID983057 KRZ983057 LBV983057 LLR983057 LVN983057 MFJ983057 MPF983057 MZB983057 NIX983057 NST983057 OCP983057 OML983057 OWH983057 PGD983057 PPZ983057 PZV983057 QJR983057 QTN983057 RDJ983057 RNF983057 RXB983057 SGX983057 SQT983057 TAP983057 TKL983057 TUH983057 UED983057 UNZ983057 UXV983057 VHR983057 VRN983057 WBJ983057 WLF983057 WVB983057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IO65527 SK65527 ACG65527 AMC65527 AVY65527 BFU65527 BPQ65527 BZM65527 CJI65527 CTE65527 DDA65527 DMW65527 DWS65527 EGO65527 EQK65527 FAG65527 FKC65527 FTY65527 GDU65527 GNQ65527 GXM65527 HHI65527 HRE65527 IBA65527 IKW65527 IUS65527 JEO65527 JOK65527 JYG65527 KIC65527 KRY65527 LBU65527 LLQ65527 LVM65527 MFI65527 MPE65527 MZA65527 NIW65527 NSS65527 OCO65527 OMK65527 OWG65527 PGC65527 PPY65527 PZU65527 QJQ65527 QTM65527 RDI65527 RNE65527 RXA65527 SGW65527 SQS65527 TAO65527 TKK65527 TUG65527 UEC65527 UNY65527 UXU65527 VHQ65527 VRM65527 WBI65527 WLE65527 WVA65527 IO131063 SK131063 ACG131063 AMC131063 AVY131063 BFU131063 BPQ131063 BZM131063 CJI131063 CTE131063 DDA131063 DMW131063 DWS131063 EGO131063 EQK131063 FAG131063 FKC131063 FTY131063 GDU131063 GNQ131063 GXM131063 HHI131063 HRE131063 IBA131063 IKW131063 IUS131063 JEO131063 JOK131063 JYG131063 KIC131063 KRY131063 LBU131063 LLQ131063 LVM131063 MFI131063 MPE131063 MZA131063 NIW131063 NSS131063 OCO131063 OMK131063 OWG131063 PGC131063 PPY131063 PZU131063 QJQ131063 QTM131063 RDI131063 RNE131063 RXA131063 SGW131063 SQS131063 TAO131063 TKK131063 TUG131063 UEC131063 UNY131063 UXU131063 VHQ131063 VRM131063 WBI131063 WLE131063 WVA131063 IO196599 SK196599 ACG196599 AMC196599 AVY196599 BFU196599 BPQ196599 BZM196599 CJI196599 CTE196599 DDA196599 DMW196599 DWS196599 EGO196599 EQK196599 FAG196599 FKC196599 FTY196599 GDU196599 GNQ196599 GXM196599 HHI196599 HRE196599 IBA196599 IKW196599 IUS196599 JEO196599 JOK196599 JYG196599 KIC196599 KRY196599 LBU196599 LLQ196599 LVM196599 MFI196599 MPE196599 MZA196599 NIW196599 NSS196599 OCO196599 OMK196599 OWG196599 PGC196599 PPY196599 PZU196599 QJQ196599 QTM196599 RDI196599 RNE196599 RXA196599 SGW196599 SQS196599 TAO196599 TKK196599 TUG196599 UEC196599 UNY196599 UXU196599 VHQ196599 VRM196599 WBI196599 WLE196599 WVA196599 IO262135 SK262135 ACG262135 AMC262135 AVY262135 BFU262135 BPQ262135 BZM262135 CJI262135 CTE262135 DDA262135 DMW262135 DWS262135 EGO262135 EQK262135 FAG262135 FKC262135 FTY262135 GDU262135 GNQ262135 GXM262135 HHI262135 HRE262135 IBA262135 IKW262135 IUS262135 JEO262135 JOK262135 JYG262135 KIC262135 KRY262135 LBU262135 LLQ262135 LVM262135 MFI262135 MPE262135 MZA262135 NIW262135 NSS262135 OCO262135 OMK262135 OWG262135 PGC262135 PPY262135 PZU262135 QJQ262135 QTM262135 RDI262135 RNE262135 RXA262135 SGW262135 SQS262135 TAO262135 TKK262135 TUG262135 UEC262135 UNY262135 UXU262135 VHQ262135 VRM262135 WBI262135 WLE262135 WVA262135 IO327671 SK327671 ACG327671 AMC327671 AVY327671 BFU327671 BPQ327671 BZM327671 CJI327671 CTE327671 DDA327671 DMW327671 DWS327671 EGO327671 EQK327671 FAG327671 FKC327671 FTY327671 GDU327671 GNQ327671 GXM327671 HHI327671 HRE327671 IBA327671 IKW327671 IUS327671 JEO327671 JOK327671 JYG327671 KIC327671 KRY327671 LBU327671 LLQ327671 LVM327671 MFI327671 MPE327671 MZA327671 NIW327671 NSS327671 OCO327671 OMK327671 OWG327671 PGC327671 PPY327671 PZU327671 QJQ327671 QTM327671 RDI327671 RNE327671 RXA327671 SGW327671 SQS327671 TAO327671 TKK327671 TUG327671 UEC327671 UNY327671 UXU327671 VHQ327671 VRM327671 WBI327671 WLE327671 WVA327671 IO393207 SK393207 ACG393207 AMC393207 AVY393207 BFU393207 BPQ393207 BZM393207 CJI393207 CTE393207 DDA393207 DMW393207 DWS393207 EGO393207 EQK393207 FAG393207 FKC393207 FTY393207 GDU393207 GNQ393207 GXM393207 HHI393207 HRE393207 IBA393207 IKW393207 IUS393207 JEO393207 JOK393207 JYG393207 KIC393207 KRY393207 LBU393207 LLQ393207 LVM393207 MFI393207 MPE393207 MZA393207 NIW393207 NSS393207 OCO393207 OMK393207 OWG393207 PGC393207 PPY393207 PZU393207 QJQ393207 QTM393207 RDI393207 RNE393207 RXA393207 SGW393207 SQS393207 TAO393207 TKK393207 TUG393207 UEC393207 UNY393207 UXU393207 VHQ393207 VRM393207 WBI393207 WLE393207 WVA393207 IO458743 SK458743 ACG458743 AMC458743 AVY458743 BFU458743 BPQ458743 BZM458743 CJI458743 CTE458743 DDA458743 DMW458743 DWS458743 EGO458743 EQK458743 FAG458743 FKC458743 FTY458743 GDU458743 GNQ458743 GXM458743 HHI458743 HRE458743 IBA458743 IKW458743 IUS458743 JEO458743 JOK458743 JYG458743 KIC458743 KRY458743 LBU458743 LLQ458743 LVM458743 MFI458743 MPE458743 MZA458743 NIW458743 NSS458743 OCO458743 OMK458743 OWG458743 PGC458743 PPY458743 PZU458743 QJQ458743 QTM458743 RDI458743 RNE458743 RXA458743 SGW458743 SQS458743 TAO458743 TKK458743 TUG458743 UEC458743 UNY458743 UXU458743 VHQ458743 VRM458743 WBI458743 WLE458743 WVA458743 IO524279 SK524279 ACG524279 AMC524279 AVY524279 BFU524279 BPQ524279 BZM524279 CJI524279 CTE524279 DDA524279 DMW524279 DWS524279 EGO524279 EQK524279 FAG524279 FKC524279 FTY524279 GDU524279 GNQ524279 GXM524279 HHI524279 HRE524279 IBA524279 IKW524279 IUS524279 JEO524279 JOK524279 JYG524279 KIC524279 KRY524279 LBU524279 LLQ524279 LVM524279 MFI524279 MPE524279 MZA524279 NIW524279 NSS524279 OCO524279 OMK524279 OWG524279 PGC524279 PPY524279 PZU524279 QJQ524279 QTM524279 RDI524279 RNE524279 RXA524279 SGW524279 SQS524279 TAO524279 TKK524279 TUG524279 UEC524279 UNY524279 UXU524279 VHQ524279 VRM524279 WBI524279 WLE524279 WVA524279 IO589815 SK589815 ACG589815 AMC589815 AVY589815 BFU589815 BPQ589815 BZM589815 CJI589815 CTE589815 DDA589815 DMW589815 DWS589815 EGO589815 EQK589815 FAG589815 FKC589815 FTY589815 GDU589815 GNQ589815 GXM589815 HHI589815 HRE589815 IBA589815 IKW589815 IUS589815 JEO589815 JOK589815 JYG589815 KIC589815 KRY589815 LBU589815 LLQ589815 LVM589815 MFI589815 MPE589815 MZA589815 NIW589815 NSS589815 OCO589815 OMK589815 OWG589815 PGC589815 PPY589815 PZU589815 QJQ589815 QTM589815 RDI589815 RNE589815 RXA589815 SGW589815 SQS589815 TAO589815 TKK589815 TUG589815 UEC589815 UNY589815 UXU589815 VHQ589815 VRM589815 WBI589815 WLE589815 WVA589815 IO655351 SK655351 ACG655351 AMC655351 AVY655351 BFU655351 BPQ655351 BZM655351 CJI655351 CTE655351 DDA655351 DMW655351 DWS655351 EGO655351 EQK655351 FAG655351 FKC655351 FTY655351 GDU655351 GNQ655351 GXM655351 HHI655351 HRE655351 IBA655351 IKW655351 IUS655351 JEO655351 JOK655351 JYG655351 KIC655351 KRY655351 LBU655351 LLQ655351 LVM655351 MFI655351 MPE655351 MZA655351 NIW655351 NSS655351 OCO655351 OMK655351 OWG655351 PGC655351 PPY655351 PZU655351 QJQ655351 QTM655351 RDI655351 RNE655351 RXA655351 SGW655351 SQS655351 TAO655351 TKK655351 TUG655351 UEC655351 UNY655351 UXU655351 VHQ655351 VRM655351 WBI655351 WLE655351 WVA655351 IO720887 SK720887 ACG720887 AMC720887 AVY720887 BFU720887 BPQ720887 BZM720887 CJI720887 CTE720887 DDA720887 DMW720887 DWS720887 EGO720887 EQK720887 FAG720887 FKC720887 FTY720887 GDU720887 GNQ720887 GXM720887 HHI720887 HRE720887 IBA720887 IKW720887 IUS720887 JEO720887 JOK720887 JYG720887 KIC720887 KRY720887 LBU720887 LLQ720887 LVM720887 MFI720887 MPE720887 MZA720887 NIW720887 NSS720887 OCO720887 OMK720887 OWG720887 PGC720887 PPY720887 PZU720887 QJQ720887 QTM720887 RDI720887 RNE720887 RXA720887 SGW720887 SQS720887 TAO720887 TKK720887 TUG720887 UEC720887 UNY720887 UXU720887 VHQ720887 VRM720887 WBI720887 WLE720887 WVA720887 IO786423 SK786423 ACG786423 AMC786423 AVY786423 BFU786423 BPQ786423 BZM786423 CJI786423 CTE786423 DDA786423 DMW786423 DWS786423 EGO786423 EQK786423 FAG786423 FKC786423 FTY786423 GDU786423 GNQ786423 GXM786423 HHI786423 HRE786423 IBA786423 IKW786423 IUS786423 JEO786423 JOK786423 JYG786423 KIC786423 KRY786423 LBU786423 LLQ786423 LVM786423 MFI786423 MPE786423 MZA786423 NIW786423 NSS786423 OCO786423 OMK786423 OWG786423 PGC786423 PPY786423 PZU786423 QJQ786423 QTM786423 RDI786423 RNE786423 RXA786423 SGW786423 SQS786423 TAO786423 TKK786423 TUG786423 UEC786423 UNY786423 UXU786423 VHQ786423 VRM786423 WBI786423 WLE786423 WVA786423 IO851959 SK851959 ACG851959 AMC851959 AVY851959 BFU851959 BPQ851959 BZM851959 CJI851959 CTE851959 DDA851959 DMW851959 DWS851959 EGO851959 EQK851959 FAG851959 FKC851959 FTY851959 GDU851959 GNQ851959 GXM851959 HHI851959 HRE851959 IBA851959 IKW851959 IUS851959 JEO851959 JOK851959 JYG851959 KIC851959 KRY851959 LBU851959 LLQ851959 LVM851959 MFI851959 MPE851959 MZA851959 NIW851959 NSS851959 OCO851959 OMK851959 OWG851959 PGC851959 PPY851959 PZU851959 QJQ851959 QTM851959 RDI851959 RNE851959 RXA851959 SGW851959 SQS851959 TAO851959 TKK851959 TUG851959 UEC851959 UNY851959 UXU851959 VHQ851959 VRM851959 WBI851959 WLE851959 WVA851959 IO917495 SK917495 ACG917495 AMC917495 AVY917495 BFU917495 BPQ917495 BZM917495 CJI917495 CTE917495 DDA917495 DMW917495 DWS917495 EGO917495 EQK917495 FAG917495 FKC917495 FTY917495 GDU917495 GNQ917495 GXM917495 HHI917495 HRE917495 IBA917495 IKW917495 IUS917495 JEO917495 JOK917495 JYG917495 KIC917495 KRY917495 LBU917495 LLQ917495 LVM917495 MFI917495 MPE917495 MZA917495 NIW917495 NSS917495 OCO917495 OMK917495 OWG917495 PGC917495 PPY917495 PZU917495 QJQ917495 QTM917495 RDI917495 RNE917495 RXA917495 SGW917495 SQS917495 TAO917495 TKK917495 TUG917495 UEC917495 UNY917495 UXU917495 VHQ917495 VRM917495 WBI917495 WLE917495 WVA917495 IO983031 SK983031 ACG983031 AMC983031 AVY983031 BFU983031 BPQ983031 BZM983031 CJI983031 CTE983031 DDA983031 DMW983031 DWS983031 EGO983031 EQK983031 FAG983031 FKC983031 FTY983031 GDU983031 GNQ983031 GXM983031 HHI983031 HRE983031 IBA983031 IKW983031 IUS983031 JEO983031 JOK983031 JYG983031 KIC983031 KRY983031 LBU983031 LLQ983031 LVM983031 MFI983031 MPE983031 MZA983031 NIW983031 NSS983031 OCO983031 OMK983031 OWG983031 PGC983031 PPY983031 PZU983031 QJQ983031 QTM983031 RDI983031 RNE983031 RXA983031 SGW983031 SQS983031 TAO983031 TKK983031 TUG983031 UEC983031 UNY983031 UXU983031 VHQ983031 VRM983031 WBI983031 WLE983031 WVA983031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F8F91-E694-44D9-8768-C4FBF9CA61F8}">
  <sheetPr>
    <pageSetUpPr fitToPage="1"/>
  </sheetPr>
  <dimension ref="A1:AR192"/>
  <sheetViews>
    <sheetView showGridLines="0" view="pageBreakPreview" topLeftCell="B2" zoomScale="120" zoomScaleNormal="100" zoomScaleSheetLayoutView="120" workbookViewId="0">
      <selection activeCell="J8" sqref="J8:V8"/>
    </sheetView>
  </sheetViews>
  <sheetFormatPr defaultRowHeight="20.149999999999999" customHeight="1"/>
  <cols>
    <col min="1" max="1" width="1.08203125" style="202" hidden="1" customWidth="1"/>
    <col min="2" max="2" width="1.5" style="202" customWidth="1"/>
    <col min="3" max="3" width="2.5" style="202" customWidth="1"/>
    <col min="4" max="22" width="3.83203125" style="202" customWidth="1"/>
    <col min="23" max="23" width="1.58203125" style="202" customWidth="1"/>
    <col min="24" max="24" width="3.08203125" style="202" customWidth="1"/>
    <col min="25" max="27" width="9" style="202" customWidth="1"/>
    <col min="28" max="29" width="9" style="203" customWidth="1"/>
    <col min="30" max="30" width="9" style="202" customWidth="1"/>
    <col min="31" max="42" width="9" style="202"/>
    <col min="43" max="43" width="16.83203125" style="202" bestFit="1" customWidth="1"/>
    <col min="44" max="44" width="13.33203125" style="202" customWidth="1"/>
    <col min="45" max="216" width="9" style="202"/>
    <col min="217" max="240" width="3.58203125" style="202" customWidth="1"/>
    <col min="241" max="249" width="9" style="202" customWidth="1"/>
    <col min="250" max="250" width="2" style="202" customWidth="1"/>
    <col min="251" max="472" width="9" style="202"/>
    <col min="473" max="496" width="3.58203125" style="202" customWidth="1"/>
    <col min="497" max="505" width="9" style="202" customWidth="1"/>
    <col min="506" max="506" width="2" style="202" customWidth="1"/>
    <col min="507" max="728" width="9" style="202"/>
    <col min="729" max="752" width="3.58203125" style="202" customWidth="1"/>
    <col min="753" max="761" width="9" style="202" customWidth="1"/>
    <col min="762" max="762" width="2" style="202" customWidth="1"/>
    <col min="763" max="984" width="9" style="202"/>
    <col min="985" max="1008" width="3.58203125" style="202" customWidth="1"/>
    <col min="1009" max="1017" width="9" style="202" customWidth="1"/>
    <col min="1018" max="1018" width="2" style="202" customWidth="1"/>
    <col min="1019" max="1240" width="9" style="202"/>
    <col min="1241" max="1264" width="3.58203125" style="202" customWidth="1"/>
    <col min="1265" max="1273" width="9" style="202" customWidth="1"/>
    <col min="1274" max="1274" width="2" style="202" customWidth="1"/>
    <col min="1275" max="1496" width="9" style="202"/>
    <col min="1497" max="1520" width="3.58203125" style="202" customWidth="1"/>
    <col min="1521" max="1529" width="9" style="202" customWidth="1"/>
    <col min="1530" max="1530" width="2" style="202" customWidth="1"/>
    <col min="1531" max="1752" width="9" style="202"/>
    <col min="1753" max="1776" width="3.58203125" style="202" customWidth="1"/>
    <col min="1777" max="1785" width="9" style="202" customWidth="1"/>
    <col min="1786" max="1786" width="2" style="202" customWidth="1"/>
    <col min="1787" max="2008" width="9" style="202"/>
    <col min="2009" max="2032" width="3.58203125" style="202" customWidth="1"/>
    <col min="2033" max="2041" width="9" style="202" customWidth="1"/>
    <col min="2042" max="2042" width="2" style="202" customWidth="1"/>
    <col min="2043" max="2264" width="9" style="202"/>
    <col min="2265" max="2288" width="3.58203125" style="202" customWidth="1"/>
    <col min="2289" max="2297" width="9" style="202" customWidth="1"/>
    <col min="2298" max="2298" width="2" style="202" customWidth="1"/>
    <col min="2299" max="2520" width="9" style="202"/>
    <col min="2521" max="2544" width="3.58203125" style="202" customWidth="1"/>
    <col min="2545" max="2553" width="9" style="202" customWidth="1"/>
    <col min="2554" max="2554" width="2" style="202" customWidth="1"/>
    <col min="2555" max="2776" width="9" style="202"/>
    <col min="2777" max="2800" width="3.58203125" style="202" customWidth="1"/>
    <col min="2801" max="2809" width="9" style="202" customWidth="1"/>
    <col min="2810" max="2810" width="2" style="202" customWidth="1"/>
    <col min="2811" max="3032" width="9" style="202"/>
    <col min="3033" max="3056" width="3.58203125" style="202" customWidth="1"/>
    <col min="3057" max="3065" width="9" style="202" customWidth="1"/>
    <col min="3066" max="3066" width="2" style="202" customWidth="1"/>
    <col min="3067" max="3288" width="9" style="202"/>
    <col min="3289" max="3312" width="3.58203125" style="202" customWidth="1"/>
    <col min="3313" max="3321" width="9" style="202" customWidth="1"/>
    <col min="3322" max="3322" width="2" style="202" customWidth="1"/>
    <col min="3323" max="3544" width="9" style="202"/>
    <col min="3545" max="3568" width="3.58203125" style="202" customWidth="1"/>
    <col min="3569" max="3577" width="9" style="202" customWidth="1"/>
    <col min="3578" max="3578" width="2" style="202" customWidth="1"/>
    <col min="3579" max="3800" width="9" style="202"/>
    <col min="3801" max="3824" width="3.58203125" style="202" customWidth="1"/>
    <col min="3825" max="3833" width="9" style="202" customWidth="1"/>
    <col min="3834" max="3834" width="2" style="202" customWidth="1"/>
    <col min="3835" max="4056" width="9" style="202"/>
    <col min="4057" max="4080" width="3.58203125" style="202" customWidth="1"/>
    <col min="4081" max="4089" width="9" style="202" customWidth="1"/>
    <col min="4090" max="4090" width="2" style="202" customWidth="1"/>
    <col min="4091" max="4312" width="9" style="202"/>
    <col min="4313" max="4336" width="3.58203125" style="202" customWidth="1"/>
    <col min="4337" max="4345" width="9" style="202" customWidth="1"/>
    <col min="4346" max="4346" width="2" style="202" customWidth="1"/>
    <col min="4347" max="4568" width="9" style="202"/>
    <col min="4569" max="4592" width="3.58203125" style="202" customWidth="1"/>
    <col min="4593" max="4601" width="9" style="202" customWidth="1"/>
    <col min="4602" max="4602" width="2" style="202" customWidth="1"/>
    <col min="4603" max="4824" width="9" style="202"/>
    <col min="4825" max="4848" width="3.58203125" style="202" customWidth="1"/>
    <col min="4849" max="4857" width="9" style="202" customWidth="1"/>
    <col min="4858" max="4858" width="2" style="202" customWidth="1"/>
    <col min="4859" max="5080" width="9" style="202"/>
    <col min="5081" max="5104" width="3.58203125" style="202" customWidth="1"/>
    <col min="5105" max="5113" width="9" style="202" customWidth="1"/>
    <col min="5114" max="5114" width="2" style="202" customWidth="1"/>
    <col min="5115" max="5336" width="9" style="202"/>
    <col min="5337" max="5360" width="3.58203125" style="202" customWidth="1"/>
    <col min="5361" max="5369" width="9" style="202" customWidth="1"/>
    <col min="5370" max="5370" width="2" style="202" customWidth="1"/>
    <col min="5371" max="5592" width="9" style="202"/>
    <col min="5593" max="5616" width="3.58203125" style="202" customWidth="1"/>
    <col min="5617" max="5625" width="9" style="202" customWidth="1"/>
    <col min="5626" max="5626" width="2" style="202" customWidth="1"/>
    <col min="5627" max="5848" width="9" style="202"/>
    <col min="5849" max="5872" width="3.58203125" style="202" customWidth="1"/>
    <col min="5873" max="5881" width="9" style="202" customWidth="1"/>
    <col min="5882" max="5882" width="2" style="202" customWidth="1"/>
    <col min="5883" max="6104" width="9" style="202"/>
    <col min="6105" max="6128" width="3.58203125" style="202" customWidth="1"/>
    <col min="6129" max="6137" width="9" style="202" customWidth="1"/>
    <col min="6138" max="6138" width="2" style="202" customWidth="1"/>
    <col min="6139" max="6360" width="9" style="202"/>
    <col min="6361" max="6384" width="3.58203125" style="202" customWidth="1"/>
    <col min="6385" max="6393" width="9" style="202" customWidth="1"/>
    <col min="6394" max="6394" width="2" style="202" customWidth="1"/>
    <col min="6395" max="6616" width="9" style="202"/>
    <col min="6617" max="6640" width="3.58203125" style="202" customWidth="1"/>
    <col min="6641" max="6649" width="9" style="202" customWidth="1"/>
    <col min="6650" max="6650" width="2" style="202" customWidth="1"/>
    <col min="6651" max="6872" width="9" style="202"/>
    <col min="6873" max="6896" width="3.58203125" style="202" customWidth="1"/>
    <col min="6897" max="6905" width="9" style="202" customWidth="1"/>
    <col min="6906" max="6906" width="2" style="202" customWidth="1"/>
    <col min="6907" max="7128" width="9" style="202"/>
    <col min="7129" max="7152" width="3.58203125" style="202" customWidth="1"/>
    <col min="7153" max="7161" width="9" style="202" customWidth="1"/>
    <col min="7162" max="7162" width="2" style="202" customWidth="1"/>
    <col min="7163" max="7384" width="9" style="202"/>
    <col min="7385" max="7408" width="3.58203125" style="202" customWidth="1"/>
    <col min="7409" max="7417" width="9" style="202" customWidth="1"/>
    <col min="7418" max="7418" width="2" style="202" customWidth="1"/>
    <col min="7419" max="7640" width="9" style="202"/>
    <col min="7641" max="7664" width="3.58203125" style="202" customWidth="1"/>
    <col min="7665" max="7673" width="9" style="202" customWidth="1"/>
    <col min="7674" max="7674" width="2" style="202" customWidth="1"/>
    <col min="7675" max="7896" width="9" style="202"/>
    <col min="7897" max="7920" width="3.58203125" style="202" customWidth="1"/>
    <col min="7921" max="7929" width="9" style="202" customWidth="1"/>
    <col min="7930" max="7930" width="2" style="202" customWidth="1"/>
    <col min="7931" max="8152" width="9" style="202"/>
    <col min="8153" max="8176" width="3.58203125" style="202" customWidth="1"/>
    <col min="8177" max="8185" width="9" style="202" customWidth="1"/>
    <col min="8186" max="8186" width="2" style="202" customWidth="1"/>
    <col min="8187" max="8408" width="9" style="202"/>
    <col min="8409" max="8432" width="3.58203125" style="202" customWidth="1"/>
    <col min="8433" max="8441" width="9" style="202" customWidth="1"/>
    <col min="8442" max="8442" width="2" style="202" customWidth="1"/>
    <col min="8443" max="8664" width="9" style="202"/>
    <col min="8665" max="8688" width="3.58203125" style="202" customWidth="1"/>
    <col min="8689" max="8697" width="9" style="202" customWidth="1"/>
    <col min="8698" max="8698" width="2" style="202" customWidth="1"/>
    <col min="8699" max="8920" width="9" style="202"/>
    <col min="8921" max="8944" width="3.58203125" style="202" customWidth="1"/>
    <col min="8945" max="8953" width="9" style="202" customWidth="1"/>
    <col min="8954" max="8954" width="2" style="202" customWidth="1"/>
    <col min="8955" max="9176" width="9" style="202"/>
    <col min="9177" max="9200" width="3.58203125" style="202" customWidth="1"/>
    <col min="9201" max="9209" width="9" style="202" customWidth="1"/>
    <col min="9210" max="9210" width="2" style="202" customWidth="1"/>
    <col min="9211" max="9432" width="9" style="202"/>
    <col min="9433" max="9456" width="3.58203125" style="202" customWidth="1"/>
    <col min="9457" max="9465" width="9" style="202" customWidth="1"/>
    <col min="9466" max="9466" width="2" style="202" customWidth="1"/>
    <col min="9467" max="9688" width="9" style="202"/>
    <col min="9689" max="9712" width="3.58203125" style="202" customWidth="1"/>
    <col min="9713" max="9721" width="9" style="202" customWidth="1"/>
    <col min="9722" max="9722" width="2" style="202" customWidth="1"/>
    <col min="9723" max="9944" width="9" style="202"/>
    <col min="9945" max="9968" width="3.58203125" style="202" customWidth="1"/>
    <col min="9969" max="9977" width="9" style="202" customWidth="1"/>
    <col min="9978" max="9978" width="2" style="202" customWidth="1"/>
    <col min="9979" max="10200" width="9" style="202"/>
    <col min="10201" max="10224" width="3.58203125" style="202" customWidth="1"/>
    <col min="10225" max="10233" width="9" style="202" customWidth="1"/>
    <col min="10234" max="10234" width="2" style="202" customWidth="1"/>
    <col min="10235" max="10456" width="9" style="202"/>
    <col min="10457" max="10480" width="3.58203125" style="202" customWidth="1"/>
    <col min="10481" max="10489" width="9" style="202" customWidth="1"/>
    <col min="10490" max="10490" width="2" style="202" customWidth="1"/>
    <col min="10491" max="10712" width="9" style="202"/>
    <col min="10713" max="10736" width="3.58203125" style="202" customWidth="1"/>
    <col min="10737" max="10745" width="9" style="202" customWidth="1"/>
    <col min="10746" max="10746" width="2" style="202" customWidth="1"/>
    <col min="10747" max="10968" width="9" style="202"/>
    <col min="10969" max="10992" width="3.58203125" style="202" customWidth="1"/>
    <col min="10993" max="11001" width="9" style="202" customWidth="1"/>
    <col min="11002" max="11002" width="2" style="202" customWidth="1"/>
    <col min="11003" max="11224" width="9" style="202"/>
    <col min="11225" max="11248" width="3.58203125" style="202" customWidth="1"/>
    <col min="11249" max="11257" width="9" style="202" customWidth="1"/>
    <col min="11258" max="11258" width="2" style="202" customWidth="1"/>
    <col min="11259" max="11480" width="9" style="202"/>
    <col min="11481" max="11504" width="3.58203125" style="202" customWidth="1"/>
    <col min="11505" max="11513" width="9" style="202" customWidth="1"/>
    <col min="11514" max="11514" width="2" style="202" customWidth="1"/>
    <col min="11515" max="11736" width="9" style="202"/>
    <col min="11737" max="11760" width="3.58203125" style="202" customWidth="1"/>
    <col min="11761" max="11769" width="9" style="202" customWidth="1"/>
    <col min="11770" max="11770" width="2" style="202" customWidth="1"/>
    <col min="11771" max="11992" width="9" style="202"/>
    <col min="11993" max="12016" width="3.58203125" style="202" customWidth="1"/>
    <col min="12017" max="12025" width="9" style="202" customWidth="1"/>
    <col min="12026" max="12026" width="2" style="202" customWidth="1"/>
    <col min="12027" max="12248" width="9" style="202"/>
    <col min="12249" max="12272" width="3.58203125" style="202" customWidth="1"/>
    <col min="12273" max="12281" width="9" style="202" customWidth="1"/>
    <col min="12282" max="12282" width="2" style="202" customWidth="1"/>
    <col min="12283" max="12504" width="9" style="202"/>
    <col min="12505" max="12528" width="3.58203125" style="202" customWidth="1"/>
    <col min="12529" max="12537" width="9" style="202" customWidth="1"/>
    <col min="12538" max="12538" width="2" style="202" customWidth="1"/>
    <col min="12539" max="12760" width="9" style="202"/>
    <col min="12761" max="12784" width="3.58203125" style="202" customWidth="1"/>
    <col min="12785" max="12793" width="9" style="202" customWidth="1"/>
    <col min="12794" max="12794" width="2" style="202" customWidth="1"/>
    <col min="12795" max="13016" width="9" style="202"/>
    <col min="13017" max="13040" width="3.58203125" style="202" customWidth="1"/>
    <col min="13041" max="13049" width="9" style="202" customWidth="1"/>
    <col min="13050" max="13050" width="2" style="202" customWidth="1"/>
    <col min="13051" max="13272" width="9" style="202"/>
    <col min="13273" max="13296" width="3.58203125" style="202" customWidth="1"/>
    <col min="13297" max="13305" width="9" style="202" customWidth="1"/>
    <col min="13306" max="13306" width="2" style="202" customWidth="1"/>
    <col min="13307" max="13528" width="9" style="202"/>
    <col min="13529" max="13552" width="3.58203125" style="202" customWidth="1"/>
    <col min="13553" max="13561" width="9" style="202" customWidth="1"/>
    <col min="13562" max="13562" width="2" style="202" customWidth="1"/>
    <col min="13563" max="13784" width="9" style="202"/>
    <col min="13785" max="13808" width="3.58203125" style="202" customWidth="1"/>
    <col min="13809" max="13817" width="9" style="202" customWidth="1"/>
    <col min="13818" max="13818" width="2" style="202" customWidth="1"/>
    <col min="13819" max="14040" width="9" style="202"/>
    <col min="14041" max="14064" width="3.58203125" style="202" customWidth="1"/>
    <col min="14065" max="14073" width="9" style="202" customWidth="1"/>
    <col min="14074" max="14074" width="2" style="202" customWidth="1"/>
    <col min="14075" max="14296" width="9" style="202"/>
    <col min="14297" max="14320" width="3.58203125" style="202" customWidth="1"/>
    <col min="14321" max="14329" width="9" style="202" customWidth="1"/>
    <col min="14330" max="14330" width="2" style="202" customWidth="1"/>
    <col min="14331" max="14552" width="9" style="202"/>
    <col min="14553" max="14576" width="3.58203125" style="202" customWidth="1"/>
    <col min="14577" max="14585" width="9" style="202" customWidth="1"/>
    <col min="14586" max="14586" width="2" style="202" customWidth="1"/>
    <col min="14587" max="14808" width="9" style="202"/>
    <col min="14809" max="14832" width="3.58203125" style="202" customWidth="1"/>
    <col min="14833" max="14841" width="9" style="202" customWidth="1"/>
    <col min="14842" max="14842" width="2" style="202" customWidth="1"/>
    <col min="14843" max="15064" width="9" style="202"/>
    <col min="15065" max="15088" width="3.58203125" style="202" customWidth="1"/>
    <col min="15089" max="15097" width="9" style="202" customWidth="1"/>
    <col min="15098" max="15098" width="2" style="202" customWidth="1"/>
    <col min="15099" max="15320" width="9" style="202"/>
    <col min="15321" max="15344" width="3.58203125" style="202" customWidth="1"/>
    <col min="15345" max="15353" width="9" style="202" customWidth="1"/>
    <col min="15354" max="15354" width="2" style="202" customWidth="1"/>
    <col min="15355" max="15576" width="9" style="202"/>
    <col min="15577" max="15600" width="3.58203125" style="202" customWidth="1"/>
    <col min="15601" max="15609" width="9" style="202" customWidth="1"/>
    <col min="15610" max="15610" width="2" style="202" customWidth="1"/>
    <col min="15611" max="15832" width="9" style="202"/>
    <col min="15833" max="15856" width="3.58203125" style="202" customWidth="1"/>
    <col min="15857" max="15865" width="9" style="202" customWidth="1"/>
    <col min="15866" max="15866" width="2" style="202" customWidth="1"/>
    <col min="15867" max="16088" width="9" style="202"/>
    <col min="16089" max="16112" width="3.58203125" style="202" customWidth="1"/>
    <col min="16113" max="16121" width="9" style="202" customWidth="1"/>
    <col min="16122" max="16122" width="2" style="202" customWidth="1"/>
    <col min="16123" max="16384" width="9" style="202"/>
  </cols>
  <sheetData>
    <row r="1" spans="2:44" ht="15" hidden="1" customHeight="1">
      <c r="B1" s="846"/>
    </row>
    <row r="2" spans="2:44" ht="15" customHeight="1">
      <c r="B2" s="846" t="s">
        <v>491</v>
      </c>
    </row>
    <row r="3" spans="2:44" ht="7.5" customHeight="1">
      <c r="B3" s="254"/>
      <c r="C3" s="254"/>
      <c r="D3" s="254"/>
      <c r="E3" s="254"/>
      <c r="F3" s="254"/>
      <c r="G3" s="254"/>
      <c r="H3" s="254"/>
      <c r="I3" s="254"/>
      <c r="J3" s="254"/>
      <c r="K3" s="254"/>
      <c r="L3" s="254"/>
      <c r="M3" s="254"/>
      <c r="N3" s="254"/>
      <c r="O3" s="254"/>
      <c r="P3" s="254"/>
      <c r="Q3" s="255"/>
      <c r="R3" s="254"/>
      <c r="S3" s="254"/>
      <c r="T3" s="254"/>
      <c r="U3" s="254"/>
      <c r="V3" s="254"/>
      <c r="W3" s="254"/>
      <c r="X3" s="254"/>
      <c r="Y3" s="255"/>
      <c r="Z3" s="256"/>
    </row>
    <row r="4" spans="2:44" ht="19.5" customHeight="1">
      <c r="B4" s="257" t="s">
        <v>1146</v>
      </c>
      <c r="C4" s="254"/>
      <c r="D4" s="258"/>
      <c r="E4" s="258"/>
      <c r="F4" s="258"/>
      <c r="G4" s="258"/>
      <c r="H4" s="258"/>
      <c r="I4" s="258"/>
      <c r="J4" s="258"/>
      <c r="K4" s="258"/>
      <c r="L4" s="258"/>
      <c r="M4" s="258"/>
      <c r="N4" s="258"/>
      <c r="O4" s="258"/>
      <c r="P4" s="258"/>
      <c r="Q4" s="258"/>
      <c r="R4" s="258"/>
      <c r="S4" s="258"/>
      <c r="T4" s="258"/>
      <c r="U4" s="258"/>
      <c r="V4" s="258"/>
      <c r="W4" s="258"/>
      <c r="X4" s="258"/>
      <c r="Y4" s="258"/>
      <c r="Z4" s="259" t="s">
        <v>301</v>
      </c>
    </row>
    <row r="5" spans="2:44" ht="15.75" customHeight="1">
      <c r="B5" s="254"/>
      <c r="C5" s="260"/>
      <c r="D5" s="261"/>
      <c r="E5" s="261"/>
      <c r="F5" s="261"/>
      <c r="G5" s="261"/>
      <c r="H5" s="261"/>
      <c r="I5" s="258"/>
      <c r="J5" s="258"/>
      <c r="K5" s="258"/>
      <c r="L5" s="258"/>
      <c r="M5" s="258"/>
      <c r="N5" s="258"/>
      <c r="O5" s="258"/>
      <c r="P5" s="258"/>
      <c r="Q5" s="258"/>
      <c r="R5" s="258"/>
      <c r="S5" s="258"/>
      <c r="T5" s="258"/>
      <c r="U5" s="258"/>
      <c r="V5" s="258"/>
      <c r="W5" s="258"/>
      <c r="X5" s="258"/>
      <c r="Y5" s="258"/>
      <c r="Z5" s="254"/>
    </row>
    <row r="6" spans="2:44" s="210" customFormat="1" ht="15" customHeight="1">
      <c r="B6" s="262"/>
      <c r="C6" s="263" t="s">
        <v>356</v>
      </c>
      <c r="D6" s="264"/>
      <c r="E6" s="265"/>
      <c r="F6" s="265"/>
      <c r="G6" s="265"/>
      <c r="H6" s="265"/>
      <c r="I6" s="265"/>
      <c r="J6" s="265"/>
      <c r="K6" s="265"/>
      <c r="L6" s="265"/>
      <c r="M6" s="265"/>
      <c r="N6" s="265"/>
      <c r="O6" s="265"/>
      <c r="P6" s="265"/>
      <c r="Q6" s="265"/>
      <c r="R6" s="265"/>
      <c r="S6" s="265"/>
      <c r="T6" s="265"/>
      <c r="U6" s="266"/>
      <c r="V6" s="265"/>
      <c r="W6" s="265"/>
      <c r="X6" s="265"/>
      <c r="Y6" s="265"/>
      <c r="Z6" s="262"/>
      <c r="AB6" s="203"/>
      <c r="AC6" s="203"/>
      <c r="AQ6" s="203"/>
      <c r="AR6" s="211"/>
    </row>
    <row r="7" spans="2:44" s="319" customFormat="1" ht="21.75" customHeight="1">
      <c r="B7" s="269"/>
      <c r="C7" s="260"/>
      <c r="D7" s="2291" t="s">
        <v>357</v>
      </c>
      <c r="E7" s="2292"/>
      <c r="F7" s="2292"/>
      <c r="G7" s="2292"/>
      <c r="H7" s="2292"/>
      <c r="I7" s="2293"/>
      <c r="J7" s="2361" t="str">
        <f>IF(入力シート!F11="","",入力シート!F11)&amp;"高層ＺＥＨ-Ｍ支援事業"</f>
        <v>高層ＺＥＨ-Ｍ支援事業</v>
      </c>
      <c r="K7" s="2361"/>
      <c r="L7" s="2361"/>
      <c r="M7" s="2361"/>
      <c r="N7" s="2361"/>
      <c r="O7" s="2361"/>
      <c r="P7" s="2361"/>
      <c r="Q7" s="2361"/>
      <c r="R7" s="2361"/>
      <c r="S7" s="2361"/>
      <c r="T7" s="2361"/>
      <c r="U7" s="2361"/>
      <c r="V7" s="2362"/>
      <c r="W7" s="253"/>
      <c r="X7" s="253"/>
      <c r="Y7" s="253"/>
      <c r="Z7" s="269"/>
      <c r="AB7" s="203"/>
      <c r="AC7" s="203"/>
    </row>
    <row r="8" spans="2:44" s="319" customFormat="1" ht="18" customHeight="1">
      <c r="B8" s="269"/>
      <c r="C8" s="260"/>
      <c r="D8" s="2291" t="s">
        <v>328</v>
      </c>
      <c r="E8" s="2292"/>
      <c r="F8" s="2292"/>
      <c r="G8" s="2292"/>
      <c r="H8" s="2292"/>
      <c r="I8" s="2293"/>
      <c r="J8" s="2519"/>
      <c r="K8" s="2520"/>
      <c r="L8" s="2520"/>
      <c r="M8" s="2520"/>
      <c r="N8" s="2520"/>
      <c r="O8" s="2520"/>
      <c r="P8" s="2520"/>
      <c r="Q8" s="2520"/>
      <c r="R8" s="2520"/>
      <c r="S8" s="2520"/>
      <c r="T8" s="2520"/>
      <c r="U8" s="2520"/>
      <c r="V8" s="2521"/>
      <c r="W8" s="253"/>
      <c r="X8" s="253"/>
      <c r="Y8" s="253"/>
      <c r="Z8" s="269"/>
      <c r="AB8" s="203"/>
      <c r="AC8" s="203"/>
    </row>
    <row r="9" spans="2:44" s="319" customFormat="1" ht="15" customHeight="1">
      <c r="B9" s="269"/>
      <c r="C9" s="260"/>
      <c r="D9" s="270"/>
      <c r="E9" s="270"/>
      <c r="F9" s="270"/>
      <c r="G9" s="270"/>
      <c r="H9" s="270"/>
      <c r="I9" s="270"/>
      <c r="J9" s="270"/>
      <c r="K9" s="270"/>
      <c r="L9" s="270"/>
      <c r="M9" s="270"/>
      <c r="N9" s="270"/>
      <c r="O9" s="270"/>
      <c r="P9" s="270"/>
      <c r="Q9" s="270"/>
      <c r="R9" s="270"/>
      <c r="S9" s="270"/>
      <c r="T9" s="270"/>
      <c r="U9" s="270"/>
      <c r="V9" s="270"/>
      <c r="W9" s="253"/>
      <c r="X9" s="253"/>
      <c r="Y9" s="253"/>
      <c r="Z9" s="269"/>
      <c r="AB9" s="203"/>
      <c r="AC9" s="203"/>
    </row>
    <row r="10" spans="2:44" s="210" customFormat="1" ht="15.5">
      <c r="B10" s="262"/>
      <c r="C10" s="263" t="s">
        <v>329</v>
      </c>
      <c r="D10" s="264"/>
      <c r="E10" s="265"/>
      <c r="F10" s="265"/>
      <c r="G10" s="265"/>
      <c r="H10" s="265"/>
      <c r="I10" s="265"/>
      <c r="J10" s="265"/>
      <c r="K10" s="265"/>
      <c r="L10" s="265"/>
      <c r="M10" s="265"/>
      <c r="N10" s="265"/>
      <c r="O10" s="265"/>
      <c r="P10" s="265"/>
      <c r="Q10" s="265"/>
      <c r="R10" s="265"/>
      <c r="S10" s="265"/>
      <c r="T10" s="265"/>
      <c r="U10" s="266"/>
      <c r="V10" s="265"/>
      <c r="W10" s="265"/>
      <c r="X10" s="265"/>
      <c r="Y10" s="265"/>
      <c r="Z10" s="262"/>
      <c r="AB10" s="203"/>
      <c r="AC10" s="203"/>
    </row>
    <row r="11" spans="2:44" s="210" customFormat="1" ht="15.5">
      <c r="B11" s="262"/>
      <c r="C11" s="263"/>
      <c r="D11" s="251" t="s">
        <v>367</v>
      </c>
      <c r="E11" s="265"/>
      <c r="F11" s="265"/>
      <c r="G11" s="265"/>
      <c r="H11" s="265"/>
      <c r="I11" s="265"/>
      <c r="J11" s="265"/>
      <c r="K11" s="265"/>
      <c r="L11" s="265"/>
      <c r="M11" s="265"/>
      <c r="N11" s="265"/>
      <c r="O11" s="265"/>
      <c r="P11" s="265"/>
      <c r="Q11" s="265"/>
      <c r="R11" s="265"/>
      <c r="S11" s="265"/>
      <c r="T11" s="265"/>
      <c r="U11" s="266"/>
      <c r="V11" s="265"/>
      <c r="W11" s="265"/>
      <c r="X11" s="265"/>
      <c r="Y11" s="265"/>
      <c r="Z11" s="262"/>
      <c r="AB11" s="203"/>
      <c r="AC11" s="203"/>
    </row>
    <row r="12" spans="2:44" s="210" customFormat="1" ht="18" customHeight="1">
      <c r="B12" s="262"/>
      <c r="C12" s="263"/>
      <c r="D12" s="2291" t="s">
        <v>368</v>
      </c>
      <c r="E12" s="2292"/>
      <c r="F12" s="2292"/>
      <c r="G12" s="2292"/>
      <c r="H12" s="2292"/>
      <c r="I12" s="2293"/>
      <c r="J12" s="271" t="s">
        <v>191</v>
      </c>
      <c r="K12" s="2513" t="s">
        <v>369</v>
      </c>
      <c r="L12" s="2513"/>
      <c r="M12" s="2513"/>
      <c r="N12" s="312"/>
      <c r="O12" s="312"/>
      <c r="P12" s="273" t="s">
        <v>191</v>
      </c>
      <c r="Q12" s="2514" t="s">
        <v>370</v>
      </c>
      <c r="R12" s="2514"/>
      <c r="S12" s="2514"/>
      <c r="T12" s="2514"/>
      <c r="U12" s="325"/>
      <c r="V12" s="298"/>
      <c r="W12" s="265"/>
      <c r="X12" s="265"/>
      <c r="Y12" s="265"/>
      <c r="Z12" s="262"/>
      <c r="AB12" s="203"/>
      <c r="AC12" s="203"/>
    </row>
    <row r="13" spans="2:44" s="210" customFormat="1" ht="11.25" customHeight="1">
      <c r="B13" s="262"/>
      <c r="C13" s="263"/>
      <c r="D13" s="251"/>
      <c r="E13" s="265"/>
      <c r="F13" s="265"/>
      <c r="G13" s="265"/>
      <c r="H13" s="265"/>
      <c r="I13" s="265"/>
      <c r="J13" s="265"/>
      <c r="K13" s="265"/>
      <c r="L13" s="265"/>
      <c r="M13" s="265"/>
      <c r="N13" s="265"/>
      <c r="O13" s="265"/>
      <c r="P13" s="265"/>
      <c r="Q13" s="265"/>
      <c r="R13" s="265"/>
      <c r="S13" s="265"/>
      <c r="T13" s="265"/>
      <c r="U13" s="266"/>
      <c r="V13" s="265"/>
      <c r="W13" s="265"/>
      <c r="X13" s="265"/>
      <c r="Y13" s="265"/>
      <c r="Z13" s="262"/>
      <c r="AB13" s="203"/>
      <c r="AC13" s="203"/>
    </row>
    <row r="14" spans="2:44" s="319" customFormat="1" ht="18" customHeight="1">
      <c r="B14" s="269"/>
      <c r="C14" s="260"/>
      <c r="D14" s="2291" t="s">
        <v>371</v>
      </c>
      <c r="E14" s="2292"/>
      <c r="F14" s="2292"/>
      <c r="G14" s="2292"/>
      <c r="H14" s="2292"/>
      <c r="I14" s="2293"/>
      <c r="J14" s="313" t="s">
        <v>191</v>
      </c>
      <c r="K14" s="2513" t="s">
        <v>372</v>
      </c>
      <c r="L14" s="2513"/>
      <c r="M14" s="2513"/>
      <c r="N14" s="314" t="s">
        <v>191</v>
      </c>
      <c r="O14" s="2514" t="s">
        <v>373</v>
      </c>
      <c r="P14" s="2514"/>
      <c r="Q14" s="2514"/>
      <c r="R14" s="295"/>
      <c r="S14" s="272"/>
      <c r="T14" s="272"/>
      <c r="U14" s="272"/>
      <c r="V14" s="298"/>
      <c r="W14" s="253"/>
      <c r="X14" s="253"/>
      <c r="Y14" s="253"/>
      <c r="Z14" s="269"/>
      <c r="AB14" s="212"/>
      <c r="AC14" s="203"/>
    </row>
    <row r="15" spans="2:44" s="319" customFormat="1" ht="18" customHeight="1">
      <c r="B15" s="269"/>
      <c r="C15" s="260"/>
      <c r="D15" s="2291" t="s">
        <v>374</v>
      </c>
      <c r="E15" s="2292"/>
      <c r="F15" s="2292"/>
      <c r="G15" s="2292"/>
      <c r="H15" s="2292"/>
      <c r="I15" s="2293"/>
      <c r="J15" s="2480"/>
      <c r="K15" s="2481"/>
      <c r="L15" s="2481"/>
      <c r="M15" s="2481"/>
      <c r="N15" s="2481"/>
      <c r="O15" s="2481"/>
      <c r="P15" s="2481"/>
      <c r="Q15" s="2481"/>
      <c r="R15" s="2481"/>
      <c r="S15" s="2481"/>
      <c r="T15" s="2481"/>
      <c r="U15" s="2481"/>
      <c r="V15" s="2482"/>
      <c r="W15" s="276"/>
      <c r="X15" s="253"/>
      <c r="Y15" s="253"/>
      <c r="Z15" s="269"/>
      <c r="AB15" s="203"/>
      <c r="AC15" s="203"/>
    </row>
    <row r="16" spans="2:44" s="319" customFormat="1" ht="18" customHeight="1">
      <c r="B16" s="269"/>
      <c r="C16" s="260"/>
      <c r="D16" s="2291" t="s">
        <v>375</v>
      </c>
      <c r="E16" s="2292"/>
      <c r="F16" s="2292"/>
      <c r="G16" s="2292"/>
      <c r="H16" s="2292"/>
      <c r="I16" s="2293"/>
      <c r="J16" s="2515"/>
      <c r="K16" s="2516"/>
      <c r="L16" s="2516"/>
      <c r="M16" s="2516"/>
      <c r="N16" s="2516"/>
      <c r="O16" s="2516"/>
      <c r="P16" s="323" t="s">
        <v>376</v>
      </c>
      <c r="Q16" s="315"/>
      <c r="R16" s="316"/>
      <c r="S16" s="316"/>
      <c r="T16" s="316"/>
      <c r="U16" s="316"/>
      <c r="V16" s="316"/>
      <c r="W16" s="276"/>
      <c r="X16" s="253"/>
      <c r="Y16" s="253"/>
      <c r="Z16" s="269"/>
      <c r="AB16" s="203"/>
      <c r="AC16" s="203"/>
    </row>
    <row r="17" spans="2:44" s="319" customFormat="1" ht="18" customHeight="1">
      <c r="B17" s="269"/>
      <c r="C17" s="260"/>
      <c r="D17" s="2363" t="s">
        <v>377</v>
      </c>
      <c r="E17" s="2292"/>
      <c r="F17" s="2292"/>
      <c r="G17" s="2292"/>
      <c r="H17" s="2292"/>
      <c r="I17" s="2293"/>
      <c r="J17" s="2515"/>
      <c r="K17" s="2516"/>
      <c r="L17" s="2516"/>
      <c r="M17" s="2516"/>
      <c r="N17" s="2516"/>
      <c r="O17" s="2516"/>
      <c r="P17" s="323" t="s">
        <v>376</v>
      </c>
      <c r="Q17" s="315"/>
      <c r="R17" s="316"/>
      <c r="S17" s="316"/>
      <c r="T17" s="316"/>
      <c r="U17" s="316"/>
      <c r="V17" s="316"/>
      <c r="W17" s="276"/>
      <c r="X17" s="253"/>
      <c r="Y17" s="253"/>
      <c r="Z17" s="269"/>
      <c r="AB17" s="203"/>
      <c r="AC17" s="203"/>
    </row>
    <row r="18" spans="2:44" s="319" customFormat="1" ht="18" customHeight="1">
      <c r="B18" s="269"/>
      <c r="C18" s="260"/>
      <c r="D18" s="2363" t="s">
        <v>378</v>
      </c>
      <c r="E18" s="2292"/>
      <c r="F18" s="2292"/>
      <c r="G18" s="2292"/>
      <c r="H18" s="2292"/>
      <c r="I18" s="2293"/>
      <c r="J18" s="2515"/>
      <c r="K18" s="2516"/>
      <c r="L18" s="2516"/>
      <c r="M18" s="2516"/>
      <c r="N18" s="2516"/>
      <c r="O18" s="2516"/>
      <c r="P18" s="323" t="s">
        <v>376</v>
      </c>
      <c r="Q18" s="315"/>
      <c r="R18" s="316"/>
      <c r="S18" s="316"/>
      <c r="T18" s="316"/>
      <c r="U18" s="316"/>
      <c r="V18" s="316"/>
      <c r="W18" s="276"/>
      <c r="X18" s="253"/>
      <c r="Y18" s="253"/>
      <c r="Z18" s="269"/>
      <c r="AB18" s="203"/>
      <c r="AC18" s="203"/>
    </row>
    <row r="19" spans="2:44" s="319" customFormat="1" ht="18" customHeight="1">
      <c r="B19" s="269"/>
      <c r="C19" s="260"/>
      <c r="D19" s="2291" t="s">
        <v>379</v>
      </c>
      <c r="E19" s="2292"/>
      <c r="F19" s="2292"/>
      <c r="G19" s="2292"/>
      <c r="H19" s="2292"/>
      <c r="I19" s="2293"/>
      <c r="J19" s="2515"/>
      <c r="K19" s="2516"/>
      <c r="L19" s="2516"/>
      <c r="M19" s="2516"/>
      <c r="N19" s="2516"/>
      <c r="O19" s="2516"/>
      <c r="P19" s="323" t="s">
        <v>42</v>
      </c>
      <c r="Q19" s="315"/>
      <c r="R19" s="316"/>
      <c r="S19" s="316"/>
      <c r="T19" s="316"/>
      <c r="U19" s="316"/>
      <c r="V19" s="316"/>
      <c r="W19" s="276"/>
      <c r="X19" s="253"/>
      <c r="Y19" s="253"/>
      <c r="Z19" s="269"/>
      <c r="AB19" s="203"/>
      <c r="AC19" s="203"/>
    </row>
    <row r="20" spans="2:44" s="319" customFormat="1" ht="7.5" customHeight="1">
      <c r="B20" s="269"/>
      <c r="C20" s="260"/>
      <c r="D20" s="270"/>
      <c r="E20" s="270"/>
      <c r="F20" s="270"/>
      <c r="G20" s="270"/>
      <c r="H20" s="270"/>
      <c r="I20" s="270"/>
      <c r="J20" s="270"/>
      <c r="K20" s="270"/>
      <c r="L20" s="270"/>
      <c r="M20" s="270"/>
      <c r="N20" s="270"/>
      <c r="O20" s="270"/>
      <c r="P20" s="270"/>
      <c r="Q20" s="270"/>
      <c r="R20" s="270"/>
      <c r="S20" s="270"/>
      <c r="T20" s="270"/>
      <c r="U20" s="270"/>
      <c r="V20" s="270"/>
      <c r="W20" s="253"/>
      <c r="X20" s="253"/>
      <c r="Y20" s="253"/>
      <c r="Z20" s="269"/>
      <c r="AB20" s="203"/>
      <c r="AC20" s="203"/>
    </row>
    <row r="21" spans="2:44" s="319" customFormat="1" ht="18" customHeight="1">
      <c r="B21" s="269"/>
      <c r="C21" s="260"/>
      <c r="D21" s="2291" t="s">
        <v>380</v>
      </c>
      <c r="E21" s="2292"/>
      <c r="F21" s="2292"/>
      <c r="G21" s="2292"/>
      <c r="H21" s="2292"/>
      <c r="I21" s="2293"/>
      <c r="J21" s="313" t="s">
        <v>191</v>
      </c>
      <c r="K21" s="2513" t="s">
        <v>381</v>
      </c>
      <c r="L21" s="2513"/>
      <c r="M21" s="2513"/>
      <c r="N21" s="314" t="s">
        <v>191</v>
      </c>
      <c r="O21" s="2514" t="s">
        <v>382</v>
      </c>
      <c r="P21" s="2514"/>
      <c r="Q21" s="2514"/>
      <c r="R21" s="314" t="s">
        <v>191</v>
      </c>
      <c r="S21" s="2514" t="s">
        <v>383</v>
      </c>
      <c r="T21" s="2514"/>
      <c r="U21" s="2514"/>
      <c r="V21" s="298"/>
      <c r="W21" s="253"/>
      <c r="X21" s="253"/>
      <c r="Y21" s="253"/>
      <c r="Z21" s="269"/>
      <c r="AB21" s="212"/>
      <c r="AC21" s="203"/>
    </row>
    <row r="22" spans="2:44" s="319" customFormat="1" ht="18" customHeight="1">
      <c r="B22" s="269"/>
      <c r="C22" s="260"/>
      <c r="D22" s="2291" t="s">
        <v>374</v>
      </c>
      <c r="E22" s="2292"/>
      <c r="F22" s="2292"/>
      <c r="G22" s="2292"/>
      <c r="H22" s="2292"/>
      <c r="I22" s="2293"/>
      <c r="J22" s="2480"/>
      <c r="K22" s="2481"/>
      <c r="L22" s="2481"/>
      <c r="M22" s="2481"/>
      <c r="N22" s="2481"/>
      <c r="O22" s="2481"/>
      <c r="P22" s="2481"/>
      <c r="Q22" s="2481"/>
      <c r="R22" s="2481"/>
      <c r="S22" s="2481"/>
      <c r="T22" s="2481"/>
      <c r="U22" s="2481"/>
      <c r="V22" s="2482"/>
      <c r="W22" s="276"/>
      <c r="X22" s="253"/>
      <c r="Y22" s="253"/>
      <c r="Z22" s="269"/>
      <c r="AB22" s="203"/>
      <c r="AC22" s="203"/>
    </row>
    <row r="23" spans="2:44" s="319" customFormat="1" ht="18" customHeight="1">
      <c r="B23" s="269"/>
      <c r="C23" s="260"/>
      <c r="D23" s="2291" t="s">
        <v>384</v>
      </c>
      <c r="E23" s="2292"/>
      <c r="F23" s="2292"/>
      <c r="G23" s="2292"/>
      <c r="H23" s="2292"/>
      <c r="I23" s="2293"/>
      <c r="J23" s="2515"/>
      <c r="K23" s="2516"/>
      <c r="L23" s="2516"/>
      <c r="M23" s="2516"/>
      <c r="N23" s="2516"/>
      <c r="O23" s="2516"/>
      <c r="P23" s="323" t="s">
        <v>376</v>
      </c>
      <c r="Q23" s="315"/>
      <c r="R23" s="316"/>
      <c r="S23" s="316"/>
      <c r="T23" s="316"/>
      <c r="U23" s="316"/>
      <c r="V23" s="316"/>
      <c r="W23" s="276"/>
      <c r="X23" s="253"/>
      <c r="Y23" s="253"/>
      <c r="Z23" s="269"/>
      <c r="AB23" s="203"/>
      <c r="AC23" s="203"/>
    </row>
    <row r="24" spans="2:44" s="319" customFormat="1" ht="18" customHeight="1">
      <c r="B24" s="269"/>
      <c r="C24" s="260"/>
      <c r="D24" s="2291" t="s">
        <v>385</v>
      </c>
      <c r="E24" s="2292"/>
      <c r="F24" s="2292"/>
      <c r="G24" s="2292"/>
      <c r="H24" s="2292"/>
      <c r="I24" s="2293"/>
      <c r="J24" s="2515"/>
      <c r="K24" s="2516"/>
      <c r="L24" s="2516"/>
      <c r="M24" s="2516"/>
      <c r="N24" s="2516"/>
      <c r="O24" s="2516"/>
      <c r="P24" s="323" t="s">
        <v>376</v>
      </c>
      <c r="Q24" s="315"/>
      <c r="R24" s="316"/>
      <c r="S24" s="316"/>
      <c r="T24" s="316"/>
      <c r="U24" s="316"/>
      <c r="V24" s="316"/>
      <c r="W24" s="276"/>
      <c r="X24" s="253"/>
      <c r="Y24" s="253"/>
      <c r="Z24" s="269"/>
      <c r="AB24" s="203"/>
      <c r="AC24" s="203"/>
    </row>
    <row r="25" spans="2:44" s="319" customFormat="1" ht="6.75" customHeight="1">
      <c r="B25" s="269"/>
      <c r="C25" s="260"/>
      <c r="D25" s="317"/>
      <c r="E25" s="317"/>
      <c r="F25" s="317"/>
      <c r="G25" s="317"/>
      <c r="H25" s="317"/>
      <c r="I25" s="317"/>
      <c r="J25" s="315"/>
      <c r="K25" s="315"/>
      <c r="L25" s="315"/>
      <c r="M25" s="315"/>
      <c r="N25" s="315"/>
      <c r="O25" s="315"/>
      <c r="P25" s="315"/>
      <c r="Q25" s="315"/>
      <c r="R25" s="316"/>
      <c r="S25" s="316"/>
      <c r="T25" s="316"/>
      <c r="U25" s="316"/>
      <c r="V25" s="316"/>
      <c r="W25" s="276"/>
      <c r="X25" s="253"/>
      <c r="Y25" s="253"/>
      <c r="Z25" s="269"/>
      <c r="AB25" s="203"/>
      <c r="AC25" s="203"/>
    </row>
    <row r="26" spans="2:44" s="319" customFormat="1" ht="15" customHeight="1">
      <c r="B26" s="269"/>
      <c r="C26" s="260"/>
      <c r="D26" s="251" t="s">
        <v>386</v>
      </c>
      <c r="E26" s="270"/>
      <c r="F26" s="270"/>
      <c r="G26" s="270"/>
      <c r="H26" s="270"/>
      <c r="I26" s="270"/>
      <c r="J26" s="270"/>
      <c r="K26" s="270"/>
      <c r="L26" s="270"/>
      <c r="M26" s="270"/>
      <c r="N26" s="270"/>
      <c r="O26" s="270"/>
      <c r="P26" s="270"/>
      <c r="Q26" s="270"/>
      <c r="R26" s="270"/>
      <c r="S26" s="270"/>
      <c r="T26" s="270"/>
      <c r="U26" s="270"/>
      <c r="V26" s="270"/>
      <c r="W26" s="253"/>
      <c r="X26" s="253"/>
      <c r="Y26" s="253"/>
      <c r="Z26" s="269"/>
      <c r="AB26" s="203"/>
      <c r="AC26" s="203"/>
    </row>
    <row r="27" spans="2:44" s="319" customFormat="1" ht="18" customHeight="1">
      <c r="B27" s="269"/>
      <c r="C27" s="260"/>
      <c r="D27" s="2291" t="s">
        <v>343</v>
      </c>
      <c r="E27" s="2292"/>
      <c r="F27" s="2292"/>
      <c r="G27" s="2292"/>
      <c r="H27" s="2292"/>
      <c r="I27" s="2293"/>
      <c r="J27" s="2515"/>
      <c r="K27" s="2516"/>
      <c r="L27" s="2516"/>
      <c r="M27" s="2516"/>
      <c r="N27" s="2516"/>
      <c r="O27" s="2516"/>
      <c r="P27" s="323" t="s">
        <v>387</v>
      </c>
      <c r="Q27" s="316"/>
      <c r="R27" s="316"/>
      <c r="S27" s="316"/>
      <c r="T27" s="316"/>
      <c r="U27" s="316"/>
      <c r="V27" s="316"/>
      <c r="W27" s="276"/>
      <c r="X27" s="253"/>
      <c r="Y27" s="253"/>
      <c r="Z27" s="269"/>
      <c r="AB27" s="203"/>
      <c r="AC27" s="203"/>
    </row>
    <row r="28" spans="2:44" s="319" customFormat="1" ht="18" customHeight="1">
      <c r="B28" s="269"/>
      <c r="C28" s="260"/>
      <c r="D28" s="2363" t="s">
        <v>388</v>
      </c>
      <c r="E28" s="2292"/>
      <c r="F28" s="2292"/>
      <c r="G28" s="2292"/>
      <c r="H28" s="2292"/>
      <c r="I28" s="2293"/>
      <c r="J28" s="2515"/>
      <c r="K28" s="2516"/>
      <c r="L28" s="2516"/>
      <c r="M28" s="2516"/>
      <c r="N28" s="2516"/>
      <c r="O28" s="2516"/>
      <c r="P28" s="323" t="s">
        <v>389</v>
      </c>
      <c r="Q28" s="316"/>
      <c r="R28" s="316"/>
      <c r="S28" s="316"/>
      <c r="T28" s="316"/>
      <c r="U28" s="316"/>
      <c r="V28" s="316"/>
      <c r="W28" s="276"/>
      <c r="X28" s="253"/>
      <c r="Y28" s="253"/>
      <c r="Z28" s="269"/>
      <c r="AB28" s="203"/>
      <c r="AC28" s="203"/>
    </row>
    <row r="29" spans="2:44" s="319" customFormat="1" ht="18" customHeight="1">
      <c r="B29" s="269"/>
      <c r="C29" s="260"/>
      <c r="D29" s="2291" t="s">
        <v>390</v>
      </c>
      <c r="E29" s="2292"/>
      <c r="F29" s="2292"/>
      <c r="G29" s="2292"/>
      <c r="H29" s="2292"/>
      <c r="I29" s="2293"/>
      <c r="J29" s="2517"/>
      <c r="K29" s="2518"/>
      <c r="L29" s="2518"/>
      <c r="M29" s="2518"/>
      <c r="N29" s="2518"/>
      <c r="O29" s="2518"/>
      <c r="P29" s="298"/>
      <c r="Q29" s="316"/>
      <c r="R29" s="316"/>
      <c r="S29" s="316"/>
      <c r="T29" s="316"/>
      <c r="U29" s="316"/>
      <c r="V29" s="316"/>
      <c r="W29" s="276"/>
      <c r="X29" s="253"/>
      <c r="Y29" s="253"/>
      <c r="Z29" s="269"/>
      <c r="AB29" s="203"/>
      <c r="AC29" s="203"/>
    </row>
    <row r="30" spans="2:44" s="319" customFormat="1" ht="15" customHeight="1">
      <c r="B30" s="269"/>
      <c r="C30" s="260"/>
      <c r="D30" s="277"/>
      <c r="E30" s="277"/>
      <c r="F30" s="278"/>
      <c r="G30" s="279"/>
      <c r="H30" s="279"/>
      <c r="I30" s="279"/>
      <c r="J30" s="279"/>
      <c r="K30" s="279"/>
      <c r="L30" s="213"/>
      <c r="M30" s="213"/>
      <c r="N30" s="213"/>
      <c r="O30" s="213"/>
      <c r="P30" s="213"/>
      <c r="Q30" s="213"/>
      <c r="R30" s="213"/>
      <c r="S30" s="213"/>
      <c r="T30" s="213"/>
      <c r="U30" s="213"/>
      <c r="V30" s="213"/>
      <c r="W30" s="213"/>
      <c r="X30" s="213"/>
      <c r="Y30" s="213"/>
      <c r="Z30" s="269"/>
      <c r="AB30" s="203"/>
      <c r="AC30" s="203"/>
    </row>
    <row r="31" spans="2:44" s="225" customFormat="1" ht="15" customHeight="1">
      <c r="B31" s="228"/>
      <c r="C31" s="299" t="s">
        <v>364</v>
      </c>
      <c r="D31" s="250"/>
      <c r="E31" s="250"/>
      <c r="F31" s="250"/>
      <c r="G31" s="250"/>
      <c r="H31" s="236"/>
      <c r="I31" s="230"/>
      <c r="J31" s="231"/>
      <c r="K31" s="236"/>
      <c r="L31" s="230"/>
      <c r="M31" s="236"/>
      <c r="N31" s="236"/>
      <c r="O31" s="232"/>
      <c r="P31" s="231"/>
      <c r="Q31" s="237"/>
      <c r="R31" s="238"/>
      <c r="S31" s="238"/>
      <c r="T31" s="238"/>
      <c r="U31" s="300"/>
      <c r="V31" s="300"/>
      <c r="W31" s="300"/>
      <c r="X31" s="300"/>
      <c r="Y31" s="300"/>
      <c r="Z31" s="300"/>
      <c r="AA31" s="300"/>
      <c r="AB31" s="300"/>
      <c r="AC31" s="300"/>
      <c r="AD31" s="300"/>
      <c r="AE31" s="333"/>
      <c r="AF31" s="239"/>
      <c r="AG31" s="239"/>
      <c r="AH31" s="239"/>
      <c r="AI31" s="302"/>
      <c r="AJ31" s="302"/>
      <c r="AK31" s="302"/>
      <c r="AL31" s="302"/>
      <c r="AM31" s="302"/>
      <c r="AN31" s="302"/>
      <c r="AO31" s="302"/>
      <c r="AP31" s="233"/>
      <c r="AQ31" s="233"/>
      <c r="AR31" s="227"/>
    </row>
    <row r="32" spans="2:44" s="319" customFormat="1" ht="31.5" customHeight="1">
      <c r="B32" s="269"/>
      <c r="C32" s="260"/>
      <c r="D32" s="2291" t="s">
        <v>391</v>
      </c>
      <c r="E32" s="2292"/>
      <c r="F32" s="2292"/>
      <c r="G32" s="2292"/>
      <c r="H32" s="2292"/>
      <c r="I32" s="2293"/>
      <c r="J32" s="2511" t="str">
        <f>IF(AND(J8&lt;&gt;"",OR(J12="■",P12="■")),900000,"")</f>
        <v/>
      </c>
      <c r="K32" s="2512"/>
      <c r="L32" s="2512"/>
      <c r="M32" s="2512"/>
      <c r="N32" s="2512"/>
      <c r="O32" s="2512"/>
      <c r="P32" s="323" t="s">
        <v>392</v>
      </c>
      <c r="Q32" s="315"/>
      <c r="R32" s="316"/>
      <c r="S32" s="316"/>
      <c r="T32" s="316"/>
      <c r="U32" s="316"/>
      <c r="V32" s="316"/>
      <c r="W32" s="276"/>
      <c r="X32" s="253"/>
      <c r="Y32" s="253"/>
      <c r="Z32" s="269"/>
      <c r="AB32" s="203"/>
      <c r="AC32" s="203"/>
    </row>
    <row r="33" spans="2:29" s="210" customFormat="1" ht="15.5">
      <c r="B33" s="262"/>
      <c r="C33" s="263"/>
      <c r="D33" s="264"/>
      <c r="E33" s="265"/>
      <c r="F33" s="265"/>
      <c r="G33" s="265"/>
      <c r="H33" s="265"/>
      <c r="I33" s="265"/>
      <c r="J33" s="265"/>
      <c r="K33" s="265"/>
      <c r="L33" s="265"/>
      <c r="M33" s="265"/>
      <c r="N33" s="265"/>
      <c r="O33" s="265"/>
      <c r="P33" s="265"/>
      <c r="Q33" s="265"/>
      <c r="R33" s="265"/>
      <c r="S33" s="265"/>
      <c r="T33" s="265"/>
      <c r="U33" s="266"/>
      <c r="V33" s="265"/>
      <c r="W33" s="265"/>
      <c r="X33" s="265"/>
      <c r="Y33" s="265"/>
      <c r="Z33" s="262"/>
      <c r="AB33" s="203"/>
      <c r="AC33" s="203"/>
    </row>
    <row r="34" spans="2:29" s="210" customFormat="1" ht="15.5">
      <c r="B34" s="262"/>
      <c r="C34" s="263"/>
      <c r="D34" s="264"/>
      <c r="E34" s="265"/>
      <c r="F34" s="265"/>
      <c r="G34" s="265"/>
      <c r="H34" s="265"/>
      <c r="I34" s="265"/>
      <c r="J34" s="265"/>
      <c r="K34" s="265"/>
      <c r="L34" s="265"/>
      <c r="M34" s="265"/>
      <c r="N34" s="265"/>
      <c r="O34" s="265"/>
      <c r="P34" s="265"/>
      <c r="Q34" s="265"/>
      <c r="R34" s="265"/>
      <c r="S34" s="265"/>
      <c r="T34" s="265"/>
      <c r="U34" s="266"/>
      <c r="V34" s="265"/>
      <c r="W34" s="265"/>
      <c r="X34" s="265"/>
      <c r="Y34" s="265"/>
      <c r="Z34" s="262"/>
      <c r="AB34" s="203"/>
      <c r="AC34" s="203"/>
    </row>
    <row r="35" spans="2:29" s="210" customFormat="1" ht="15.5">
      <c r="B35" s="262"/>
      <c r="C35" s="263"/>
      <c r="D35" s="264"/>
      <c r="E35" s="265"/>
      <c r="F35" s="265"/>
      <c r="G35" s="265"/>
      <c r="H35" s="265"/>
      <c r="I35" s="265"/>
      <c r="J35" s="265"/>
      <c r="K35" s="265"/>
      <c r="L35" s="265"/>
      <c r="M35" s="265"/>
      <c r="N35" s="265"/>
      <c r="O35" s="265"/>
      <c r="P35" s="265"/>
      <c r="Q35" s="265"/>
      <c r="R35" s="265"/>
      <c r="S35" s="265"/>
      <c r="T35" s="265"/>
      <c r="U35" s="266"/>
      <c r="V35" s="265"/>
      <c r="W35" s="265"/>
      <c r="X35" s="265"/>
      <c r="Y35" s="265"/>
      <c r="Z35" s="262"/>
      <c r="AB35" s="203"/>
      <c r="AC35" s="203"/>
    </row>
    <row r="36" spans="2:29" s="210" customFormat="1" ht="15.5">
      <c r="B36" s="262"/>
      <c r="C36" s="263"/>
      <c r="D36" s="264"/>
      <c r="E36" s="265"/>
      <c r="F36" s="265"/>
      <c r="G36" s="265"/>
      <c r="H36" s="265"/>
      <c r="I36" s="265"/>
      <c r="J36" s="265"/>
      <c r="K36" s="265"/>
      <c r="L36" s="265"/>
      <c r="M36" s="265"/>
      <c r="N36" s="265"/>
      <c r="O36" s="265"/>
      <c r="P36" s="265"/>
      <c r="Q36" s="265"/>
      <c r="R36" s="265"/>
      <c r="S36" s="265"/>
      <c r="T36" s="265"/>
      <c r="U36" s="266"/>
      <c r="V36" s="265"/>
      <c r="W36" s="265"/>
      <c r="X36" s="265"/>
      <c r="Y36" s="265"/>
      <c r="Z36" s="262"/>
      <c r="AB36" s="203"/>
      <c r="AC36" s="203"/>
    </row>
    <row r="37" spans="2:29" s="210" customFormat="1" ht="15.5">
      <c r="B37" s="205"/>
      <c r="C37" s="206"/>
      <c r="D37" s="207"/>
      <c r="E37" s="208"/>
      <c r="F37" s="208"/>
      <c r="G37" s="208"/>
      <c r="H37" s="208"/>
      <c r="I37" s="208"/>
      <c r="J37" s="208"/>
      <c r="K37" s="208"/>
      <c r="L37" s="208"/>
      <c r="M37" s="208"/>
      <c r="N37" s="208"/>
      <c r="O37" s="208"/>
      <c r="P37" s="208"/>
      <c r="Q37" s="208"/>
      <c r="R37" s="208"/>
      <c r="S37" s="208"/>
      <c r="T37" s="208"/>
      <c r="U37" s="209"/>
      <c r="V37" s="208"/>
      <c r="W37" s="208"/>
      <c r="X37" s="208"/>
      <c r="Y37" s="208"/>
      <c r="Z37" s="205"/>
      <c r="AB37" s="203"/>
      <c r="AC37" s="203"/>
    </row>
    <row r="38" spans="2:29" s="210" customFormat="1" ht="15.5">
      <c r="B38" s="205"/>
      <c r="C38" s="206"/>
      <c r="D38" s="207"/>
      <c r="E38" s="208"/>
      <c r="F38" s="208"/>
      <c r="G38" s="208"/>
      <c r="H38" s="208"/>
      <c r="I38" s="208"/>
      <c r="J38" s="208"/>
      <c r="K38" s="208"/>
      <c r="L38" s="208"/>
      <c r="M38" s="208"/>
      <c r="N38" s="208"/>
      <c r="O38" s="208"/>
      <c r="P38" s="208"/>
      <c r="Q38" s="208"/>
      <c r="R38" s="208"/>
      <c r="S38" s="208"/>
      <c r="T38" s="208"/>
      <c r="U38" s="209"/>
      <c r="V38" s="208"/>
      <c r="W38" s="208"/>
      <c r="X38" s="208"/>
      <c r="Y38" s="208"/>
      <c r="Z38" s="205"/>
      <c r="AB38" s="203"/>
      <c r="AC38" s="203"/>
    </row>
    <row r="39" spans="2:29" s="210" customFormat="1" ht="15.5">
      <c r="B39" s="205"/>
      <c r="C39" s="206"/>
      <c r="D39" s="207"/>
      <c r="E39" s="208"/>
      <c r="F39" s="208"/>
      <c r="G39" s="208"/>
      <c r="H39" s="208"/>
      <c r="I39" s="208"/>
      <c r="J39" s="208"/>
      <c r="K39" s="208"/>
      <c r="L39" s="208"/>
      <c r="M39" s="208"/>
      <c r="N39" s="208"/>
      <c r="O39" s="208"/>
      <c r="P39" s="208"/>
      <c r="Q39" s="208"/>
      <c r="R39" s="208"/>
      <c r="S39" s="208"/>
      <c r="T39" s="208"/>
      <c r="U39" s="209"/>
      <c r="V39" s="208"/>
      <c r="W39" s="208"/>
      <c r="X39" s="208"/>
      <c r="Y39" s="208"/>
      <c r="Z39" s="205"/>
      <c r="AB39" s="214"/>
      <c r="AC39" s="214"/>
    </row>
    <row r="40" spans="2:29" s="210" customFormat="1" ht="15.5">
      <c r="B40" s="205"/>
      <c r="C40" s="206"/>
      <c r="D40" s="207"/>
      <c r="E40" s="208"/>
      <c r="F40" s="208"/>
      <c r="G40" s="208"/>
      <c r="H40" s="208"/>
      <c r="I40" s="208"/>
      <c r="J40" s="208"/>
      <c r="K40" s="208"/>
      <c r="L40" s="208"/>
      <c r="M40" s="208"/>
      <c r="N40" s="208"/>
      <c r="O40" s="208"/>
      <c r="P40" s="208"/>
      <c r="Q40" s="208"/>
      <c r="R40" s="208"/>
      <c r="S40" s="208"/>
      <c r="T40" s="208"/>
      <c r="U40" s="209"/>
      <c r="V40" s="208"/>
      <c r="W40" s="208"/>
      <c r="X40" s="208"/>
      <c r="Y40" s="208"/>
      <c r="Z40" s="205"/>
      <c r="AB40" s="214"/>
      <c r="AC40" s="214"/>
    </row>
    <row r="41" spans="2:29" s="210" customFormat="1" ht="15.5">
      <c r="B41" s="205"/>
      <c r="C41" s="206"/>
      <c r="D41" s="207"/>
      <c r="E41" s="208"/>
      <c r="F41" s="208"/>
      <c r="G41" s="208"/>
      <c r="H41" s="208"/>
      <c r="I41" s="208"/>
      <c r="J41" s="208"/>
      <c r="K41" s="208"/>
      <c r="L41" s="208"/>
      <c r="M41" s="208"/>
      <c r="N41" s="208"/>
      <c r="O41" s="208"/>
      <c r="P41" s="208"/>
      <c r="Q41" s="208"/>
      <c r="R41" s="208"/>
      <c r="S41" s="208"/>
      <c r="T41" s="208"/>
      <c r="U41" s="209"/>
      <c r="V41" s="208"/>
      <c r="W41" s="208"/>
      <c r="X41" s="208"/>
      <c r="Y41" s="208"/>
      <c r="Z41" s="205"/>
      <c r="AB41" s="214"/>
      <c r="AC41" s="214"/>
    </row>
    <row r="42" spans="2:29" s="210" customFormat="1" ht="15.5">
      <c r="B42" s="205"/>
      <c r="C42" s="206"/>
      <c r="D42" s="207"/>
      <c r="E42" s="208"/>
      <c r="F42" s="208"/>
      <c r="G42" s="208"/>
      <c r="H42" s="208"/>
      <c r="I42" s="208"/>
      <c r="J42" s="208"/>
      <c r="K42" s="208"/>
      <c r="L42" s="208"/>
      <c r="M42" s="208"/>
      <c r="N42" s="208"/>
      <c r="O42" s="208"/>
      <c r="P42" s="208"/>
      <c r="Q42" s="208"/>
      <c r="R42" s="208"/>
      <c r="S42" s="208"/>
      <c r="T42" s="208"/>
      <c r="U42" s="209"/>
      <c r="V42" s="208"/>
      <c r="W42" s="208"/>
      <c r="X42" s="208"/>
      <c r="Y42" s="208"/>
      <c r="Z42" s="205"/>
      <c r="AB42" s="214"/>
      <c r="AC42" s="214"/>
    </row>
    <row r="43" spans="2:29" s="210" customFormat="1" ht="15.5">
      <c r="B43" s="205"/>
      <c r="C43" s="206"/>
      <c r="D43" s="207"/>
      <c r="E43" s="208"/>
      <c r="F43" s="208"/>
      <c r="G43" s="208"/>
      <c r="H43" s="208"/>
      <c r="I43" s="208"/>
      <c r="J43" s="208"/>
      <c r="K43" s="208"/>
      <c r="L43" s="208"/>
      <c r="M43" s="208"/>
      <c r="N43" s="208"/>
      <c r="O43" s="208"/>
      <c r="P43" s="208"/>
      <c r="Q43" s="208"/>
      <c r="R43" s="208"/>
      <c r="S43" s="208"/>
      <c r="T43" s="208"/>
      <c r="U43" s="209"/>
      <c r="V43" s="208"/>
      <c r="W43" s="208"/>
      <c r="X43" s="208"/>
      <c r="Y43" s="208"/>
      <c r="Z43" s="205"/>
      <c r="AB43" s="214"/>
      <c r="AC43" s="214"/>
    </row>
    <row r="44" spans="2:29" s="210" customFormat="1" ht="15.5">
      <c r="B44" s="205"/>
      <c r="C44" s="206"/>
      <c r="D44" s="207"/>
      <c r="E44" s="208"/>
      <c r="F44" s="208"/>
      <c r="G44" s="208"/>
      <c r="H44" s="208"/>
      <c r="I44" s="208"/>
      <c r="J44" s="208"/>
      <c r="K44" s="208"/>
      <c r="L44" s="208"/>
      <c r="M44" s="208"/>
      <c r="N44" s="208"/>
      <c r="O44" s="208"/>
      <c r="P44" s="208"/>
      <c r="Q44" s="208"/>
      <c r="R44" s="208"/>
      <c r="S44" s="208"/>
      <c r="T44" s="208"/>
      <c r="U44" s="209"/>
      <c r="V44" s="208"/>
      <c r="W44" s="208"/>
      <c r="X44" s="208"/>
      <c r="Y44" s="208"/>
      <c r="Z44" s="205"/>
      <c r="AB44" s="214"/>
      <c r="AC44" s="214"/>
    </row>
    <row r="45" spans="2:29" s="210" customFormat="1" ht="15.5">
      <c r="B45" s="205"/>
      <c r="C45" s="206"/>
      <c r="D45" s="207"/>
      <c r="E45" s="208"/>
      <c r="F45" s="208"/>
      <c r="G45" s="208"/>
      <c r="H45" s="208"/>
      <c r="I45" s="208"/>
      <c r="J45" s="208"/>
      <c r="K45" s="208"/>
      <c r="L45" s="208"/>
      <c r="M45" s="208"/>
      <c r="N45" s="208"/>
      <c r="O45" s="208"/>
      <c r="P45" s="208"/>
      <c r="Q45" s="208"/>
      <c r="R45" s="208"/>
      <c r="S45" s="208"/>
      <c r="T45" s="208"/>
      <c r="U45" s="209"/>
      <c r="V45" s="208"/>
      <c r="W45" s="208"/>
      <c r="X45" s="208"/>
      <c r="Y45" s="208"/>
      <c r="Z45" s="205"/>
      <c r="AB45" s="214"/>
      <c r="AC45" s="214"/>
    </row>
    <row r="46" spans="2:29" s="210" customFormat="1" ht="15.5">
      <c r="B46" s="205"/>
      <c r="C46" s="206"/>
      <c r="D46" s="207"/>
      <c r="E46" s="208"/>
      <c r="F46" s="208"/>
      <c r="G46" s="208"/>
      <c r="H46" s="208"/>
      <c r="I46" s="208"/>
      <c r="J46" s="208"/>
      <c r="K46" s="208"/>
      <c r="L46" s="208"/>
      <c r="M46" s="208"/>
      <c r="N46" s="208"/>
      <c r="O46" s="208"/>
      <c r="P46" s="208"/>
      <c r="Q46" s="208"/>
      <c r="R46" s="208"/>
      <c r="S46" s="208"/>
      <c r="T46" s="208"/>
      <c r="U46" s="209"/>
      <c r="V46" s="208"/>
      <c r="W46" s="208"/>
      <c r="X46" s="208"/>
      <c r="Y46" s="208"/>
      <c r="Z46" s="205"/>
      <c r="AB46" s="214"/>
      <c r="AC46" s="214"/>
    </row>
    <row r="47" spans="2:29" ht="12.75" customHeight="1">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B47" s="214"/>
      <c r="AC47" s="214"/>
    </row>
    <row r="48" spans="2:29" ht="20.149999999999999" customHeight="1">
      <c r="AB48" s="214"/>
      <c r="AC48" s="214"/>
    </row>
    <row r="49" spans="28:30" ht="20.149999999999999" customHeight="1">
      <c r="AB49" s="214"/>
      <c r="AC49" s="214"/>
    </row>
    <row r="50" spans="28:30" ht="20.149999999999999" customHeight="1">
      <c r="AB50" s="214"/>
      <c r="AC50" s="214"/>
    </row>
    <row r="51" spans="28:30" ht="20.149999999999999" customHeight="1">
      <c r="AB51" s="214"/>
      <c r="AC51" s="214"/>
    </row>
    <row r="52" spans="28:30" ht="20.149999999999999" customHeight="1">
      <c r="AB52" s="214"/>
      <c r="AC52" s="214"/>
      <c r="AD52" s="215"/>
    </row>
    <row r="53" spans="28:30" ht="20.149999999999999" customHeight="1">
      <c r="AB53" s="214"/>
      <c r="AC53" s="214"/>
    </row>
    <row r="54" spans="28:30" ht="20.149999999999999" customHeight="1">
      <c r="AB54" s="214"/>
      <c r="AC54" s="214"/>
    </row>
    <row r="55" spans="28:30" ht="20.149999999999999" customHeight="1">
      <c r="AB55" s="214"/>
      <c r="AC55" s="214"/>
    </row>
    <row r="56" spans="28:30" ht="20.149999999999999" customHeight="1">
      <c r="AB56" s="214"/>
      <c r="AC56" s="214"/>
    </row>
    <row r="57" spans="28:30" ht="20.149999999999999" customHeight="1">
      <c r="AB57" s="214"/>
      <c r="AC57" s="214"/>
    </row>
    <row r="58" spans="28:30" ht="20.149999999999999" customHeight="1">
      <c r="AB58" s="214"/>
      <c r="AC58" s="214"/>
    </row>
    <row r="59" spans="28:30" ht="20.149999999999999" customHeight="1">
      <c r="AB59" s="214"/>
      <c r="AC59" s="214"/>
    </row>
    <row r="60" spans="28:30" ht="20.149999999999999" customHeight="1">
      <c r="AB60" s="214"/>
      <c r="AC60" s="214"/>
    </row>
    <row r="61" spans="28:30" ht="20.149999999999999" customHeight="1">
      <c r="AB61" s="214"/>
      <c r="AC61" s="214"/>
    </row>
    <row r="62" spans="28:30" ht="20.149999999999999" customHeight="1">
      <c r="AB62" s="214"/>
      <c r="AC62" s="214"/>
    </row>
    <row r="63" spans="28:30" ht="20.149999999999999" customHeight="1">
      <c r="AB63" s="214"/>
      <c r="AC63" s="214"/>
    </row>
    <row r="64" spans="28:30" ht="20.149999999999999" customHeight="1">
      <c r="AB64" s="216"/>
      <c r="AC64" s="216"/>
    </row>
    <row r="65" spans="28:29" ht="20.149999999999999" customHeight="1">
      <c r="AB65" s="214"/>
      <c r="AC65" s="214"/>
    </row>
    <row r="66" spans="28:29" ht="20.149999999999999" customHeight="1">
      <c r="AB66" s="214"/>
      <c r="AC66" s="214"/>
    </row>
    <row r="67" spans="28:29" ht="20.149999999999999" customHeight="1">
      <c r="AB67" s="214"/>
      <c r="AC67" s="214"/>
    </row>
    <row r="68" spans="28:29" ht="20.149999999999999" customHeight="1">
      <c r="AB68" s="214"/>
      <c r="AC68" s="214"/>
    </row>
    <row r="69" spans="28:29" ht="20.149999999999999" customHeight="1">
      <c r="AB69" s="214"/>
      <c r="AC69" s="214"/>
    </row>
    <row r="70" spans="28:29" ht="20.149999999999999" customHeight="1">
      <c r="AB70" s="214"/>
      <c r="AC70" s="214"/>
    </row>
    <row r="71" spans="28:29" ht="20.149999999999999" customHeight="1">
      <c r="AB71" s="214"/>
      <c r="AC71" s="214"/>
    </row>
    <row r="72" spans="28:29" ht="20.149999999999999" customHeight="1">
      <c r="AB72" s="214"/>
      <c r="AC72" s="214"/>
    </row>
    <row r="73" spans="28:29" ht="20.149999999999999" customHeight="1">
      <c r="AB73" s="214"/>
      <c r="AC73" s="214"/>
    </row>
    <row r="81" spans="29:29" ht="20.149999999999999" customHeight="1">
      <c r="AC81" s="217"/>
    </row>
    <row r="82" spans="29:29" ht="20.149999999999999" customHeight="1">
      <c r="AC82" s="218"/>
    </row>
    <row r="146" spans="28:29" ht="20.149999999999999" customHeight="1">
      <c r="AB146" s="219"/>
      <c r="AC146" s="220"/>
    </row>
    <row r="147" spans="28:29" ht="20.149999999999999" customHeight="1">
      <c r="AB147" s="219"/>
      <c r="AC147" s="220"/>
    </row>
    <row r="148" spans="28:29" ht="20.149999999999999" customHeight="1">
      <c r="AB148" s="219"/>
      <c r="AC148" s="220"/>
    </row>
    <row r="149" spans="28:29" ht="20.149999999999999" customHeight="1">
      <c r="AB149" s="219"/>
      <c r="AC149" s="220"/>
    </row>
    <row r="150" spans="28:29" ht="20.149999999999999" customHeight="1">
      <c r="AB150" s="219"/>
      <c r="AC150" s="220"/>
    </row>
    <row r="151" spans="28:29" ht="20.149999999999999" customHeight="1">
      <c r="AB151" s="219"/>
      <c r="AC151" s="220"/>
    </row>
    <row r="152" spans="28:29" ht="20.149999999999999" customHeight="1">
      <c r="AB152" s="219"/>
      <c r="AC152" s="220"/>
    </row>
    <row r="153" spans="28:29" ht="20.149999999999999" customHeight="1">
      <c r="AB153" s="219"/>
      <c r="AC153" s="220"/>
    </row>
    <row r="154" spans="28:29" ht="20.149999999999999" customHeight="1">
      <c r="AB154" s="219"/>
      <c r="AC154" s="220"/>
    </row>
    <row r="155" spans="28:29" ht="20.149999999999999" customHeight="1">
      <c r="AB155" s="219"/>
      <c r="AC155" s="220"/>
    </row>
    <row r="156" spans="28:29" ht="20.149999999999999" customHeight="1">
      <c r="AB156" s="219"/>
      <c r="AC156" s="220"/>
    </row>
    <row r="157" spans="28:29" ht="20.149999999999999" customHeight="1">
      <c r="AB157" s="219"/>
      <c r="AC157" s="220"/>
    </row>
    <row r="158" spans="28:29" ht="20.149999999999999" customHeight="1">
      <c r="AB158" s="219"/>
      <c r="AC158" s="220"/>
    </row>
    <row r="159" spans="28:29" ht="20.149999999999999" customHeight="1">
      <c r="AB159" s="219"/>
      <c r="AC159" s="220"/>
    </row>
    <row r="160" spans="28:29" ht="20.149999999999999" customHeight="1">
      <c r="AB160" s="219"/>
      <c r="AC160" s="220"/>
    </row>
    <row r="161" spans="28:29" ht="20.149999999999999" customHeight="1">
      <c r="AB161" s="219"/>
      <c r="AC161" s="220"/>
    </row>
    <row r="162" spans="28:29" ht="20.149999999999999" customHeight="1">
      <c r="AB162" s="219"/>
      <c r="AC162" s="220"/>
    </row>
    <row r="163" spans="28:29" ht="20.149999999999999" customHeight="1">
      <c r="AB163" s="219"/>
      <c r="AC163" s="220"/>
    </row>
    <row r="164" spans="28:29" ht="20.149999999999999" customHeight="1">
      <c r="AB164" s="219"/>
      <c r="AC164" s="220"/>
    </row>
    <row r="165" spans="28:29" ht="20.149999999999999" customHeight="1">
      <c r="AB165" s="219"/>
      <c r="AC165" s="220"/>
    </row>
    <row r="166" spans="28:29" ht="20.149999999999999" customHeight="1">
      <c r="AB166" s="219"/>
      <c r="AC166" s="220"/>
    </row>
    <row r="167" spans="28:29" ht="20.149999999999999" customHeight="1">
      <c r="AB167" s="219"/>
      <c r="AC167" s="220"/>
    </row>
    <row r="168" spans="28:29" ht="20.149999999999999" customHeight="1">
      <c r="AB168" s="219"/>
      <c r="AC168" s="220"/>
    </row>
    <row r="169" spans="28:29" ht="20.149999999999999" customHeight="1">
      <c r="AB169" s="219"/>
      <c r="AC169" s="220"/>
    </row>
    <row r="170" spans="28:29" ht="20.149999999999999" customHeight="1">
      <c r="AB170" s="219"/>
      <c r="AC170" s="220"/>
    </row>
    <row r="171" spans="28:29" ht="20.149999999999999" customHeight="1">
      <c r="AB171" s="219"/>
      <c r="AC171" s="220"/>
    </row>
    <row r="172" spans="28:29" ht="20.149999999999999" customHeight="1">
      <c r="AB172" s="219"/>
      <c r="AC172" s="220"/>
    </row>
    <row r="173" spans="28:29" ht="20.149999999999999" customHeight="1">
      <c r="AB173" s="219"/>
      <c r="AC173" s="220"/>
    </row>
    <row r="174" spans="28:29" ht="20.149999999999999" customHeight="1">
      <c r="AB174" s="219"/>
      <c r="AC174" s="220"/>
    </row>
    <row r="175" spans="28:29" ht="20.149999999999999" customHeight="1">
      <c r="AB175" s="219"/>
      <c r="AC175" s="220"/>
    </row>
    <row r="176" spans="28:29" ht="20.149999999999999" customHeight="1">
      <c r="AB176" s="219"/>
      <c r="AC176" s="220"/>
    </row>
    <row r="177" spans="28:29" ht="20.149999999999999" customHeight="1">
      <c r="AB177" s="219"/>
      <c r="AC177" s="220"/>
    </row>
    <row r="178" spans="28:29" ht="20.149999999999999" customHeight="1">
      <c r="AB178" s="219"/>
      <c r="AC178" s="220"/>
    </row>
    <row r="179" spans="28:29" ht="20.149999999999999" customHeight="1">
      <c r="AB179" s="219"/>
      <c r="AC179" s="220"/>
    </row>
    <row r="180" spans="28:29" ht="20.149999999999999" customHeight="1">
      <c r="AB180" s="219"/>
      <c r="AC180" s="220"/>
    </row>
    <row r="181" spans="28:29" ht="20.149999999999999" customHeight="1">
      <c r="AB181" s="219"/>
      <c r="AC181" s="220"/>
    </row>
    <row r="182" spans="28:29" ht="20.149999999999999" customHeight="1">
      <c r="AB182" s="219"/>
      <c r="AC182" s="220"/>
    </row>
    <row r="183" spans="28:29" ht="20.149999999999999" customHeight="1">
      <c r="AB183" s="219"/>
      <c r="AC183" s="220"/>
    </row>
    <row r="184" spans="28:29" ht="20.149999999999999" customHeight="1">
      <c r="AB184" s="219"/>
      <c r="AC184" s="220"/>
    </row>
    <row r="185" spans="28:29" ht="20.149999999999999" customHeight="1">
      <c r="AB185" s="219"/>
      <c r="AC185" s="220"/>
    </row>
    <row r="186" spans="28:29" ht="20.149999999999999" customHeight="1">
      <c r="AB186" s="219"/>
      <c r="AC186" s="220"/>
    </row>
    <row r="187" spans="28:29" ht="20.149999999999999" customHeight="1">
      <c r="AB187" s="221"/>
      <c r="AC187" s="222"/>
    </row>
    <row r="188" spans="28:29" ht="20.149999999999999" customHeight="1">
      <c r="AB188" s="221"/>
      <c r="AC188" s="222"/>
    </row>
    <row r="189" spans="28:29" ht="20.149999999999999" customHeight="1">
      <c r="AB189" s="223"/>
      <c r="AC189" s="224"/>
    </row>
    <row r="190" spans="28:29" ht="20.149999999999999" customHeight="1">
      <c r="AB190" s="223"/>
      <c r="AC190" s="224"/>
    </row>
    <row r="191" spans="28:29" ht="20.149999999999999" customHeight="1">
      <c r="AB191" s="223"/>
      <c r="AC191" s="224"/>
    </row>
    <row r="192" spans="28:29" ht="20.149999999999999" customHeight="1">
      <c r="AB192" s="223"/>
      <c r="AC192" s="224"/>
    </row>
  </sheetData>
  <sheetProtection algorithmName="SHA-512" hashValue="BDe8Yrk8djNF/nImJGusd4lHZS8a3nkxNkfQ4gLBrX8VBpHHb9suRIMcLIa79SeRDShC0mYCjoXSb8cMs1u+Rg==" saltValue="9BLGmQXVJgdm3TZ8KBnKbQ==" spinCount="100000" sheet="1" formatCells="0" formatRows="0" insertRows="0" deleteRows="0" selectLockedCells="1" autoFilter="0" pivotTables="0"/>
  <mergeCells count="38">
    <mergeCell ref="J22:V22"/>
    <mergeCell ref="J17:O17"/>
    <mergeCell ref="D18:I18"/>
    <mergeCell ref="J18:O18"/>
    <mergeCell ref="D15:I15"/>
    <mergeCell ref="J15:V15"/>
    <mergeCell ref="S21:U21"/>
    <mergeCell ref="D19:I19"/>
    <mergeCell ref="J16:O16"/>
    <mergeCell ref="D16:I16"/>
    <mergeCell ref="D17:I17"/>
    <mergeCell ref="J19:O19"/>
    <mergeCell ref="D7:I7"/>
    <mergeCell ref="J7:V7"/>
    <mergeCell ref="D8:I8"/>
    <mergeCell ref="J8:V8"/>
    <mergeCell ref="D14:I14"/>
    <mergeCell ref="D12:I12"/>
    <mergeCell ref="K12:M12"/>
    <mergeCell ref="Q12:T12"/>
    <mergeCell ref="K14:M14"/>
    <mergeCell ref="O14:Q14"/>
    <mergeCell ref="D32:I32"/>
    <mergeCell ref="J32:O32"/>
    <mergeCell ref="K21:M21"/>
    <mergeCell ref="O21:Q21"/>
    <mergeCell ref="D29:I29"/>
    <mergeCell ref="J23:O23"/>
    <mergeCell ref="J24:O24"/>
    <mergeCell ref="D24:I24"/>
    <mergeCell ref="D27:I27"/>
    <mergeCell ref="D28:I28"/>
    <mergeCell ref="D23:I23"/>
    <mergeCell ref="D21:I21"/>
    <mergeCell ref="D22:I22"/>
    <mergeCell ref="J28:O28"/>
    <mergeCell ref="J29:O29"/>
    <mergeCell ref="J27:O27"/>
  </mergeCells>
  <phoneticPr fontId="21"/>
  <conditionalFormatting sqref="B1:B2">
    <cfRule type="expression" dxfId="66" priority="53">
      <formula>_xlfn.ISFORMULA(B1)=TRUE</formula>
    </cfRule>
  </conditionalFormatting>
  <conditionalFormatting sqref="J12 P12">
    <cfRule type="expression" dxfId="65" priority="27">
      <formula>$J$12="■"</formula>
    </cfRule>
    <cfRule type="expression" dxfId="64" priority="26">
      <formula>$P$12="■"</formula>
    </cfRule>
  </conditionalFormatting>
  <conditionalFormatting sqref="J14 N14 J15:V15 J29 P29">
    <cfRule type="expression" dxfId="63" priority="29">
      <formula>$J$12="■"</formula>
    </cfRule>
  </conditionalFormatting>
  <conditionalFormatting sqref="J14 N14">
    <cfRule type="expression" dxfId="62" priority="25">
      <formula>$J$14="■"</formula>
    </cfRule>
    <cfRule type="expression" dxfId="61" priority="24">
      <formula>$N$14="■"</formula>
    </cfRule>
  </conditionalFormatting>
  <conditionalFormatting sqref="J17">
    <cfRule type="expression" dxfId="60" priority="36">
      <formula>#REF!="■"</formula>
    </cfRule>
    <cfRule type="expression" dxfId="59" priority="37">
      <formula>#REF!="■"</formula>
    </cfRule>
  </conditionalFormatting>
  <conditionalFormatting sqref="J19">
    <cfRule type="expression" dxfId="58" priority="31">
      <formula>#REF!="■"</formula>
    </cfRule>
    <cfRule type="expression" dxfId="57" priority="30">
      <formula>#REF!="■"</formula>
    </cfRule>
  </conditionalFormatting>
  <conditionalFormatting sqref="J21 N21 R21">
    <cfRule type="expression" dxfId="56" priority="10">
      <formula>$R$21="■"</formula>
    </cfRule>
    <cfRule type="expression" dxfId="55" priority="11">
      <formula>$N$21="■"</formula>
    </cfRule>
    <cfRule type="expression" dxfId="54" priority="12">
      <formula>$J$21="■"</formula>
    </cfRule>
  </conditionalFormatting>
  <conditionalFormatting sqref="J21:J22 N21 R21 J29 P29">
    <cfRule type="expression" dxfId="53" priority="28">
      <formula>$P$12="■"</formula>
    </cfRule>
  </conditionalFormatting>
  <conditionalFormatting sqref="J23">
    <cfRule type="expression" dxfId="52" priority="32">
      <formula>#REF!="■"</formula>
    </cfRule>
    <cfRule type="expression" dxfId="51" priority="33">
      <formula>#REF!="■"</formula>
    </cfRule>
  </conditionalFormatting>
  <conditionalFormatting sqref="J12:O12">
    <cfRule type="expression" dxfId="50" priority="5">
      <formula>$P$12="■"</formula>
    </cfRule>
  </conditionalFormatting>
  <conditionalFormatting sqref="J16:O16">
    <cfRule type="expression" dxfId="49" priority="22">
      <formula>$J$12="■"</formula>
    </cfRule>
  </conditionalFormatting>
  <conditionalFormatting sqref="J16:O17">
    <cfRule type="expression" dxfId="48" priority="23">
      <formula>$J$14="■"</formula>
    </cfRule>
  </conditionalFormatting>
  <conditionalFormatting sqref="J18:O18">
    <cfRule type="expression" dxfId="47" priority="17">
      <formula>$J$19&lt;&gt;""</formula>
    </cfRule>
  </conditionalFormatting>
  <conditionalFormatting sqref="J18:O19">
    <cfRule type="expression" dxfId="46" priority="19">
      <formula>$N$14="■"</formula>
    </cfRule>
  </conditionalFormatting>
  <conditionalFormatting sqref="J19:O19">
    <cfRule type="expression" dxfId="45" priority="18">
      <formula>$J$18&lt;&gt;""</formula>
    </cfRule>
  </conditionalFormatting>
  <conditionalFormatting sqref="J23:O23">
    <cfRule type="expression" dxfId="44" priority="15">
      <formula>$P$12="■"</formula>
    </cfRule>
  </conditionalFormatting>
  <conditionalFormatting sqref="J24:O24">
    <cfRule type="expression" dxfId="43" priority="14">
      <formula>$N$21="■"</formula>
    </cfRule>
  </conditionalFormatting>
  <conditionalFormatting sqref="J27:O28 J29 P29">
    <cfRule type="notContainsBlanks" dxfId="42" priority="7">
      <formula>LEN(TRIM(J27))&gt;0</formula>
    </cfRule>
  </conditionalFormatting>
  <conditionalFormatting sqref="J27:O28">
    <cfRule type="expression" dxfId="41" priority="8">
      <formula>$P$12="■"</formula>
    </cfRule>
    <cfRule type="expression" dxfId="40" priority="9">
      <formula>$J$12="■"</formula>
    </cfRule>
  </conditionalFormatting>
  <conditionalFormatting sqref="J8:V8">
    <cfRule type="expression" dxfId="39" priority="56">
      <formula>#REF!="■"</formula>
    </cfRule>
    <cfRule type="containsBlanks" dxfId="38" priority="52">
      <formula>LEN(TRIM(J8))=0</formula>
    </cfRule>
    <cfRule type="expression" dxfId="37" priority="55">
      <formula>#REF!="■"</formula>
    </cfRule>
  </conditionalFormatting>
  <conditionalFormatting sqref="J15:V15 J16:O19">
    <cfRule type="notContainsBlanks" dxfId="36" priority="16">
      <formula>LEN(TRIM(J15))&gt;0</formula>
    </cfRule>
  </conditionalFormatting>
  <conditionalFormatting sqref="J22:V22 J23:O24">
    <cfRule type="notContainsBlanks" dxfId="35" priority="13">
      <formula>LEN(TRIM(J22))&gt;0</formula>
    </cfRule>
  </conditionalFormatting>
  <conditionalFormatting sqref="P29">
    <cfRule type="expression" dxfId="34" priority="6">
      <formula>$J$29&lt;&gt;""</formula>
    </cfRule>
  </conditionalFormatting>
  <conditionalFormatting sqref="P12:V12">
    <cfRule type="expression" dxfId="33" priority="4">
      <formula>$J$12="■"</formula>
    </cfRule>
  </conditionalFormatting>
  <conditionalFormatting sqref="V17">
    <cfRule type="expression" dxfId="32" priority="50">
      <formula>#REF!="■"</formula>
    </cfRule>
    <cfRule type="expression" dxfId="31" priority="51">
      <formula>#REF!="■"</formula>
    </cfRule>
  </conditionalFormatting>
  <conditionalFormatting sqref="V18:V19">
    <cfRule type="expression" dxfId="30" priority="21">
      <formula>#REF!="■"</formula>
    </cfRule>
    <cfRule type="expression" dxfId="29" priority="20">
      <formula>#REF!="■"</formula>
    </cfRule>
  </conditionalFormatting>
  <conditionalFormatting sqref="V23:V25">
    <cfRule type="expression" dxfId="28" priority="44">
      <formula>#REF!="■"</formula>
    </cfRule>
    <cfRule type="expression" dxfId="27" priority="45">
      <formula>#REF!="■"</formula>
    </cfRule>
  </conditionalFormatting>
  <conditionalFormatting sqref="V27:V29">
    <cfRule type="expression" dxfId="26" priority="39">
      <formula>#REF!="■"</formula>
    </cfRule>
    <cfRule type="expression" dxfId="25" priority="38">
      <formula>#REF!="■"</formula>
    </cfRule>
  </conditionalFormatting>
  <conditionalFormatting sqref="V32">
    <cfRule type="expression" dxfId="24" priority="34">
      <formula>#REF!="■"</formula>
    </cfRule>
    <cfRule type="expression" dxfId="23" priority="35">
      <formula>#REF!="■"</formula>
    </cfRule>
  </conditionalFormatting>
  <conditionalFormatting sqref="AC81:AC82 AB146:AC192">
    <cfRule type="expression" priority="54">
      <formula>CELL("protect",AB81)=0</formula>
    </cfRule>
  </conditionalFormatting>
  <dataValidations count="7">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3AB338E8-4776-4B65-A1CB-49FFDDA143ED}">
      <formula1>L65486-ROUNDDOWN(L65486,1)=0</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721E53EA-E7DC-46A9-B27A-5744E921161C}">
      <formula1>"無,有"</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E2CBE4D5-E6CB-4952-89CB-A55EC60E1CA5}">
      <formula1>"専用,ハイブリット"</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N14 J14 K31 N31 H31 N21 R21 J21 J12 P12" xr:uid="{5389000D-DD2E-4B15-A742-135A70A639A6}">
      <formula1>"□,■"</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98E980E0-9477-4326-B2A2-76639DF3E638}">
      <formula1>L65494-ROUNDDOWN(L65494,0)=0</formula1>
    </dataValidation>
    <dataValidation type="custom" imeMode="disabled" allowBlank="1" showInputMessage="1" showErrorMessage="1" error="小数点第二位まで、三位以下四捨五入で入力して下さい。" sqref="AI31:AO31" xr:uid="{53ECC625-0E97-47DD-8454-7441E37E79DF}">
      <formula1>AI31-ROUNDDOWN(AI31,2)=0</formula1>
    </dataValidation>
    <dataValidation imeMode="on" allowBlank="1" showInputMessage="1" showErrorMessage="1" sqref="U31" xr:uid="{1148A594-3506-4FDE-9AB8-7DF3676C6304}"/>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&amp;R&amp;K01+049R7高層ZEH-M_ver.1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4D99765-468B-42C0-940E-285BCB8D3225}">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 imeMode="hiragana" allowBlank="1" showInputMessage="1" showErrorMessage="1" xr:uid="{F4D97FA9-3C09-4A34-B780-7FB2857D8254}">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B65D4-1B9C-4ED4-B1D4-5564312AEC25}">
  <dimension ref="A1:AR191"/>
  <sheetViews>
    <sheetView showGridLines="0" view="pageBreakPreview" topLeftCell="B2" zoomScaleNormal="100" zoomScaleSheetLayoutView="100" workbookViewId="0">
      <selection activeCell="J10" sqref="J10:V10"/>
    </sheetView>
  </sheetViews>
  <sheetFormatPr defaultRowHeight="20.149999999999999" customHeight="1"/>
  <cols>
    <col min="1" max="1" width="1.08203125" style="254" hidden="1" customWidth="1"/>
    <col min="2" max="2" width="1.5" style="254" customWidth="1"/>
    <col min="3" max="3" width="2.5" style="254" customWidth="1"/>
    <col min="4" max="22" width="3.83203125" style="254" customWidth="1"/>
    <col min="23" max="23" width="1.5" style="254" customWidth="1"/>
    <col min="24" max="24" width="3.08203125" style="254" customWidth="1"/>
    <col min="25" max="26" width="9" style="254" customWidth="1"/>
    <col min="27" max="27" width="9" style="204" customWidth="1"/>
    <col min="28" max="28" width="9" style="337" customWidth="1"/>
    <col min="29" max="29" width="9" style="338" customWidth="1"/>
    <col min="30" max="30" width="9" style="254" customWidth="1"/>
    <col min="31" max="42" width="8.58203125" style="254"/>
    <col min="43" max="43" width="16.83203125" style="254" bestFit="1" customWidth="1"/>
    <col min="44" max="44" width="13.33203125" style="254" customWidth="1"/>
    <col min="45" max="216" width="8.58203125" style="254"/>
    <col min="217" max="240" width="3.58203125" style="254" customWidth="1"/>
    <col min="241" max="249" width="9" style="254" customWidth="1"/>
    <col min="250" max="250" width="2" style="254" customWidth="1"/>
    <col min="251" max="472" width="8.58203125" style="254"/>
    <col min="473" max="496" width="3.58203125" style="254" customWidth="1"/>
    <col min="497" max="505" width="9" style="254" customWidth="1"/>
    <col min="506" max="506" width="2" style="254" customWidth="1"/>
    <col min="507" max="728" width="8.58203125" style="254"/>
    <col min="729" max="752" width="3.58203125" style="254" customWidth="1"/>
    <col min="753" max="761" width="9" style="254" customWidth="1"/>
    <col min="762" max="762" width="2" style="254" customWidth="1"/>
    <col min="763" max="984" width="8.58203125" style="254"/>
    <col min="985" max="1008" width="3.58203125" style="254" customWidth="1"/>
    <col min="1009" max="1017" width="9" style="254" customWidth="1"/>
    <col min="1018" max="1018" width="2" style="254" customWidth="1"/>
    <col min="1019" max="1240" width="8.58203125" style="254"/>
    <col min="1241" max="1264" width="3.58203125" style="254" customWidth="1"/>
    <col min="1265" max="1273" width="9" style="254" customWidth="1"/>
    <col min="1274" max="1274" width="2" style="254" customWidth="1"/>
    <col min="1275" max="1496" width="8.58203125" style="254"/>
    <col min="1497" max="1520" width="3.58203125" style="254" customWidth="1"/>
    <col min="1521" max="1529" width="9" style="254" customWidth="1"/>
    <col min="1530" max="1530" width="2" style="254" customWidth="1"/>
    <col min="1531" max="1752" width="8.58203125" style="254"/>
    <col min="1753" max="1776" width="3.58203125" style="254" customWidth="1"/>
    <col min="1777" max="1785" width="9" style="254" customWidth="1"/>
    <col min="1786" max="1786" width="2" style="254" customWidth="1"/>
    <col min="1787" max="2008" width="8.58203125" style="254"/>
    <col min="2009" max="2032" width="3.58203125" style="254" customWidth="1"/>
    <col min="2033" max="2041" width="9" style="254" customWidth="1"/>
    <col min="2042" max="2042" width="2" style="254" customWidth="1"/>
    <col min="2043" max="2264" width="8.58203125" style="254"/>
    <col min="2265" max="2288" width="3.58203125" style="254" customWidth="1"/>
    <col min="2289" max="2297" width="9" style="254" customWidth="1"/>
    <col min="2298" max="2298" width="2" style="254" customWidth="1"/>
    <col min="2299" max="2520" width="8.58203125" style="254"/>
    <col min="2521" max="2544" width="3.58203125" style="254" customWidth="1"/>
    <col min="2545" max="2553" width="9" style="254" customWidth="1"/>
    <col min="2554" max="2554" width="2" style="254" customWidth="1"/>
    <col min="2555" max="2776" width="8.58203125" style="254"/>
    <col min="2777" max="2800" width="3.58203125" style="254" customWidth="1"/>
    <col min="2801" max="2809" width="9" style="254" customWidth="1"/>
    <col min="2810" max="2810" width="2" style="254" customWidth="1"/>
    <col min="2811" max="3032" width="8.58203125" style="254"/>
    <col min="3033" max="3056" width="3.58203125" style="254" customWidth="1"/>
    <col min="3057" max="3065" width="9" style="254" customWidth="1"/>
    <col min="3066" max="3066" width="2" style="254" customWidth="1"/>
    <col min="3067" max="3288" width="8.58203125" style="254"/>
    <col min="3289" max="3312" width="3.58203125" style="254" customWidth="1"/>
    <col min="3313" max="3321" width="9" style="254" customWidth="1"/>
    <col min="3322" max="3322" width="2" style="254" customWidth="1"/>
    <col min="3323" max="3544" width="8.58203125" style="254"/>
    <col min="3545" max="3568" width="3.58203125" style="254" customWidth="1"/>
    <col min="3569" max="3577" width="9" style="254" customWidth="1"/>
    <col min="3578" max="3578" width="2" style="254" customWidth="1"/>
    <col min="3579" max="3800" width="8.58203125" style="254"/>
    <col min="3801" max="3824" width="3.58203125" style="254" customWidth="1"/>
    <col min="3825" max="3833" width="9" style="254" customWidth="1"/>
    <col min="3834" max="3834" width="2" style="254" customWidth="1"/>
    <col min="3835" max="4056" width="8.58203125" style="254"/>
    <col min="4057" max="4080" width="3.58203125" style="254" customWidth="1"/>
    <col min="4081" max="4089" width="9" style="254" customWidth="1"/>
    <col min="4090" max="4090" width="2" style="254" customWidth="1"/>
    <col min="4091" max="4312" width="8.58203125" style="254"/>
    <col min="4313" max="4336" width="3.58203125" style="254" customWidth="1"/>
    <col min="4337" max="4345" width="9" style="254" customWidth="1"/>
    <col min="4346" max="4346" width="2" style="254" customWidth="1"/>
    <col min="4347" max="4568" width="8.58203125" style="254"/>
    <col min="4569" max="4592" width="3.58203125" style="254" customWidth="1"/>
    <col min="4593" max="4601" width="9" style="254" customWidth="1"/>
    <col min="4602" max="4602" width="2" style="254" customWidth="1"/>
    <col min="4603" max="4824" width="8.58203125" style="254"/>
    <col min="4825" max="4848" width="3.58203125" style="254" customWidth="1"/>
    <col min="4849" max="4857" width="9" style="254" customWidth="1"/>
    <col min="4858" max="4858" width="2" style="254" customWidth="1"/>
    <col min="4859" max="5080" width="8.58203125" style="254"/>
    <col min="5081" max="5104" width="3.58203125" style="254" customWidth="1"/>
    <col min="5105" max="5113" width="9" style="254" customWidth="1"/>
    <col min="5114" max="5114" width="2" style="254" customWidth="1"/>
    <col min="5115" max="5336" width="8.58203125" style="254"/>
    <col min="5337" max="5360" width="3.58203125" style="254" customWidth="1"/>
    <col min="5361" max="5369" width="9" style="254" customWidth="1"/>
    <col min="5370" max="5370" width="2" style="254" customWidth="1"/>
    <col min="5371" max="5592" width="8.58203125" style="254"/>
    <col min="5593" max="5616" width="3.58203125" style="254" customWidth="1"/>
    <col min="5617" max="5625" width="9" style="254" customWidth="1"/>
    <col min="5626" max="5626" width="2" style="254" customWidth="1"/>
    <col min="5627" max="5848" width="8.58203125" style="254"/>
    <col min="5849" max="5872" width="3.58203125" style="254" customWidth="1"/>
    <col min="5873" max="5881" width="9" style="254" customWidth="1"/>
    <col min="5882" max="5882" width="2" style="254" customWidth="1"/>
    <col min="5883" max="6104" width="8.58203125" style="254"/>
    <col min="6105" max="6128" width="3.58203125" style="254" customWidth="1"/>
    <col min="6129" max="6137" width="9" style="254" customWidth="1"/>
    <col min="6138" max="6138" width="2" style="254" customWidth="1"/>
    <col min="6139" max="6360" width="8.58203125" style="254"/>
    <col min="6361" max="6384" width="3.58203125" style="254" customWidth="1"/>
    <col min="6385" max="6393" width="9" style="254" customWidth="1"/>
    <col min="6394" max="6394" width="2" style="254" customWidth="1"/>
    <col min="6395" max="6616" width="8.58203125" style="254"/>
    <col min="6617" max="6640" width="3.58203125" style="254" customWidth="1"/>
    <col min="6641" max="6649" width="9" style="254" customWidth="1"/>
    <col min="6650" max="6650" width="2" style="254" customWidth="1"/>
    <col min="6651" max="6872" width="8.58203125" style="254"/>
    <col min="6873" max="6896" width="3.58203125" style="254" customWidth="1"/>
    <col min="6897" max="6905" width="9" style="254" customWidth="1"/>
    <col min="6906" max="6906" width="2" style="254" customWidth="1"/>
    <col min="6907" max="7128" width="8.58203125" style="254"/>
    <col min="7129" max="7152" width="3.58203125" style="254" customWidth="1"/>
    <col min="7153" max="7161" width="9" style="254" customWidth="1"/>
    <col min="7162" max="7162" width="2" style="254" customWidth="1"/>
    <col min="7163" max="7384" width="8.58203125" style="254"/>
    <col min="7385" max="7408" width="3.58203125" style="254" customWidth="1"/>
    <col min="7409" max="7417" width="9" style="254" customWidth="1"/>
    <col min="7418" max="7418" width="2" style="254" customWidth="1"/>
    <col min="7419" max="7640" width="8.58203125" style="254"/>
    <col min="7641" max="7664" width="3.58203125" style="254" customWidth="1"/>
    <col min="7665" max="7673" width="9" style="254" customWidth="1"/>
    <col min="7674" max="7674" width="2" style="254" customWidth="1"/>
    <col min="7675" max="7896" width="8.58203125" style="254"/>
    <col min="7897" max="7920" width="3.58203125" style="254" customWidth="1"/>
    <col min="7921" max="7929" width="9" style="254" customWidth="1"/>
    <col min="7930" max="7930" width="2" style="254" customWidth="1"/>
    <col min="7931" max="8152" width="8.58203125" style="254"/>
    <col min="8153" max="8176" width="3.58203125" style="254" customWidth="1"/>
    <col min="8177" max="8185" width="9" style="254" customWidth="1"/>
    <col min="8186" max="8186" width="2" style="254" customWidth="1"/>
    <col min="8187" max="8408" width="8.58203125" style="254"/>
    <col min="8409" max="8432" width="3.58203125" style="254" customWidth="1"/>
    <col min="8433" max="8441" width="9" style="254" customWidth="1"/>
    <col min="8442" max="8442" width="2" style="254" customWidth="1"/>
    <col min="8443" max="8664" width="8.58203125" style="254"/>
    <col min="8665" max="8688" width="3.58203125" style="254" customWidth="1"/>
    <col min="8689" max="8697" width="9" style="254" customWidth="1"/>
    <col min="8698" max="8698" width="2" style="254" customWidth="1"/>
    <col min="8699" max="8920" width="8.58203125" style="254"/>
    <col min="8921" max="8944" width="3.58203125" style="254" customWidth="1"/>
    <col min="8945" max="8953" width="9" style="254" customWidth="1"/>
    <col min="8954" max="8954" width="2" style="254" customWidth="1"/>
    <col min="8955" max="9176" width="8.58203125" style="254"/>
    <col min="9177" max="9200" width="3.58203125" style="254" customWidth="1"/>
    <col min="9201" max="9209" width="9" style="254" customWidth="1"/>
    <col min="9210" max="9210" width="2" style="254" customWidth="1"/>
    <col min="9211" max="9432" width="8.58203125" style="254"/>
    <col min="9433" max="9456" width="3.58203125" style="254" customWidth="1"/>
    <col min="9457" max="9465" width="9" style="254" customWidth="1"/>
    <col min="9466" max="9466" width="2" style="254" customWidth="1"/>
    <col min="9467" max="9688" width="8.58203125" style="254"/>
    <col min="9689" max="9712" width="3.58203125" style="254" customWidth="1"/>
    <col min="9713" max="9721" width="9" style="254" customWidth="1"/>
    <col min="9722" max="9722" width="2" style="254" customWidth="1"/>
    <col min="9723" max="9944" width="8.58203125" style="254"/>
    <col min="9945" max="9968" width="3.58203125" style="254" customWidth="1"/>
    <col min="9969" max="9977" width="9" style="254" customWidth="1"/>
    <col min="9978" max="9978" width="2" style="254" customWidth="1"/>
    <col min="9979" max="10200" width="8.58203125" style="254"/>
    <col min="10201" max="10224" width="3.58203125" style="254" customWidth="1"/>
    <col min="10225" max="10233" width="9" style="254" customWidth="1"/>
    <col min="10234" max="10234" width="2" style="254" customWidth="1"/>
    <col min="10235" max="10456" width="8.58203125" style="254"/>
    <col min="10457" max="10480" width="3.58203125" style="254" customWidth="1"/>
    <col min="10481" max="10489" width="9" style="254" customWidth="1"/>
    <col min="10490" max="10490" width="2" style="254" customWidth="1"/>
    <col min="10491" max="10712" width="8.58203125" style="254"/>
    <col min="10713" max="10736" width="3.58203125" style="254" customWidth="1"/>
    <col min="10737" max="10745" width="9" style="254" customWidth="1"/>
    <col min="10746" max="10746" width="2" style="254" customWidth="1"/>
    <col min="10747" max="10968" width="8.58203125" style="254"/>
    <col min="10969" max="10992" width="3.58203125" style="254" customWidth="1"/>
    <col min="10993" max="11001" width="9" style="254" customWidth="1"/>
    <col min="11002" max="11002" width="2" style="254" customWidth="1"/>
    <col min="11003" max="11224" width="8.58203125" style="254"/>
    <col min="11225" max="11248" width="3.58203125" style="254" customWidth="1"/>
    <col min="11249" max="11257" width="9" style="254" customWidth="1"/>
    <col min="11258" max="11258" width="2" style="254" customWidth="1"/>
    <col min="11259" max="11480" width="8.58203125" style="254"/>
    <col min="11481" max="11504" width="3.58203125" style="254" customWidth="1"/>
    <col min="11505" max="11513" width="9" style="254" customWidth="1"/>
    <col min="11514" max="11514" width="2" style="254" customWidth="1"/>
    <col min="11515" max="11736" width="8.58203125" style="254"/>
    <col min="11737" max="11760" width="3.58203125" style="254" customWidth="1"/>
    <col min="11761" max="11769" width="9" style="254" customWidth="1"/>
    <col min="11770" max="11770" width="2" style="254" customWidth="1"/>
    <col min="11771" max="11992" width="8.58203125" style="254"/>
    <col min="11993" max="12016" width="3.58203125" style="254" customWidth="1"/>
    <col min="12017" max="12025" width="9" style="254" customWidth="1"/>
    <col min="12026" max="12026" width="2" style="254" customWidth="1"/>
    <col min="12027" max="12248" width="8.58203125" style="254"/>
    <col min="12249" max="12272" width="3.58203125" style="254" customWidth="1"/>
    <col min="12273" max="12281" width="9" style="254" customWidth="1"/>
    <col min="12282" max="12282" width="2" style="254" customWidth="1"/>
    <col min="12283" max="12504" width="8.58203125" style="254"/>
    <col min="12505" max="12528" width="3.58203125" style="254" customWidth="1"/>
    <col min="12529" max="12537" width="9" style="254" customWidth="1"/>
    <col min="12538" max="12538" width="2" style="254" customWidth="1"/>
    <col min="12539" max="12760" width="8.58203125" style="254"/>
    <col min="12761" max="12784" width="3.58203125" style="254" customWidth="1"/>
    <col min="12785" max="12793" width="9" style="254" customWidth="1"/>
    <col min="12794" max="12794" width="2" style="254" customWidth="1"/>
    <col min="12795" max="13016" width="8.58203125" style="254"/>
    <col min="13017" max="13040" width="3.58203125" style="254" customWidth="1"/>
    <col min="13041" max="13049" width="9" style="254" customWidth="1"/>
    <col min="13050" max="13050" width="2" style="254" customWidth="1"/>
    <col min="13051" max="13272" width="8.58203125" style="254"/>
    <col min="13273" max="13296" width="3.58203125" style="254" customWidth="1"/>
    <col min="13297" max="13305" width="9" style="254" customWidth="1"/>
    <col min="13306" max="13306" width="2" style="254" customWidth="1"/>
    <col min="13307" max="13528" width="8.58203125" style="254"/>
    <col min="13529" max="13552" width="3.58203125" style="254" customWidth="1"/>
    <col min="13553" max="13561" width="9" style="254" customWidth="1"/>
    <col min="13562" max="13562" width="2" style="254" customWidth="1"/>
    <col min="13563" max="13784" width="8.58203125" style="254"/>
    <col min="13785" max="13808" width="3.58203125" style="254" customWidth="1"/>
    <col min="13809" max="13817" width="9" style="254" customWidth="1"/>
    <col min="13818" max="13818" width="2" style="254" customWidth="1"/>
    <col min="13819" max="14040" width="8.58203125" style="254"/>
    <col min="14041" max="14064" width="3.58203125" style="254" customWidth="1"/>
    <col min="14065" max="14073" width="9" style="254" customWidth="1"/>
    <col min="14074" max="14074" width="2" style="254" customWidth="1"/>
    <col min="14075" max="14296" width="8.58203125" style="254"/>
    <col min="14297" max="14320" width="3.58203125" style="254" customWidth="1"/>
    <col min="14321" max="14329" width="9" style="254" customWidth="1"/>
    <col min="14330" max="14330" width="2" style="254" customWidth="1"/>
    <col min="14331" max="14552" width="8.58203125" style="254"/>
    <col min="14553" max="14576" width="3.58203125" style="254" customWidth="1"/>
    <col min="14577" max="14585" width="9" style="254" customWidth="1"/>
    <col min="14586" max="14586" width="2" style="254" customWidth="1"/>
    <col min="14587" max="14808" width="8.58203125" style="254"/>
    <col min="14809" max="14832" width="3.58203125" style="254" customWidth="1"/>
    <col min="14833" max="14841" width="9" style="254" customWidth="1"/>
    <col min="14842" max="14842" width="2" style="254" customWidth="1"/>
    <col min="14843" max="15064" width="8.58203125" style="254"/>
    <col min="15065" max="15088" width="3.58203125" style="254" customWidth="1"/>
    <col min="15089" max="15097" width="9" style="254" customWidth="1"/>
    <col min="15098" max="15098" width="2" style="254" customWidth="1"/>
    <col min="15099" max="15320" width="8.58203125" style="254"/>
    <col min="15321" max="15344" width="3.58203125" style="254" customWidth="1"/>
    <col min="15345" max="15353" width="9" style="254" customWidth="1"/>
    <col min="15354" max="15354" width="2" style="254" customWidth="1"/>
    <col min="15355" max="15576" width="8.58203125" style="254"/>
    <col min="15577" max="15600" width="3.58203125" style="254" customWidth="1"/>
    <col min="15601" max="15609" width="9" style="254" customWidth="1"/>
    <col min="15610" max="15610" width="2" style="254" customWidth="1"/>
    <col min="15611" max="15832" width="8.58203125" style="254"/>
    <col min="15833" max="15856" width="3.58203125" style="254" customWidth="1"/>
    <col min="15857" max="15865" width="9" style="254" customWidth="1"/>
    <col min="15866" max="15866" width="2" style="254" customWidth="1"/>
    <col min="15867" max="16088" width="8.58203125" style="254"/>
    <col min="16089" max="16112" width="3.58203125" style="254" customWidth="1"/>
    <col min="16113" max="16121" width="9" style="254" customWidth="1"/>
    <col min="16122" max="16122" width="2" style="254" customWidth="1"/>
    <col min="16123" max="16384" width="8.58203125" style="254"/>
  </cols>
  <sheetData>
    <row r="1" spans="2:44" ht="20.149999999999999" hidden="1" customHeight="1">
      <c r="B1" s="651"/>
      <c r="C1" s="941"/>
      <c r="D1" s="941"/>
      <c r="E1" s="941"/>
      <c r="F1" s="941"/>
      <c r="G1" s="941"/>
      <c r="H1" s="941"/>
      <c r="I1" s="941"/>
      <c r="J1" s="941"/>
      <c r="K1" s="941"/>
      <c r="L1" s="941"/>
      <c r="M1" s="941"/>
      <c r="N1" s="941"/>
      <c r="O1" s="941"/>
      <c r="P1" s="941"/>
      <c r="Q1" s="941"/>
    </row>
    <row r="2" spans="2:44" ht="20.149999999999999" customHeight="1">
      <c r="B2" s="651" t="s">
        <v>491</v>
      </c>
    </row>
    <row r="3" spans="2:44" ht="7.5" customHeight="1">
      <c r="Q3" s="255"/>
      <c r="Y3" s="255"/>
      <c r="Z3" s="256"/>
    </row>
    <row r="4" spans="2:44" ht="19.5" customHeight="1">
      <c r="B4" s="257" t="s">
        <v>1147</v>
      </c>
      <c r="D4" s="258"/>
      <c r="E4" s="258"/>
      <c r="F4" s="258"/>
      <c r="G4" s="258"/>
      <c r="H4" s="258"/>
      <c r="I4" s="258"/>
      <c r="J4" s="258"/>
      <c r="K4" s="258"/>
      <c r="L4" s="258"/>
      <c r="M4" s="258"/>
      <c r="N4" s="258"/>
      <c r="O4" s="258"/>
      <c r="P4" s="258"/>
      <c r="Q4" s="258"/>
      <c r="R4" s="258"/>
      <c r="S4" s="258"/>
      <c r="T4" s="258"/>
      <c r="U4" s="258"/>
      <c r="V4" s="258"/>
      <c r="W4" s="258"/>
      <c r="X4" s="258"/>
      <c r="Y4" s="258"/>
      <c r="Z4" s="259" t="s">
        <v>301</v>
      </c>
    </row>
    <row r="5" spans="2:44" ht="15.75" customHeight="1">
      <c r="C5" s="260"/>
      <c r="D5" s="261"/>
      <c r="E5" s="261"/>
      <c r="F5" s="261"/>
      <c r="G5" s="261"/>
      <c r="H5" s="261"/>
      <c r="I5" s="258"/>
      <c r="J5" s="258"/>
      <c r="K5" s="258"/>
      <c r="L5" s="258"/>
      <c r="M5" s="258"/>
      <c r="N5" s="258"/>
      <c r="O5" s="258"/>
      <c r="P5" s="258"/>
      <c r="Q5" s="258"/>
      <c r="R5" s="258"/>
      <c r="S5" s="258"/>
      <c r="T5" s="258"/>
      <c r="U5" s="258"/>
      <c r="V5" s="258"/>
      <c r="W5" s="258"/>
      <c r="X5" s="258"/>
      <c r="Y5" s="258"/>
    </row>
    <row r="6" spans="2:44" s="262" customFormat="1" ht="15" customHeight="1">
      <c r="C6" s="263" t="s">
        <v>356</v>
      </c>
      <c r="D6" s="264"/>
      <c r="E6" s="265"/>
      <c r="F6" s="265"/>
      <c r="G6" s="265"/>
      <c r="H6" s="265"/>
      <c r="I6" s="265"/>
      <c r="J6" s="265"/>
      <c r="K6" s="265"/>
      <c r="L6" s="265"/>
      <c r="M6" s="265"/>
      <c r="N6" s="265"/>
      <c r="O6" s="265"/>
      <c r="P6" s="265"/>
      <c r="Q6" s="265"/>
      <c r="R6" s="265"/>
      <c r="S6" s="265"/>
      <c r="T6" s="265"/>
      <c r="U6" s="266"/>
      <c r="V6" s="265"/>
      <c r="W6" s="265"/>
      <c r="X6" s="265"/>
      <c r="Y6" s="265"/>
      <c r="AA6" s="205"/>
      <c r="AB6" s="337"/>
      <c r="AC6" s="338"/>
      <c r="AQ6" s="338"/>
      <c r="AR6" s="339"/>
    </row>
    <row r="7" spans="2:44" s="269" customFormat="1" ht="21.75" customHeight="1">
      <c r="C7" s="260"/>
      <c r="D7" s="2291" t="s">
        <v>357</v>
      </c>
      <c r="E7" s="2292"/>
      <c r="F7" s="2292"/>
      <c r="G7" s="2292"/>
      <c r="H7" s="2292"/>
      <c r="I7" s="2293"/>
      <c r="J7" s="2361" t="str">
        <f>IF(入力シート!F11="","",入力シート!F11)&amp;"高層ＺＥＨ-Ｍ支援事業"</f>
        <v>高層ＺＥＨ-Ｍ支援事業</v>
      </c>
      <c r="K7" s="2361"/>
      <c r="L7" s="2361"/>
      <c r="M7" s="2361"/>
      <c r="N7" s="2361"/>
      <c r="O7" s="2361"/>
      <c r="P7" s="2361"/>
      <c r="Q7" s="2361"/>
      <c r="R7" s="2361"/>
      <c r="S7" s="2361"/>
      <c r="T7" s="2361"/>
      <c r="U7" s="2361"/>
      <c r="V7" s="2362"/>
      <c r="W7" s="253"/>
      <c r="X7" s="253"/>
      <c r="Y7" s="253"/>
      <c r="AA7" s="322"/>
      <c r="AB7" s="337"/>
      <c r="AC7" s="338"/>
    </row>
    <row r="8" spans="2:44" s="269" customFormat="1" ht="21.75" customHeight="1">
      <c r="C8" s="260"/>
      <c r="D8" s="317"/>
      <c r="E8" s="317"/>
      <c r="F8" s="317"/>
      <c r="G8" s="317"/>
      <c r="H8" s="317"/>
      <c r="I8" s="317"/>
      <c r="J8" s="940"/>
      <c r="K8" s="940"/>
      <c r="L8" s="940"/>
      <c r="M8" s="940"/>
      <c r="N8" s="940"/>
      <c r="O8" s="940"/>
      <c r="P8" s="940"/>
      <c r="Q8" s="940"/>
      <c r="R8" s="940"/>
      <c r="S8" s="940"/>
      <c r="T8" s="940"/>
      <c r="U8" s="940"/>
      <c r="V8" s="940"/>
      <c r="W8" s="253"/>
      <c r="X8" s="253"/>
      <c r="Y8" s="253"/>
      <c r="AA8" s="322"/>
      <c r="AB8" s="337"/>
      <c r="AC8" s="338"/>
    </row>
    <row r="9" spans="2:44" s="262" customFormat="1" ht="15.5">
      <c r="C9" s="263" t="s">
        <v>329</v>
      </c>
      <c r="D9" s="264"/>
      <c r="E9" s="265"/>
      <c r="F9" s="265"/>
      <c r="G9" s="265"/>
      <c r="H9" s="265"/>
      <c r="I9" s="265"/>
      <c r="J9" s="265"/>
      <c r="K9" s="265"/>
      <c r="L9" s="265"/>
      <c r="M9" s="265"/>
      <c r="N9" s="265"/>
      <c r="O9" s="265"/>
      <c r="P9" s="265"/>
      <c r="Q9" s="265"/>
      <c r="R9" s="265"/>
      <c r="S9" s="265"/>
      <c r="T9" s="265"/>
      <c r="U9" s="266"/>
      <c r="V9" s="265"/>
      <c r="W9" s="265"/>
      <c r="X9" s="265"/>
      <c r="Y9" s="265"/>
      <c r="AA9" s="205"/>
      <c r="AB9" s="337"/>
      <c r="AC9" s="338"/>
    </row>
    <row r="10" spans="2:44" s="269" customFormat="1" ht="18" customHeight="1">
      <c r="C10" s="260"/>
      <c r="D10" s="2291" t="s">
        <v>232</v>
      </c>
      <c r="E10" s="2292"/>
      <c r="F10" s="2292"/>
      <c r="G10" s="2292"/>
      <c r="H10" s="2292"/>
      <c r="I10" s="2293"/>
      <c r="J10" s="2519"/>
      <c r="K10" s="2520"/>
      <c r="L10" s="2520"/>
      <c r="M10" s="2520"/>
      <c r="N10" s="2520"/>
      <c r="O10" s="2520"/>
      <c r="P10" s="2520"/>
      <c r="Q10" s="2520"/>
      <c r="R10" s="2520"/>
      <c r="S10" s="2520"/>
      <c r="T10" s="2520"/>
      <c r="U10" s="2520"/>
      <c r="V10" s="2521"/>
      <c r="W10" s="276"/>
      <c r="X10" s="253"/>
      <c r="Y10" s="253"/>
      <c r="AA10" s="322"/>
      <c r="AB10" s="337"/>
      <c r="AC10" s="338"/>
    </row>
    <row r="11" spans="2:44" s="269" customFormat="1" ht="24.75" customHeight="1">
      <c r="C11" s="260"/>
      <c r="D11" s="2363" t="s">
        <v>393</v>
      </c>
      <c r="E11" s="2292"/>
      <c r="F11" s="2292"/>
      <c r="G11" s="2292"/>
      <c r="H11" s="2292"/>
      <c r="I11" s="2293"/>
      <c r="J11" s="2519"/>
      <c r="K11" s="2520"/>
      <c r="L11" s="2520"/>
      <c r="M11" s="2520"/>
      <c r="N11" s="2520"/>
      <c r="O11" s="2520"/>
      <c r="P11" s="2520"/>
      <c r="Q11" s="2520"/>
      <c r="R11" s="2520"/>
      <c r="S11" s="2520"/>
      <c r="T11" s="2520"/>
      <c r="U11" s="2520"/>
      <c r="V11" s="2521"/>
      <c r="W11" s="276"/>
      <c r="X11" s="253"/>
      <c r="Y11" s="253"/>
      <c r="AA11" s="322"/>
      <c r="AB11" s="337"/>
      <c r="AC11" s="338"/>
    </row>
    <row r="12" spans="2:44" s="269" customFormat="1" ht="18" customHeight="1">
      <c r="C12" s="260"/>
      <c r="D12" s="2291" t="s">
        <v>332</v>
      </c>
      <c r="E12" s="2292"/>
      <c r="F12" s="2292"/>
      <c r="G12" s="2292"/>
      <c r="H12" s="2292"/>
      <c r="I12" s="2293"/>
      <c r="J12" s="294" t="s">
        <v>191</v>
      </c>
      <c r="K12" s="325" t="s">
        <v>394</v>
      </c>
      <c r="L12" s="295"/>
      <c r="M12" s="272"/>
      <c r="N12" s="272"/>
      <c r="O12" s="296" t="s">
        <v>191</v>
      </c>
      <c r="P12" s="325" t="s">
        <v>395</v>
      </c>
      <c r="Q12" s="272"/>
      <c r="R12" s="272"/>
      <c r="S12" s="272"/>
      <c r="T12" s="272"/>
      <c r="U12" s="272"/>
      <c r="V12" s="298"/>
      <c r="W12" s="253"/>
      <c r="X12" s="253"/>
      <c r="Y12" s="253"/>
      <c r="AA12" s="322"/>
      <c r="AB12" s="340"/>
      <c r="AC12" s="338"/>
    </row>
    <row r="13" spans="2:44" s="269" customFormat="1" ht="6" customHeight="1">
      <c r="C13" s="260"/>
      <c r="D13" s="277"/>
      <c r="E13" s="277"/>
      <c r="F13" s="278"/>
      <c r="G13" s="279"/>
      <c r="H13" s="279"/>
      <c r="I13" s="279"/>
      <c r="J13" s="279"/>
      <c r="K13" s="279"/>
      <c r="L13" s="213"/>
      <c r="M13" s="213"/>
      <c r="N13" s="213"/>
      <c r="O13" s="213"/>
      <c r="P13" s="213"/>
      <c r="Q13" s="213"/>
      <c r="R13" s="213"/>
      <c r="S13" s="213"/>
      <c r="T13" s="213"/>
      <c r="U13" s="213"/>
      <c r="V13" s="213"/>
      <c r="W13" s="213"/>
      <c r="X13" s="213"/>
      <c r="Y13" s="213"/>
      <c r="AA13" s="322"/>
      <c r="AB13" s="337"/>
      <c r="AC13" s="338"/>
    </row>
    <row r="14" spans="2:44" s="269" customFormat="1" ht="18" customHeight="1">
      <c r="C14" s="260"/>
      <c r="D14" s="2291" t="s">
        <v>396</v>
      </c>
      <c r="E14" s="2292"/>
      <c r="F14" s="2292"/>
      <c r="G14" s="2292"/>
      <c r="H14" s="2292"/>
      <c r="I14" s="2293"/>
      <c r="J14" s="2291" t="s">
        <v>397</v>
      </c>
      <c r="K14" s="2293"/>
      <c r="L14" s="2520"/>
      <c r="M14" s="2520"/>
      <c r="N14" s="2520"/>
      <c r="O14" s="2520"/>
      <c r="P14" s="2520"/>
      <c r="Q14" s="2520"/>
      <c r="R14" s="2291" t="s">
        <v>398</v>
      </c>
      <c r="S14" s="2293"/>
      <c r="T14" s="2516"/>
      <c r="U14" s="2516"/>
      <c r="V14" s="323" t="s">
        <v>399</v>
      </c>
      <c r="W14" s="276"/>
      <c r="X14" s="253"/>
      <c r="Y14" s="253"/>
      <c r="AA14" s="322"/>
      <c r="AB14" s="337"/>
      <c r="AC14" s="338"/>
    </row>
    <row r="15" spans="2:44" s="269" customFormat="1" ht="18" customHeight="1">
      <c r="C15" s="260"/>
      <c r="D15" s="2291" t="s">
        <v>400</v>
      </c>
      <c r="E15" s="2292"/>
      <c r="F15" s="2292"/>
      <c r="G15" s="2292"/>
      <c r="H15" s="2292"/>
      <c r="I15" s="2293"/>
      <c r="J15" s="2291" t="s">
        <v>397</v>
      </c>
      <c r="K15" s="2293"/>
      <c r="L15" s="2520"/>
      <c r="M15" s="2520"/>
      <c r="N15" s="2520"/>
      <c r="O15" s="2520"/>
      <c r="P15" s="2520"/>
      <c r="Q15" s="2520"/>
      <c r="R15" s="2291" t="s">
        <v>398</v>
      </c>
      <c r="S15" s="2293"/>
      <c r="T15" s="2516"/>
      <c r="U15" s="2516"/>
      <c r="V15" s="323" t="s">
        <v>399</v>
      </c>
      <c r="W15" s="276"/>
      <c r="X15" s="253"/>
      <c r="Y15" s="253"/>
      <c r="AA15" s="322"/>
      <c r="AB15" s="337"/>
      <c r="AC15" s="338"/>
    </row>
    <row r="16" spans="2:44" s="269" customFormat="1" ht="18" customHeight="1">
      <c r="C16" s="260"/>
      <c r="D16" s="2291" t="s">
        <v>401</v>
      </c>
      <c r="E16" s="2292"/>
      <c r="F16" s="2292"/>
      <c r="G16" s="2292"/>
      <c r="H16" s="2292"/>
      <c r="I16" s="2293"/>
      <c r="J16" s="2291" t="s">
        <v>397</v>
      </c>
      <c r="K16" s="2293"/>
      <c r="L16" s="2520"/>
      <c r="M16" s="2520"/>
      <c r="N16" s="2520"/>
      <c r="O16" s="2520"/>
      <c r="P16" s="2520"/>
      <c r="Q16" s="2520"/>
      <c r="R16" s="2291" t="s">
        <v>398</v>
      </c>
      <c r="S16" s="2293"/>
      <c r="T16" s="2516"/>
      <c r="U16" s="2516"/>
      <c r="V16" s="323" t="s">
        <v>399</v>
      </c>
      <c r="W16" s="276"/>
      <c r="X16" s="253"/>
      <c r="Y16" s="253"/>
      <c r="AA16" s="322"/>
      <c r="AB16" s="337"/>
      <c r="AC16" s="338"/>
    </row>
    <row r="17" spans="2:44" s="269" customFormat="1" ht="18" customHeight="1">
      <c r="C17" s="260"/>
      <c r="D17" s="2363" t="s">
        <v>402</v>
      </c>
      <c r="E17" s="2292"/>
      <c r="F17" s="2292"/>
      <c r="G17" s="2292"/>
      <c r="H17" s="2292"/>
      <c r="I17" s="2293"/>
      <c r="J17" s="2531"/>
      <c r="K17" s="2532"/>
      <c r="L17" s="2532"/>
      <c r="M17" s="2532"/>
      <c r="N17" s="2532"/>
      <c r="O17" s="2532"/>
      <c r="P17" s="2532"/>
      <c r="Q17" s="2532"/>
      <c r="R17" s="2532"/>
      <c r="S17" s="2532"/>
      <c r="T17" s="2515"/>
      <c r="U17" s="2516"/>
      <c r="V17" s="274" t="s">
        <v>403</v>
      </c>
      <c r="W17" s="276"/>
      <c r="X17" s="253"/>
      <c r="Y17" s="253"/>
      <c r="AA17" s="322"/>
      <c r="AB17" s="337"/>
      <c r="AC17" s="338"/>
    </row>
    <row r="18" spans="2:44" s="269" customFormat="1" ht="6" customHeight="1">
      <c r="C18" s="260"/>
      <c r="D18" s="277"/>
      <c r="E18" s="277"/>
      <c r="F18" s="278"/>
      <c r="G18" s="279"/>
      <c r="H18" s="279"/>
      <c r="I18" s="279"/>
      <c r="J18" s="279"/>
      <c r="K18" s="279"/>
      <c r="L18" s="213"/>
      <c r="M18" s="213"/>
      <c r="N18" s="213"/>
      <c r="O18" s="213"/>
      <c r="P18" s="213"/>
      <c r="Q18" s="213"/>
      <c r="R18" s="213"/>
      <c r="S18" s="213"/>
      <c r="T18" s="213"/>
      <c r="U18" s="213"/>
      <c r="V18" s="213"/>
      <c r="W18" s="213"/>
      <c r="X18" s="213"/>
      <c r="Y18" s="213"/>
      <c r="AA18" s="322"/>
      <c r="AB18" s="337"/>
      <c r="AC18" s="338"/>
    </row>
    <row r="19" spans="2:44" s="269" customFormat="1" ht="18" customHeight="1">
      <c r="C19" s="260"/>
      <c r="D19" s="2363" t="s">
        <v>344</v>
      </c>
      <c r="E19" s="2292"/>
      <c r="F19" s="2292"/>
      <c r="G19" s="2292"/>
      <c r="H19" s="2292"/>
      <c r="I19" s="2293"/>
      <c r="J19" s="2519"/>
      <c r="K19" s="2520"/>
      <c r="L19" s="2520"/>
      <c r="M19" s="2520"/>
      <c r="N19" s="2520"/>
      <c r="O19" s="2520"/>
      <c r="P19" s="2520"/>
      <c r="Q19" s="2520"/>
      <c r="R19" s="2520"/>
      <c r="S19" s="2520"/>
      <c r="T19" s="2520"/>
      <c r="U19" s="2520"/>
      <c r="V19" s="2521"/>
      <c r="W19" s="276"/>
      <c r="X19" s="253"/>
      <c r="Y19" s="253"/>
      <c r="AA19" s="322"/>
      <c r="AB19" s="337"/>
      <c r="AC19" s="338"/>
    </row>
    <row r="20" spans="2:44" s="269" customFormat="1" ht="15" customHeight="1">
      <c r="C20" s="260"/>
      <c r="D20" s="277"/>
      <c r="E20" s="277"/>
      <c r="F20" s="278"/>
      <c r="G20" s="279"/>
      <c r="H20" s="279"/>
      <c r="I20" s="279"/>
      <c r="J20" s="279"/>
      <c r="K20" s="279"/>
      <c r="L20" s="213"/>
      <c r="M20" s="213"/>
      <c r="N20" s="213"/>
      <c r="O20" s="213"/>
      <c r="P20" s="213"/>
      <c r="Q20" s="213"/>
      <c r="R20" s="213"/>
      <c r="S20" s="213"/>
      <c r="T20" s="213"/>
      <c r="U20" s="213"/>
      <c r="V20" s="213"/>
      <c r="W20" s="213"/>
      <c r="X20" s="213"/>
      <c r="Y20" s="213"/>
      <c r="AA20" s="322"/>
      <c r="AB20" s="337"/>
      <c r="AC20" s="338"/>
    </row>
    <row r="21" spans="2:44" s="303" customFormat="1" ht="15" customHeight="1">
      <c r="B21" s="228"/>
      <c r="C21" s="299" t="s">
        <v>364</v>
      </c>
      <c r="D21" s="250"/>
      <c r="E21" s="250"/>
      <c r="F21" s="250"/>
      <c r="G21" s="250"/>
      <c r="H21" s="236"/>
      <c r="I21" s="230"/>
      <c r="J21" s="231"/>
      <c r="K21" s="236"/>
      <c r="L21" s="230"/>
      <c r="M21" s="236"/>
      <c r="N21" s="231"/>
      <c r="O21" s="232"/>
      <c r="P21" s="231"/>
      <c r="Q21" s="237"/>
      <c r="R21" s="238"/>
      <c r="S21" s="238"/>
      <c r="T21" s="238"/>
      <c r="U21" s="300"/>
      <c r="V21" s="300"/>
      <c r="W21" s="300"/>
      <c r="X21" s="300"/>
      <c r="Y21" s="300"/>
      <c r="Z21" s="300"/>
      <c r="AA21" s="301"/>
      <c r="AB21" s="301"/>
      <c r="AC21" s="300"/>
      <c r="AD21" s="300"/>
      <c r="AE21" s="936"/>
      <c r="AF21" s="239"/>
      <c r="AG21" s="239"/>
      <c r="AH21" s="239"/>
      <c r="AI21" s="302"/>
      <c r="AJ21" s="302"/>
      <c r="AK21" s="302"/>
      <c r="AL21" s="302"/>
      <c r="AM21" s="302"/>
      <c r="AN21" s="302"/>
      <c r="AO21" s="302"/>
      <c r="AP21" s="233"/>
      <c r="AQ21" s="233"/>
      <c r="AR21" s="227"/>
    </row>
    <row r="22" spans="2:44" s="303" customFormat="1" ht="18" customHeight="1">
      <c r="B22" s="228"/>
      <c r="C22" s="304"/>
      <c r="D22" s="2485" t="s">
        <v>905</v>
      </c>
      <c r="E22" s="2486"/>
      <c r="F22" s="2486"/>
      <c r="G22" s="2486"/>
      <c r="H22" s="2486"/>
      <c r="I22" s="2487"/>
      <c r="J22" s="2488" t="s">
        <v>345</v>
      </c>
      <c r="K22" s="2489"/>
      <c r="L22" s="2489"/>
      <c r="M22" s="2489"/>
      <c r="N22" s="2533"/>
      <c r="O22" s="2490" t="s">
        <v>338</v>
      </c>
      <c r="P22" s="2491"/>
      <c r="Q22" s="2491"/>
      <c r="R22" s="2491"/>
      <c r="S22" s="2492"/>
      <c r="T22" s="2534"/>
      <c r="U22" s="2535"/>
      <c r="V22" s="2535"/>
      <c r="W22" s="2535"/>
      <c r="X22" s="2535"/>
      <c r="Y22" s="305"/>
      <c r="Z22" s="305"/>
      <c r="AA22" s="306"/>
      <c r="AB22" s="306"/>
      <c r="AC22" s="305"/>
      <c r="AD22" s="302"/>
      <c r="AE22" s="233"/>
      <c r="AF22" s="233"/>
      <c r="AG22" s="227"/>
    </row>
    <row r="23" spans="2:44" s="303" customFormat="1" ht="18" customHeight="1">
      <c r="B23" s="228"/>
      <c r="C23" s="304"/>
      <c r="D23" s="2522"/>
      <c r="E23" s="2523"/>
      <c r="F23" s="2523"/>
      <c r="G23" s="2523"/>
      <c r="H23" s="2523"/>
      <c r="I23" s="2524"/>
      <c r="J23" s="2525">
        <f>T17</f>
        <v>0</v>
      </c>
      <c r="K23" s="2526"/>
      <c r="L23" s="2526"/>
      <c r="M23" s="2526"/>
      <c r="N23" s="307" t="s">
        <v>42</v>
      </c>
      <c r="O23" s="2527">
        <f>IF(J12="■",IF(J23&gt;=22,900000,0),IF(O12="■",IF(AND(J23&gt;=5,J23&lt;8),650000,IF(J23&gt;=8,800000,0)),0))</f>
        <v>0</v>
      </c>
      <c r="P23" s="2528"/>
      <c r="Q23" s="2528"/>
      <c r="R23" s="2528"/>
      <c r="S23" s="308" t="s">
        <v>340</v>
      </c>
      <c r="T23" s="2529"/>
      <c r="U23" s="2530"/>
      <c r="V23" s="2530"/>
      <c r="W23" s="2530"/>
      <c r="X23" s="310"/>
      <c r="Y23" s="937"/>
      <c r="Z23" s="937"/>
      <c r="AA23" s="938"/>
      <c r="AB23" s="309"/>
      <c r="AC23" s="310"/>
      <c r="AD23" s="302"/>
      <c r="AE23" s="233"/>
      <c r="AF23" s="233"/>
      <c r="AG23" s="227"/>
    </row>
    <row r="24" spans="2:44" s="303" customFormat="1" ht="15" customHeight="1">
      <c r="B24" s="228"/>
      <c r="D24" s="939"/>
      <c r="E24" s="226"/>
      <c r="F24" s="226"/>
      <c r="G24" s="226"/>
      <c r="H24" s="229"/>
      <c r="I24" s="229"/>
      <c r="J24" s="230"/>
      <c r="K24" s="231"/>
      <c r="L24" s="229"/>
      <c r="M24" s="229"/>
      <c r="N24" s="230"/>
      <c r="O24" s="230"/>
      <c r="P24" s="229"/>
      <c r="Q24" s="229"/>
      <c r="R24" s="232"/>
      <c r="S24" s="230"/>
      <c r="T24" s="230"/>
      <c r="U24" s="230"/>
      <c r="V24" s="230"/>
      <c r="W24" s="230"/>
      <c r="X24" s="230"/>
      <c r="Y24" s="233"/>
      <c r="Z24" s="233"/>
      <c r="AA24" s="311"/>
      <c r="AB24" s="311"/>
      <c r="AC24" s="233"/>
      <c r="AD24" s="234"/>
      <c r="AE24" s="936"/>
      <c r="AF24" s="234"/>
      <c r="AG24" s="234"/>
      <c r="AH24" s="234"/>
      <c r="AI24" s="234"/>
      <c r="AJ24" s="234"/>
      <c r="AK24" s="234"/>
      <c r="AL24" s="234"/>
      <c r="AM24" s="234"/>
      <c r="AN24" s="235"/>
      <c r="AO24" s="235"/>
      <c r="AP24" s="235"/>
      <c r="AQ24" s="235"/>
      <c r="AR24" s="227"/>
    </row>
    <row r="25" spans="2:44" s="262" customFormat="1" ht="15.5">
      <c r="C25" s="263"/>
      <c r="D25" s="264"/>
      <c r="E25" s="265"/>
      <c r="F25" s="265"/>
      <c r="G25" s="265"/>
      <c r="H25" s="265"/>
      <c r="I25" s="265"/>
      <c r="J25" s="265"/>
      <c r="K25" s="265"/>
      <c r="L25" s="265"/>
      <c r="M25" s="265"/>
      <c r="N25" s="265"/>
      <c r="O25" s="265"/>
      <c r="P25" s="265"/>
      <c r="Q25" s="265"/>
      <c r="R25" s="265"/>
      <c r="S25" s="265"/>
      <c r="T25" s="265"/>
      <c r="U25" s="266"/>
      <c r="V25" s="265"/>
      <c r="W25" s="265"/>
      <c r="X25" s="265"/>
      <c r="Y25" s="265"/>
      <c r="AA25" s="205"/>
      <c r="AB25" s="337"/>
      <c r="AC25" s="338"/>
    </row>
    <row r="26" spans="2:44" s="262" customFormat="1" ht="15.5">
      <c r="C26" s="263"/>
      <c r="D26" s="264"/>
      <c r="E26" s="265"/>
      <c r="F26" s="265"/>
      <c r="G26" s="265"/>
      <c r="H26" s="265"/>
      <c r="I26" s="265"/>
      <c r="J26" s="265"/>
      <c r="K26" s="265"/>
      <c r="L26" s="265"/>
      <c r="M26" s="265"/>
      <c r="N26" s="265"/>
      <c r="O26" s="265"/>
      <c r="P26" s="265"/>
      <c r="Q26" s="265"/>
      <c r="R26" s="265"/>
      <c r="S26" s="265"/>
      <c r="T26" s="265"/>
      <c r="U26" s="266"/>
      <c r="V26" s="265"/>
      <c r="W26" s="265"/>
      <c r="X26" s="265"/>
      <c r="Y26" s="265"/>
      <c r="AA26" s="205"/>
      <c r="AB26" s="337"/>
      <c r="AC26" s="338"/>
    </row>
    <row r="27" spans="2:44" s="262" customFormat="1" ht="15.5">
      <c r="C27" s="263"/>
      <c r="D27" s="264"/>
      <c r="E27" s="265"/>
      <c r="F27" s="265"/>
      <c r="G27" s="265"/>
      <c r="H27" s="265"/>
      <c r="I27" s="265"/>
      <c r="J27" s="265"/>
      <c r="K27" s="265"/>
      <c r="L27" s="265"/>
      <c r="M27" s="265"/>
      <c r="N27" s="265"/>
      <c r="O27" s="265"/>
      <c r="P27" s="265"/>
      <c r="Q27" s="265"/>
      <c r="R27" s="265"/>
      <c r="S27" s="265"/>
      <c r="T27" s="265"/>
      <c r="U27" s="266"/>
      <c r="V27" s="265"/>
      <c r="W27" s="265"/>
      <c r="X27" s="265"/>
      <c r="Y27" s="265"/>
      <c r="AA27" s="205"/>
      <c r="AB27" s="337"/>
      <c r="AC27" s="338"/>
    </row>
    <row r="28" spans="2:44" s="262" customFormat="1" ht="15.5">
      <c r="C28" s="263"/>
      <c r="D28" s="264"/>
      <c r="E28" s="265"/>
      <c r="F28" s="265"/>
      <c r="G28" s="265"/>
      <c r="H28" s="265"/>
      <c r="I28" s="265"/>
      <c r="J28" s="265"/>
      <c r="K28" s="265"/>
      <c r="L28" s="265"/>
      <c r="M28" s="265"/>
      <c r="N28" s="265"/>
      <c r="O28" s="265"/>
      <c r="P28" s="265"/>
      <c r="Q28" s="265"/>
      <c r="R28" s="265"/>
      <c r="S28" s="265"/>
      <c r="T28" s="265"/>
      <c r="U28" s="266"/>
      <c r="V28" s="265"/>
      <c r="W28" s="265"/>
      <c r="X28" s="265"/>
      <c r="Y28" s="265"/>
      <c r="AA28" s="205"/>
      <c r="AB28" s="337"/>
      <c r="AC28" s="338"/>
    </row>
    <row r="29" spans="2:44" s="262" customFormat="1" ht="15.5">
      <c r="C29" s="263"/>
      <c r="D29" s="264"/>
      <c r="E29" s="265"/>
      <c r="F29" s="265"/>
      <c r="G29" s="265"/>
      <c r="H29" s="265"/>
      <c r="I29" s="265"/>
      <c r="J29" s="265"/>
      <c r="K29" s="265"/>
      <c r="L29" s="265"/>
      <c r="M29" s="265"/>
      <c r="N29" s="265"/>
      <c r="O29" s="265"/>
      <c r="P29" s="265"/>
      <c r="Q29" s="265"/>
      <c r="R29" s="265"/>
      <c r="S29" s="265"/>
      <c r="T29" s="265"/>
      <c r="U29" s="266"/>
      <c r="V29" s="265"/>
      <c r="W29" s="265"/>
      <c r="X29" s="265"/>
      <c r="Y29" s="265"/>
      <c r="AA29" s="205"/>
      <c r="AB29" s="337"/>
      <c r="AC29" s="338"/>
    </row>
    <row r="30" spans="2:44" s="262" customFormat="1" ht="15.5">
      <c r="C30" s="263"/>
      <c r="D30" s="264"/>
      <c r="E30" s="265"/>
      <c r="F30" s="265"/>
      <c r="G30" s="265"/>
      <c r="H30" s="265"/>
      <c r="I30" s="265"/>
      <c r="J30" s="265"/>
      <c r="K30" s="265"/>
      <c r="L30" s="265"/>
      <c r="M30" s="265"/>
      <c r="N30" s="265"/>
      <c r="O30" s="265"/>
      <c r="P30" s="265"/>
      <c r="Q30" s="265"/>
      <c r="R30" s="265"/>
      <c r="S30" s="265"/>
      <c r="T30" s="265"/>
      <c r="U30" s="266"/>
      <c r="V30" s="265"/>
      <c r="W30" s="265"/>
      <c r="X30" s="265"/>
      <c r="Y30" s="265"/>
      <c r="AA30" s="205"/>
      <c r="AB30" s="337"/>
      <c r="AC30" s="338"/>
    </row>
    <row r="31" spans="2:44" s="262" customFormat="1" ht="15.5">
      <c r="C31" s="263"/>
      <c r="D31" s="264"/>
      <c r="E31" s="265"/>
      <c r="F31" s="265"/>
      <c r="G31" s="265"/>
      <c r="H31" s="265"/>
      <c r="I31" s="265"/>
      <c r="J31" s="265"/>
      <c r="K31" s="265"/>
      <c r="L31" s="265"/>
      <c r="M31" s="265"/>
      <c r="N31" s="265"/>
      <c r="O31" s="265"/>
      <c r="P31" s="265"/>
      <c r="Q31" s="265"/>
      <c r="R31" s="265"/>
      <c r="S31" s="265"/>
      <c r="T31" s="265"/>
      <c r="U31" s="266"/>
      <c r="V31" s="265"/>
      <c r="W31" s="265"/>
      <c r="X31" s="265"/>
      <c r="Y31" s="265"/>
      <c r="AA31" s="205"/>
      <c r="AB31" s="337"/>
      <c r="AC31" s="338"/>
    </row>
    <row r="32" spans="2:44" s="262" customFormat="1" ht="15.5">
      <c r="C32" s="263"/>
      <c r="D32" s="264"/>
      <c r="E32" s="265"/>
      <c r="F32" s="265"/>
      <c r="G32" s="265"/>
      <c r="H32" s="265"/>
      <c r="I32" s="265"/>
      <c r="J32" s="265"/>
      <c r="K32" s="265"/>
      <c r="L32" s="265"/>
      <c r="M32" s="265"/>
      <c r="N32" s="265"/>
      <c r="O32" s="265"/>
      <c r="P32" s="265"/>
      <c r="Q32" s="265"/>
      <c r="R32" s="265"/>
      <c r="S32" s="265"/>
      <c r="T32" s="265"/>
      <c r="U32" s="266"/>
      <c r="V32" s="265"/>
      <c r="W32" s="265"/>
      <c r="X32" s="265"/>
      <c r="Y32" s="265"/>
      <c r="AA32" s="205"/>
      <c r="AB32" s="337"/>
      <c r="AC32" s="338"/>
    </row>
    <row r="33" spans="3:29" s="262" customFormat="1" ht="15.5">
      <c r="C33" s="263"/>
      <c r="D33" s="264"/>
      <c r="E33" s="265"/>
      <c r="F33" s="265"/>
      <c r="G33" s="265"/>
      <c r="H33" s="265"/>
      <c r="I33" s="265"/>
      <c r="J33" s="265"/>
      <c r="K33" s="265"/>
      <c r="L33" s="265"/>
      <c r="M33" s="265"/>
      <c r="N33" s="265"/>
      <c r="O33" s="265"/>
      <c r="P33" s="265"/>
      <c r="Q33" s="265"/>
      <c r="R33" s="265"/>
      <c r="S33" s="265"/>
      <c r="T33" s="265"/>
      <c r="U33" s="266"/>
      <c r="V33" s="265"/>
      <c r="W33" s="265"/>
      <c r="X33" s="265"/>
      <c r="Y33" s="265"/>
      <c r="AA33" s="205"/>
      <c r="AB33" s="337"/>
      <c r="AC33" s="338"/>
    </row>
    <row r="34" spans="3:29" s="262" customFormat="1" ht="15.5">
      <c r="C34" s="263"/>
      <c r="D34" s="264"/>
      <c r="E34" s="265"/>
      <c r="F34" s="265"/>
      <c r="G34" s="265"/>
      <c r="H34" s="265"/>
      <c r="I34" s="265"/>
      <c r="J34" s="265"/>
      <c r="K34" s="265"/>
      <c r="L34" s="265"/>
      <c r="M34" s="265"/>
      <c r="N34" s="265"/>
      <c r="O34" s="265"/>
      <c r="P34" s="265"/>
      <c r="Q34" s="265"/>
      <c r="R34" s="265"/>
      <c r="S34" s="265"/>
      <c r="T34" s="265"/>
      <c r="U34" s="266"/>
      <c r="V34" s="265"/>
      <c r="W34" s="265"/>
      <c r="X34" s="265"/>
      <c r="Y34" s="265"/>
      <c r="AA34" s="205"/>
      <c r="AB34" s="337"/>
      <c r="AC34" s="338"/>
    </row>
    <row r="35" spans="3:29" s="262" customFormat="1" ht="15.5">
      <c r="C35" s="263"/>
      <c r="D35" s="264"/>
      <c r="E35" s="265"/>
      <c r="F35" s="265"/>
      <c r="G35" s="265"/>
      <c r="H35" s="265"/>
      <c r="I35" s="265"/>
      <c r="J35" s="265"/>
      <c r="K35" s="265"/>
      <c r="L35" s="265"/>
      <c r="M35" s="265"/>
      <c r="N35" s="265"/>
      <c r="O35" s="265"/>
      <c r="P35" s="265"/>
      <c r="Q35" s="265"/>
      <c r="R35" s="265"/>
      <c r="S35" s="265"/>
      <c r="T35" s="265"/>
      <c r="U35" s="266"/>
      <c r="V35" s="265"/>
      <c r="W35" s="265"/>
      <c r="X35" s="265"/>
      <c r="Y35" s="265"/>
      <c r="AA35" s="205"/>
      <c r="AB35" s="337"/>
      <c r="AC35" s="338"/>
    </row>
    <row r="36" spans="3:29" s="262" customFormat="1" ht="15.5">
      <c r="C36" s="263"/>
      <c r="D36" s="264"/>
      <c r="E36" s="265"/>
      <c r="F36" s="265"/>
      <c r="G36" s="265"/>
      <c r="H36" s="265"/>
      <c r="I36" s="265"/>
      <c r="J36" s="265"/>
      <c r="K36" s="265"/>
      <c r="L36" s="265"/>
      <c r="M36" s="265"/>
      <c r="N36" s="265"/>
      <c r="O36" s="265"/>
      <c r="P36" s="265"/>
      <c r="Q36" s="265"/>
      <c r="R36" s="265"/>
      <c r="S36" s="265"/>
      <c r="T36" s="265"/>
      <c r="U36" s="266"/>
      <c r="V36" s="265"/>
      <c r="W36" s="265"/>
      <c r="X36" s="265"/>
      <c r="Y36" s="265"/>
      <c r="AA36" s="205"/>
      <c r="AB36" s="337"/>
      <c r="AC36" s="338"/>
    </row>
    <row r="37" spans="3:29" s="262" customFormat="1" ht="15.5">
      <c r="C37" s="263"/>
      <c r="D37" s="264"/>
      <c r="E37" s="265"/>
      <c r="F37" s="265"/>
      <c r="G37" s="265"/>
      <c r="H37" s="265"/>
      <c r="I37" s="265"/>
      <c r="J37" s="265"/>
      <c r="K37" s="265"/>
      <c r="L37" s="265"/>
      <c r="M37" s="265"/>
      <c r="N37" s="265"/>
      <c r="O37" s="265"/>
      <c r="P37" s="265"/>
      <c r="Q37" s="265"/>
      <c r="R37" s="265"/>
      <c r="S37" s="265"/>
      <c r="T37" s="265"/>
      <c r="U37" s="266"/>
      <c r="V37" s="265"/>
      <c r="W37" s="265"/>
      <c r="X37" s="265"/>
      <c r="Y37" s="265"/>
      <c r="AA37" s="205"/>
      <c r="AB37" s="337"/>
      <c r="AC37" s="338"/>
    </row>
    <row r="38" spans="3:29" s="262" customFormat="1" ht="15.5">
      <c r="C38" s="263"/>
      <c r="D38" s="264"/>
      <c r="E38" s="265"/>
      <c r="F38" s="265"/>
      <c r="G38" s="265"/>
      <c r="H38" s="265"/>
      <c r="I38" s="265"/>
      <c r="J38" s="265"/>
      <c r="K38" s="265"/>
      <c r="L38" s="265"/>
      <c r="M38" s="265"/>
      <c r="N38" s="265"/>
      <c r="O38" s="265"/>
      <c r="P38" s="265"/>
      <c r="Q38" s="265"/>
      <c r="R38" s="265"/>
      <c r="S38" s="265"/>
      <c r="T38" s="265"/>
      <c r="U38" s="266"/>
      <c r="V38" s="265"/>
      <c r="W38" s="265"/>
      <c r="X38" s="265"/>
      <c r="Y38" s="265"/>
      <c r="AA38" s="205"/>
      <c r="AB38" s="341"/>
      <c r="AC38" s="231"/>
    </row>
    <row r="39" spans="3:29" s="262" customFormat="1" ht="15.5">
      <c r="C39" s="263"/>
      <c r="D39" s="264"/>
      <c r="E39" s="265"/>
      <c r="F39" s="265"/>
      <c r="G39" s="265"/>
      <c r="H39" s="265"/>
      <c r="I39" s="265"/>
      <c r="J39" s="265"/>
      <c r="K39" s="265"/>
      <c r="L39" s="265"/>
      <c r="M39" s="265"/>
      <c r="N39" s="265"/>
      <c r="O39" s="265"/>
      <c r="P39" s="265"/>
      <c r="Q39" s="265"/>
      <c r="R39" s="265"/>
      <c r="S39" s="265"/>
      <c r="T39" s="265"/>
      <c r="U39" s="266"/>
      <c r="V39" s="265"/>
      <c r="W39" s="265"/>
      <c r="X39" s="265"/>
      <c r="Y39" s="265"/>
      <c r="AA39" s="205"/>
      <c r="AB39" s="341"/>
      <c r="AC39" s="231"/>
    </row>
    <row r="40" spans="3:29" s="262" customFormat="1" ht="15.5">
      <c r="C40" s="263"/>
      <c r="D40" s="264"/>
      <c r="E40" s="265"/>
      <c r="F40" s="265"/>
      <c r="G40" s="265"/>
      <c r="H40" s="265"/>
      <c r="I40" s="265"/>
      <c r="J40" s="265"/>
      <c r="K40" s="265"/>
      <c r="L40" s="265"/>
      <c r="M40" s="265"/>
      <c r="N40" s="265"/>
      <c r="O40" s="265"/>
      <c r="P40" s="265"/>
      <c r="Q40" s="265"/>
      <c r="R40" s="265"/>
      <c r="S40" s="265"/>
      <c r="T40" s="265"/>
      <c r="U40" s="266"/>
      <c r="V40" s="265"/>
      <c r="W40" s="265"/>
      <c r="X40" s="265"/>
      <c r="Y40" s="265"/>
      <c r="AA40" s="205"/>
      <c r="AB40" s="341"/>
      <c r="AC40" s="231"/>
    </row>
    <row r="41" spans="3:29" s="262" customFormat="1" ht="15.5">
      <c r="C41" s="263"/>
      <c r="D41" s="264"/>
      <c r="E41" s="265"/>
      <c r="F41" s="265"/>
      <c r="G41" s="265"/>
      <c r="H41" s="265"/>
      <c r="I41" s="265"/>
      <c r="J41" s="265"/>
      <c r="K41" s="265"/>
      <c r="L41" s="265"/>
      <c r="M41" s="265"/>
      <c r="N41" s="265"/>
      <c r="O41" s="265"/>
      <c r="P41" s="265"/>
      <c r="Q41" s="265"/>
      <c r="R41" s="265"/>
      <c r="S41" s="265"/>
      <c r="T41" s="265"/>
      <c r="U41" s="266"/>
      <c r="V41" s="265"/>
      <c r="W41" s="265"/>
      <c r="X41" s="265"/>
      <c r="Y41" s="265"/>
      <c r="AA41" s="205"/>
      <c r="AB41" s="341"/>
      <c r="AC41" s="231"/>
    </row>
    <row r="42" spans="3:29" s="262" customFormat="1" ht="15.5">
      <c r="C42" s="263"/>
      <c r="D42" s="264"/>
      <c r="E42" s="265"/>
      <c r="F42" s="265"/>
      <c r="G42" s="265"/>
      <c r="H42" s="265"/>
      <c r="I42" s="265"/>
      <c r="J42" s="265"/>
      <c r="K42" s="265"/>
      <c r="L42" s="265"/>
      <c r="M42" s="265"/>
      <c r="N42" s="265"/>
      <c r="O42" s="265"/>
      <c r="P42" s="265"/>
      <c r="Q42" s="265"/>
      <c r="R42" s="265"/>
      <c r="S42" s="265"/>
      <c r="T42" s="265"/>
      <c r="U42" s="266"/>
      <c r="V42" s="265"/>
      <c r="W42" s="265"/>
      <c r="X42" s="265"/>
      <c r="Y42" s="265"/>
      <c r="AA42" s="205"/>
      <c r="AB42" s="341"/>
      <c r="AC42" s="231"/>
    </row>
    <row r="43" spans="3:29" s="262" customFormat="1" ht="15.5">
      <c r="C43" s="263"/>
      <c r="D43" s="264"/>
      <c r="E43" s="265"/>
      <c r="F43" s="265"/>
      <c r="G43" s="265"/>
      <c r="H43" s="265"/>
      <c r="I43" s="265"/>
      <c r="J43" s="265"/>
      <c r="K43" s="265"/>
      <c r="L43" s="265"/>
      <c r="M43" s="265"/>
      <c r="N43" s="265"/>
      <c r="O43" s="265"/>
      <c r="P43" s="265"/>
      <c r="Q43" s="265"/>
      <c r="R43" s="265"/>
      <c r="S43" s="265"/>
      <c r="T43" s="265"/>
      <c r="U43" s="266"/>
      <c r="V43" s="265"/>
      <c r="W43" s="265"/>
      <c r="X43" s="265"/>
      <c r="Y43" s="265"/>
      <c r="AA43" s="205"/>
      <c r="AB43" s="341"/>
      <c r="AC43" s="231"/>
    </row>
    <row r="44" spans="3:29" s="262" customFormat="1" ht="15.5">
      <c r="C44" s="263"/>
      <c r="D44" s="264"/>
      <c r="E44" s="265"/>
      <c r="F44" s="265"/>
      <c r="G44" s="265"/>
      <c r="H44" s="265"/>
      <c r="I44" s="265"/>
      <c r="J44" s="265"/>
      <c r="K44" s="265"/>
      <c r="L44" s="265"/>
      <c r="M44" s="265"/>
      <c r="N44" s="265"/>
      <c r="O44" s="265"/>
      <c r="P44" s="265"/>
      <c r="Q44" s="265"/>
      <c r="R44" s="265"/>
      <c r="S44" s="265"/>
      <c r="T44" s="265"/>
      <c r="U44" s="266"/>
      <c r="V44" s="265"/>
      <c r="W44" s="265"/>
      <c r="X44" s="265"/>
      <c r="Y44" s="265"/>
      <c r="AA44" s="205"/>
      <c r="AB44" s="341"/>
      <c r="AC44" s="231"/>
    </row>
    <row r="45" spans="3:29" s="262" customFormat="1" ht="15.5">
      <c r="C45" s="263"/>
      <c r="D45" s="264"/>
      <c r="E45" s="265"/>
      <c r="F45" s="265"/>
      <c r="G45" s="265"/>
      <c r="H45" s="265"/>
      <c r="I45" s="265"/>
      <c r="J45" s="265"/>
      <c r="K45" s="265"/>
      <c r="L45" s="265"/>
      <c r="M45" s="265"/>
      <c r="N45" s="265"/>
      <c r="O45" s="265"/>
      <c r="P45" s="265"/>
      <c r="Q45" s="265"/>
      <c r="R45" s="265"/>
      <c r="S45" s="265"/>
      <c r="T45" s="265"/>
      <c r="U45" s="266"/>
      <c r="V45" s="265"/>
      <c r="W45" s="265"/>
      <c r="X45" s="265"/>
      <c r="Y45" s="265"/>
      <c r="AA45" s="205"/>
      <c r="AB45" s="341"/>
      <c r="AC45" s="231"/>
    </row>
    <row r="46" spans="3:29" ht="12.75" customHeight="1">
      <c r="AB46" s="341"/>
      <c r="AC46" s="231"/>
    </row>
    <row r="47" spans="3:29" ht="20.149999999999999" customHeight="1">
      <c r="AB47" s="341"/>
      <c r="AC47" s="231"/>
    </row>
    <row r="48" spans="3:29" ht="20.149999999999999" customHeight="1">
      <c r="AB48" s="341"/>
      <c r="AC48" s="231"/>
    </row>
    <row r="49" spans="28:30" ht="20.149999999999999" customHeight="1">
      <c r="AB49" s="341"/>
      <c r="AC49" s="231"/>
    </row>
    <row r="50" spans="28:30" ht="20.149999999999999" customHeight="1">
      <c r="AB50" s="341"/>
      <c r="AC50" s="231"/>
    </row>
    <row r="51" spans="28:30" ht="20.149999999999999" customHeight="1">
      <c r="AB51" s="341"/>
      <c r="AC51" s="231"/>
      <c r="AD51" s="342"/>
    </row>
    <row r="52" spans="28:30" ht="20.149999999999999" customHeight="1">
      <c r="AB52" s="341"/>
      <c r="AC52" s="231"/>
    </row>
    <row r="53" spans="28:30" ht="20.149999999999999" customHeight="1">
      <c r="AB53" s="341"/>
      <c r="AC53" s="231"/>
    </row>
    <row r="54" spans="28:30" ht="20.149999999999999" customHeight="1">
      <c r="AB54" s="341"/>
      <c r="AC54" s="231"/>
    </row>
    <row r="55" spans="28:30" ht="20.149999999999999" customHeight="1">
      <c r="AB55" s="341"/>
      <c r="AC55" s="231"/>
    </row>
    <row r="56" spans="28:30" ht="20.149999999999999" customHeight="1">
      <c r="AB56" s="341"/>
      <c r="AC56" s="231"/>
    </row>
    <row r="57" spans="28:30" ht="20.149999999999999" customHeight="1">
      <c r="AB57" s="341"/>
      <c r="AC57" s="231"/>
    </row>
    <row r="58" spans="28:30" ht="20.149999999999999" customHeight="1">
      <c r="AB58" s="341"/>
      <c r="AC58" s="231"/>
    </row>
    <row r="59" spans="28:30" ht="20.149999999999999" customHeight="1">
      <c r="AB59" s="341"/>
      <c r="AC59" s="231"/>
    </row>
    <row r="60" spans="28:30" ht="20.149999999999999" customHeight="1">
      <c r="AB60" s="341"/>
      <c r="AC60" s="231"/>
    </row>
    <row r="61" spans="28:30" ht="20.149999999999999" customHeight="1">
      <c r="AB61" s="341"/>
      <c r="AC61" s="231"/>
    </row>
    <row r="62" spans="28:30" ht="20.149999999999999" customHeight="1">
      <c r="AB62" s="341"/>
      <c r="AC62" s="231"/>
    </row>
    <row r="63" spans="28:30" ht="20.149999999999999" customHeight="1">
      <c r="AB63" s="343"/>
      <c r="AC63" s="344"/>
    </row>
    <row r="64" spans="28:30" ht="20.149999999999999" customHeight="1">
      <c r="AB64" s="341"/>
      <c r="AC64" s="231"/>
    </row>
    <row r="65" spans="28:29" ht="20.149999999999999" customHeight="1">
      <c r="AB65" s="341"/>
      <c r="AC65" s="231"/>
    </row>
    <row r="66" spans="28:29" ht="20.149999999999999" customHeight="1">
      <c r="AB66" s="341"/>
      <c r="AC66" s="231"/>
    </row>
    <row r="67" spans="28:29" ht="20.149999999999999" customHeight="1">
      <c r="AB67" s="341"/>
      <c r="AC67" s="231"/>
    </row>
    <row r="68" spans="28:29" ht="20.149999999999999" customHeight="1">
      <c r="AB68" s="341"/>
      <c r="AC68" s="231"/>
    </row>
    <row r="69" spans="28:29" ht="20.149999999999999" customHeight="1">
      <c r="AB69" s="341"/>
      <c r="AC69" s="231"/>
    </row>
    <row r="70" spans="28:29" ht="20.149999999999999" customHeight="1">
      <c r="AB70" s="341"/>
      <c r="AC70" s="231"/>
    </row>
    <row r="71" spans="28:29" ht="20.149999999999999" customHeight="1">
      <c r="AB71" s="341"/>
      <c r="AC71" s="231"/>
    </row>
    <row r="72" spans="28:29" ht="20.149999999999999" customHeight="1">
      <c r="AB72" s="341"/>
      <c r="AC72" s="231"/>
    </row>
    <row r="80" spans="28:29" ht="20.149999999999999" customHeight="1">
      <c r="AC80" s="345"/>
    </row>
    <row r="81" spans="29:29" ht="20.149999999999999" customHeight="1">
      <c r="AC81" s="346"/>
    </row>
    <row r="145" spans="28:29" ht="20.149999999999999" customHeight="1">
      <c r="AB145" s="347"/>
      <c r="AC145" s="348"/>
    </row>
    <row r="146" spans="28:29" ht="20.149999999999999" customHeight="1">
      <c r="AB146" s="347"/>
      <c r="AC146" s="348"/>
    </row>
    <row r="147" spans="28:29" ht="20.149999999999999" customHeight="1">
      <c r="AB147" s="347"/>
      <c r="AC147" s="348"/>
    </row>
    <row r="148" spans="28:29" ht="20.149999999999999" customHeight="1">
      <c r="AB148" s="347"/>
      <c r="AC148" s="348"/>
    </row>
    <row r="149" spans="28:29" ht="20.149999999999999" customHeight="1">
      <c r="AB149" s="347"/>
      <c r="AC149" s="348"/>
    </row>
    <row r="150" spans="28:29" ht="20.149999999999999" customHeight="1">
      <c r="AB150" s="347"/>
      <c r="AC150" s="348"/>
    </row>
    <row r="151" spans="28:29" ht="20.149999999999999" customHeight="1">
      <c r="AB151" s="347"/>
      <c r="AC151" s="348"/>
    </row>
    <row r="152" spans="28:29" ht="20.149999999999999" customHeight="1">
      <c r="AB152" s="347"/>
      <c r="AC152" s="348"/>
    </row>
    <row r="153" spans="28:29" ht="20.149999999999999" customHeight="1">
      <c r="AB153" s="347"/>
      <c r="AC153" s="348"/>
    </row>
    <row r="154" spans="28:29" ht="20.149999999999999" customHeight="1">
      <c r="AB154" s="347"/>
      <c r="AC154" s="348"/>
    </row>
    <row r="155" spans="28:29" ht="20.149999999999999" customHeight="1">
      <c r="AB155" s="347"/>
      <c r="AC155" s="348"/>
    </row>
    <row r="156" spans="28:29" ht="20.149999999999999" customHeight="1">
      <c r="AB156" s="347"/>
      <c r="AC156" s="348"/>
    </row>
    <row r="157" spans="28:29" ht="20.149999999999999" customHeight="1">
      <c r="AB157" s="347"/>
      <c r="AC157" s="348"/>
    </row>
    <row r="158" spans="28:29" ht="20.149999999999999" customHeight="1">
      <c r="AB158" s="347"/>
      <c r="AC158" s="348"/>
    </row>
    <row r="159" spans="28:29" ht="20.149999999999999" customHeight="1">
      <c r="AB159" s="347"/>
      <c r="AC159" s="348"/>
    </row>
    <row r="160" spans="28:29" ht="20.149999999999999" customHeight="1">
      <c r="AB160" s="347"/>
      <c r="AC160" s="348"/>
    </row>
    <row r="161" spans="28:29" ht="20.149999999999999" customHeight="1">
      <c r="AB161" s="347"/>
      <c r="AC161" s="348"/>
    </row>
    <row r="162" spans="28:29" ht="20.149999999999999" customHeight="1">
      <c r="AB162" s="347"/>
      <c r="AC162" s="348"/>
    </row>
    <row r="163" spans="28:29" ht="20.149999999999999" customHeight="1">
      <c r="AB163" s="347"/>
      <c r="AC163" s="348"/>
    </row>
    <row r="164" spans="28:29" ht="20.149999999999999" customHeight="1">
      <c r="AB164" s="347"/>
      <c r="AC164" s="348"/>
    </row>
    <row r="165" spans="28:29" ht="20.149999999999999" customHeight="1">
      <c r="AB165" s="347"/>
      <c r="AC165" s="348"/>
    </row>
    <row r="166" spans="28:29" ht="20.149999999999999" customHeight="1">
      <c r="AB166" s="347"/>
      <c r="AC166" s="348"/>
    </row>
    <row r="167" spans="28:29" ht="20.149999999999999" customHeight="1">
      <c r="AB167" s="347"/>
      <c r="AC167" s="348"/>
    </row>
    <row r="168" spans="28:29" ht="20.149999999999999" customHeight="1">
      <c r="AB168" s="347"/>
      <c r="AC168" s="348"/>
    </row>
    <row r="169" spans="28:29" ht="20.149999999999999" customHeight="1">
      <c r="AB169" s="347"/>
      <c r="AC169" s="348"/>
    </row>
    <row r="170" spans="28:29" ht="20.149999999999999" customHeight="1">
      <c r="AB170" s="347"/>
      <c r="AC170" s="348"/>
    </row>
    <row r="171" spans="28:29" ht="20.149999999999999" customHeight="1">
      <c r="AB171" s="347"/>
      <c r="AC171" s="348"/>
    </row>
    <row r="172" spans="28:29" ht="20.149999999999999" customHeight="1">
      <c r="AB172" s="347"/>
      <c r="AC172" s="348"/>
    </row>
    <row r="173" spans="28:29" ht="20.149999999999999" customHeight="1">
      <c r="AB173" s="347"/>
      <c r="AC173" s="348"/>
    </row>
    <row r="174" spans="28:29" ht="20.149999999999999" customHeight="1">
      <c r="AB174" s="347"/>
      <c r="AC174" s="348"/>
    </row>
    <row r="175" spans="28:29" ht="20.149999999999999" customHeight="1">
      <c r="AB175" s="347"/>
      <c r="AC175" s="348"/>
    </row>
    <row r="176" spans="28:29" ht="20.149999999999999" customHeight="1">
      <c r="AB176" s="347"/>
      <c r="AC176" s="348"/>
    </row>
    <row r="177" spans="28:29" ht="20.149999999999999" customHeight="1">
      <c r="AB177" s="347"/>
      <c r="AC177" s="348"/>
    </row>
    <row r="178" spans="28:29" ht="20.149999999999999" customHeight="1">
      <c r="AB178" s="347"/>
      <c r="AC178" s="348"/>
    </row>
    <row r="179" spans="28:29" ht="20.149999999999999" customHeight="1">
      <c r="AB179" s="347"/>
      <c r="AC179" s="348"/>
    </row>
    <row r="180" spans="28:29" ht="20.149999999999999" customHeight="1">
      <c r="AB180" s="347"/>
      <c r="AC180" s="348"/>
    </row>
    <row r="181" spans="28:29" ht="20.149999999999999" customHeight="1">
      <c r="AB181" s="347"/>
      <c r="AC181" s="348"/>
    </row>
    <row r="182" spans="28:29" ht="20.149999999999999" customHeight="1">
      <c r="AB182" s="347"/>
      <c r="AC182" s="348"/>
    </row>
    <row r="183" spans="28:29" ht="20.149999999999999" customHeight="1">
      <c r="AB183" s="347"/>
      <c r="AC183" s="348"/>
    </row>
    <row r="184" spans="28:29" ht="20.149999999999999" customHeight="1">
      <c r="AB184" s="347"/>
      <c r="AC184" s="348"/>
    </row>
    <row r="185" spans="28:29" ht="20.149999999999999" customHeight="1">
      <c r="AB185" s="347"/>
      <c r="AC185" s="348"/>
    </row>
    <row r="186" spans="28:29" ht="20.149999999999999" customHeight="1">
      <c r="AB186" s="349"/>
      <c r="AC186" s="350"/>
    </row>
    <row r="187" spans="28:29" ht="20.149999999999999" customHeight="1">
      <c r="AB187" s="349"/>
      <c r="AC187" s="350"/>
    </row>
    <row r="188" spans="28:29" ht="20.149999999999999" customHeight="1">
      <c r="AB188" s="351"/>
      <c r="AC188" s="352"/>
    </row>
    <row r="189" spans="28:29" ht="20.149999999999999" customHeight="1">
      <c r="AB189" s="351"/>
      <c r="AC189" s="352"/>
    </row>
    <row r="190" spans="28:29" ht="20.149999999999999" customHeight="1">
      <c r="AB190" s="351"/>
      <c r="AC190" s="352"/>
    </row>
    <row r="191" spans="28:29" ht="20.149999999999999" customHeight="1">
      <c r="AB191" s="351"/>
      <c r="AC191" s="352"/>
    </row>
  </sheetData>
  <sheetProtection algorithmName="SHA-512" hashValue="P+OmmxU7Lhng87j9VsoB0fFVBbJnLD87GK2dcvHblrNe9/BRb4JN0ALUo/G5/em1Rb4+G5EwmzAMufqenfo+Aw==" saltValue="VabjHwqOhBO5IGFkCU3NEA==" spinCount="100000" sheet="1" formatCells="0" formatRows="0" insertRows="0" deleteRows="0" selectLockedCells="1" autoFilter="0" pivotTables="0"/>
  <mergeCells count="35">
    <mergeCell ref="D14:I14"/>
    <mergeCell ref="J14:K14"/>
    <mergeCell ref="L14:Q14"/>
    <mergeCell ref="R14:S14"/>
    <mergeCell ref="T14:U14"/>
    <mergeCell ref="D10:I10"/>
    <mergeCell ref="J10:V10"/>
    <mergeCell ref="D11:I11"/>
    <mergeCell ref="J11:V11"/>
    <mergeCell ref="D12:I12"/>
    <mergeCell ref="J15:K15"/>
    <mergeCell ref="L15:Q15"/>
    <mergeCell ref="R15:S15"/>
    <mergeCell ref="T15:U15"/>
    <mergeCell ref="D16:I16"/>
    <mergeCell ref="J16:K16"/>
    <mergeCell ref="L16:Q16"/>
    <mergeCell ref="R16:S16"/>
    <mergeCell ref="T16:U16"/>
    <mergeCell ref="D23:I23"/>
    <mergeCell ref="J23:M23"/>
    <mergeCell ref="O23:R23"/>
    <mergeCell ref="T23:W23"/>
    <mergeCell ref="D7:I7"/>
    <mergeCell ref="J7:V7"/>
    <mergeCell ref="D17:I17"/>
    <mergeCell ref="J17:S17"/>
    <mergeCell ref="T17:U17"/>
    <mergeCell ref="D19:I19"/>
    <mergeCell ref="J19:V19"/>
    <mergeCell ref="D22:I22"/>
    <mergeCell ref="J22:N22"/>
    <mergeCell ref="O22:S22"/>
    <mergeCell ref="T22:X22"/>
    <mergeCell ref="D15:I15"/>
  </mergeCells>
  <phoneticPr fontId="21"/>
  <conditionalFormatting sqref="B1:B2">
    <cfRule type="expression" dxfId="22" priority="11">
      <formula>_xlfn.ISFORMULA(B1)=TRUE</formula>
    </cfRule>
  </conditionalFormatting>
  <conditionalFormatting sqref="D23:I23">
    <cfRule type="containsBlanks" dxfId="21" priority="13">
      <formula>LEN(TRIM(D23))=0</formula>
    </cfRule>
  </conditionalFormatting>
  <conditionalFormatting sqref="J12 O12">
    <cfRule type="expression" dxfId="20" priority="8">
      <formula>$O$12="■"</formula>
    </cfRule>
    <cfRule type="expression" dxfId="19" priority="9">
      <formula>$J$12="■"</formula>
    </cfRule>
  </conditionalFormatting>
  <conditionalFormatting sqref="J10:V10">
    <cfRule type="containsBlanks" dxfId="18" priority="10">
      <formula>LEN(TRIM(J10))=0</formula>
    </cfRule>
  </conditionalFormatting>
  <conditionalFormatting sqref="J19:V19">
    <cfRule type="containsBlanks" dxfId="17" priority="7">
      <formula>LEN(TRIM(J19))=0</formula>
    </cfRule>
  </conditionalFormatting>
  <conditionalFormatting sqref="L14:Q14 T14:U14">
    <cfRule type="containsBlanks" dxfId="16" priority="6">
      <formula>LEN(TRIM(L14))=0</formula>
    </cfRule>
  </conditionalFormatting>
  <conditionalFormatting sqref="N23">
    <cfRule type="notContainsBlanks" dxfId="15" priority="1">
      <formula>LEN(TRIM(N23))&gt;0</formula>
    </cfRule>
    <cfRule type="expression" dxfId="14" priority="2">
      <formula>$N$14="■"</formula>
    </cfRule>
    <cfRule type="expression" dxfId="13" priority="3">
      <formula>$K$14="■"</formula>
    </cfRule>
    <cfRule type="expression" dxfId="12" priority="4">
      <formula>$H$14="■"</formula>
    </cfRule>
  </conditionalFormatting>
  <conditionalFormatting sqref="T17:U17">
    <cfRule type="containsBlanks" dxfId="11" priority="5">
      <formula>LEN(TRIM(T17))=0</formula>
    </cfRule>
  </conditionalFormatting>
  <conditionalFormatting sqref="AC80:AC81 AB145:AC191">
    <cfRule type="expression" priority="12">
      <formula>CELL("protect",AB80)=0</formula>
    </cfRule>
  </conditionalFormatting>
  <dataValidations count="8">
    <dataValidation type="list" allowBlank="1" showInputMessage="1" showErrorMessage="1" sqref="D23:I23" xr:uid="{A2F01F6F-0C4A-4E20-B8BB-440CB52DDB2A}">
      <formula1>"１年目,２年目,３年目,４年目"</formula1>
    </dataValidation>
    <dataValidation type="custom" imeMode="disabled" allowBlank="1" showInputMessage="1" showErrorMessage="1" error="小数点以下は第一位まで、二位以下切り捨てで入力して下さい。" sqref="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xr:uid="{0CDB6A99-F0F8-4241-AF93-9E31CF762609}">
      <formula1>L65485-ROUNDDOWN(L65485,1)=0</formula1>
    </dataValidation>
    <dataValidation type="list" allowBlank="1" showInputMessage="1" showErrorMessage="1" sqref="Z65572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Z131108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Z196644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Z262180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Z327716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Z393252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Z458788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Z524324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Z589860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Z655396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Z720932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Z786468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Z852004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Z917540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Z983076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r:uid="{DDB421FE-F072-4AA1-8E9D-0FF2DF5C3D18}">
      <formula1>"無,有"</formula1>
    </dataValidation>
    <dataValidation type="list" allowBlank="1" showInputMessage="1" showErrorMessage="1" sqref="WUD982992:WUJ982992 L65490:R65490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L131026:R131026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L196562:R196562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L262098:R262098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L327634:R327634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L393170:R393170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L458706:R458706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L524242:R524242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L589778:R589778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L655314:R655314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L720850:R720850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L786386:R786386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L851922:R851922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L917458:R917458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L982994:R982994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278452B7-DC65-4079-83E7-F40371836F55}">
      <formula1>"専用,ハイブリット"</formula1>
    </dataValidation>
    <dataValidation type="list" allowBlank="1" showInputMessage="1" showErrorMessage="1" sqref="L65484:M65484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L131020:M131020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L196556:M196556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L262092:M262092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L327628:M327628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L393164:M393164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L458700:M458700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L524236:M524236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L589772:M589772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L655308:M655308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L720844:M720844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L786380:M786380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L851916:M851916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L917452:M917452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L982988:M982988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O12 J12 H21 H24 P24 L24 K21" xr:uid="{E369A40C-75D8-4F4D-821C-7B54CC73F1A7}">
      <formula1>"□,■"</formula1>
    </dataValidation>
    <dataValidation type="custom" imeMode="disabled" allowBlank="1" showInputMessage="1" showErrorMessage="1" error="整数で入力してください。" sqref="WVG983064:WVJ983064 L65495:R65495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L131031:R131031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L196567:R196567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L262103:R262103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L327639:R327639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L393175:R393175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L458711:R458711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L524247:R524247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L589783:R589783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L655319:R655319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L720855:R720855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L786391:R786391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L851927:R851927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L917463:R917463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L982999:R982999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xr:uid="{A08863D7-7967-4701-9256-24396C9EF838}">
      <formula1>L65493-ROUNDDOWN(L65493,0)=0</formula1>
    </dataValidation>
    <dataValidation type="custom" imeMode="disabled" allowBlank="1" showInputMessage="1" showErrorMessage="1" error="小数点第二位まで、三位以下四捨五入で入力して下さい。" sqref="X23 S23:T23 O23 AB23 AD22:AD23 AI21:AO21 J23" xr:uid="{668734FC-E534-428D-AEA7-E5D99C31BFE3}">
      <formula1>J21-ROUNDDOWN(J21,2)=0</formula1>
    </dataValidation>
    <dataValidation imeMode="on" allowBlank="1" showInputMessage="1" showErrorMessage="1" sqref="T22 O22 U21" xr:uid="{8B3C0814-B4E2-409D-9288-73E94C9AF8A9}"/>
  </dataValidations>
  <pageMargins left="0.9055118110236221" right="0.47244094488188981" top="0.70866141732283472" bottom="0.19685039370078741" header="0.19685039370078741" footer="0.19685039370078741"/>
  <pageSetup paperSize="9" scale="85" orientation="portrait" r:id="rId1"/>
  <headerFooter scaleWithDoc="0">
    <oddFooter>&amp;R&amp;"MS UI Gothic,標準"&amp;K01+049R7高層ZEH-M_ver.1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C12B777F-7E08-4835-B6B5-56154C6B0569}">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P65529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P131065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P196601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P262137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P327673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P393209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P458745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P524281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P589817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P655353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P720889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P786425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P851961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P917497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P983033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 imeMode="hiragana" allowBlank="1" showInputMessage="1" showErrorMessage="1" xr:uid="{5A712EC1-73A4-4B7E-8F9B-627CB1865966}">
          <xm:sqref>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H65562:Z65562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H131098:Z131098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H196634:Z196634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H262170:Z262170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H327706:Z327706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H393242:Z393242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H458778:Z458778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H524314:Z524314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H589850:Z589850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H655386:Z655386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H720922:Z720922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H786458:Z786458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H851994:Z851994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H917530:Z917530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H983066:Z983066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L65557:Z65558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L131093:Z131094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L196629:Z196630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L262165:Z262166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L327701:Z327702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L393237:Z393238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L458773:Z458774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L524309:Z524310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L589845:Z589846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L655381:Z655382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L720917:Z720918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L786453:Z786454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L851989:Z851990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L917525:Z917526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L983061:Z983062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O65552:O65555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O131088:O131091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O196624:O196627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O262160:O262163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O327696:O327699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O393232:O393235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O458768:O458771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O524304:O524307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O589840:O589843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O655376:O655379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O720912:O720915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O786448:O786451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O851984:O851987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O917520:O917523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O983056:O983059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H65566:Z65568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H131102:Z131104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H196638:Z196640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H262174:Z262176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H327710:Z327712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H393246:Z393248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H458782:Z458784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H524318:Z524320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H589854:Z589856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H655390:Z655392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H720926:Z720928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H786462:Z786464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H851998:Z852000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H917534:Z917536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H983070:Z983072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O65549:O65550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O131085:O131086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O196621:O196622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O262157:O262158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O327693:O327694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O393229:O393230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O458765:O458766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O524301:O524302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O589837:O589838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O655373:O655374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O720909:O720910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O786445:O786446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O851981:O851982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O917517:O917518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O983053:O983054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L65543:L65545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L131079:L131081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L196615:L196617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L262151:L262153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L327687:L327689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L393223:L393225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L458759:L458761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L524295:L524297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L589831:L589833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L655367:L655369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L720903:L720905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L786439:L786441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L851975:L851977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L917511:L917513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L983047:L983049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M65544:N65545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M131080:N131081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M196616:N196617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M262152:N262153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M327688:N327689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M393224:N393225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M458760:N458761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M524296:N524297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M589832:N589833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M655368:N655369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M720904:N720905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M786440:N786441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M851976:N851977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M917512:N917513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M983048:N983049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L65541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L131077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L196613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L262149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L327685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L393221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L458757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L524293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L589829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L655365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L720901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L786437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L851973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L917509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L983045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O65541:O65545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O131077:O131081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O196613:O196617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O262149:O262153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O327685:O327689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O393221:O393225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O458757:O458761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O524293:O524297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O589829:O589833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O655365:O655369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O720901:O720905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O786437:O786441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O851973:O851977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O917509:O917513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O983045:O983049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P65544:Z65545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P131080:Z131081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P196616:Z196617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P262152:Z262153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P327688:Z327689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P393224:Z393225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P458760:Z458761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P524296:Z524297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P589832:Z589833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P655368:Z655369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P720904:Z720905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P786440:Z786441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P851976:Z851977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P917512:Z917513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P983048:Z983049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O65536:Z65539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O131072:Z131075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O196608:Z196611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O262144:Z262147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O327680:Z327683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O393216:Z393219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O458752:Z458755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O524288:Z524291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O589824:Z589827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O655360:Z655363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O720896:Z720899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O786432:Z786435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O851968:Z851971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O917504:Z917507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O983040:Z983043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F230-4AB3-45E9-9898-75BFA4EB4B75}">
  <dimension ref="A1:AR188"/>
  <sheetViews>
    <sheetView showGridLines="0" view="pageBreakPreview" topLeftCell="B2" zoomScaleNormal="100" zoomScaleSheetLayoutView="100" workbookViewId="0">
      <selection activeCell="J10" sqref="J10:V10"/>
    </sheetView>
  </sheetViews>
  <sheetFormatPr defaultRowHeight="20.149999999999999" customHeight="1"/>
  <cols>
    <col min="1" max="1" width="1.08203125" style="254" hidden="1" customWidth="1"/>
    <col min="2" max="2" width="1.5" style="254" customWidth="1"/>
    <col min="3" max="3" width="2.5" style="254" customWidth="1"/>
    <col min="4" max="22" width="3.83203125" style="254" customWidth="1"/>
    <col min="23" max="23" width="1.58203125" style="254" customWidth="1"/>
    <col min="24" max="26" width="9" style="254" customWidth="1"/>
    <col min="27" max="27" width="9" style="204" customWidth="1"/>
    <col min="28" max="28" width="9" style="337" customWidth="1"/>
    <col min="29" max="29" width="9" style="338" customWidth="1"/>
    <col min="30" max="31" width="9" style="254" customWidth="1"/>
    <col min="32" max="42" width="8.58203125" style="254"/>
    <col min="43" max="43" width="16.83203125" style="254" bestFit="1" customWidth="1"/>
    <col min="44" max="44" width="13.33203125" style="254" customWidth="1"/>
    <col min="45" max="216" width="8.58203125" style="254"/>
    <col min="217" max="240" width="3.58203125" style="254" customWidth="1"/>
    <col min="241" max="249" width="9" style="254" customWidth="1"/>
    <col min="250" max="250" width="2" style="254" customWidth="1"/>
    <col min="251" max="472" width="8.58203125" style="254"/>
    <col min="473" max="496" width="3.58203125" style="254" customWidth="1"/>
    <col min="497" max="505" width="9" style="254" customWidth="1"/>
    <col min="506" max="506" width="2" style="254" customWidth="1"/>
    <col min="507" max="728" width="8.58203125" style="254"/>
    <col min="729" max="752" width="3.58203125" style="254" customWidth="1"/>
    <col min="753" max="761" width="9" style="254" customWidth="1"/>
    <col min="762" max="762" width="2" style="254" customWidth="1"/>
    <col min="763" max="984" width="8.58203125" style="254"/>
    <col min="985" max="1008" width="3.58203125" style="254" customWidth="1"/>
    <col min="1009" max="1017" width="9" style="254" customWidth="1"/>
    <col min="1018" max="1018" width="2" style="254" customWidth="1"/>
    <col min="1019" max="1240" width="8.58203125" style="254"/>
    <col min="1241" max="1264" width="3.58203125" style="254" customWidth="1"/>
    <col min="1265" max="1273" width="9" style="254" customWidth="1"/>
    <col min="1274" max="1274" width="2" style="254" customWidth="1"/>
    <col min="1275" max="1496" width="8.58203125" style="254"/>
    <col min="1497" max="1520" width="3.58203125" style="254" customWidth="1"/>
    <col min="1521" max="1529" width="9" style="254" customWidth="1"/>
    <col min="1530" max="1530" width="2" style="254" customWidth="1"/>
    <col min="1531" max="1752" width="8.58203125" style="254"/>
    <col min="1753" max="1776" width="3.58203125" style="254" customWidth="1"/>
    <col min="1777" max="1785" width="9" style="254" customWidth="1"/>
    <col min="1786" max="1786" width="2" style="254" customWidth="1"/>
    <col min="1787" max="2008" width="8.58203125" style="254"/>
    <col min="2009" max="2032" width="3.58203125" style="254" customWidth="1"/>
    <col min="2033" max="2041" width="9" style="254" customWidth="1"/>
    <col min="2042" max="2042" width="2" style="254" customWidth="1"/>
    <col min="2043" max="2264" width="8.58203125" style="254"/>
    <col min="2265" max="2288" width="3.58203125" style="254" customWidth="1"/>
    <col min="2289" max="2297" width="9" style="254" customWidth="1"/>
    <col min="2298" max="2298" width="2" style="254" customWidth="1"/>
    <col min="2299" max="2520" width="8.58203125" style="254"/>
    <col min="2521" max="2544" width="3.58203125" style="254" customWidth="1"/>
    <col min="2545" max="2553" width="9" style="254" customWidth="1"/>
    <col min="2554" max="2554" width="2" style="254" customWidth="1"/>
    <col min="2555" max="2776" width="8.58203125" style="254"/>
    <col min="2777" max="2800" width="3.58203125" style="254" customWidth="1"/>
    <col min="2801" max="2809" width="9" style="254" customWidth="1"/>
    <col min="2810" max="2810" width="2" style="254" customWidth="1"/>
    <col min="2811" max="3032" width="8.58203125" style="254"/>
    <col min="3033" max="3056" width="3.58203125" style="254" customWidth="1"/>
    <col min="3057" max="3065" width="9" style="254" customWidth="1"/>
    <col min="3066" max="3066" width="2" style="254" customWidth="1"/>
    <col min="3067" max="3288" width="8.58203125" style="254"/>
    <col min="3289" max="3312" width="3.58203125" style="254" customWidth="1"/>
    <col min="3313" max="3321" width="9" style="254" customWidth="1"/>
    <col min="3322" max="3322" width="2" style="254" customWidth="1"/>
    <col min="3323" max="3544" width="8.58203125" style="254"/>
    <col min="3545" max="3568" width="3.58203125" style="254" customWidth="1"/>
    <col min="3569" max="3577" width="9" style="254" customWidth="1"/>
    <col min="3578" max="3578" width="2" style="254" customWidth="1"/>
    <col min="3579" max="3800" width="8.58203125" style="254"/>
    <col min="3801" max="3824" width="3.58203125" style="254" customWidth="1"/>
    <col min="3825" max="3833" width="9" style="254" customWidth="1"/>
    <col min="3834" max="3834" width="2" style="254" customWidth="1"/>
    <col min="3835" max="4056" width="8.58203125" style="254"/>
    <col min="4057" max="4080" width="3.58203125" style="254" customWidth="1"/>
    <col min="4081" max="4089" width="9" style="254" customWidth="1"/>
    <col min="4090" max="4090" width="2" style="254" customWidth="1"/>
    <col min="4091" max="4312" width="8.58203125" style="254"/>
    <col min="4313" max="4336" width="3.58203125" style="254" customWidth="1"/>
    <col min="4337" max="4345" width="9" style="254" customWidth="1"/>
    <col min="4346" max="4346" width="2" style="254" customWidth="1"/>
    <col min="4347" max="4568" width="8.58203125" style="254"/>
    <col min="4569" max="4592" width="3.58203125" style="254" customWidth="1"/>
    <col min="4593" max="4601" width="9" style="254" customWidth="1"/>
    <col min="4602" max="4602" width="2" style="254" customWidth="1"/>
    <col min="4603" max="4824" width="8.58203125" style="254"/>
    <col min="4825" max="4848" width="3.58203125" style="254" customWidth="1"/>
    <col min="4849" max="4857" width="9" style="254" customWidth="1"/>
    <col min="4858" max="4858" width="2" style="254" customWidth="1"/>
    <col min="4859" max="5080" width="8.58203125" style="254"/>
    <col min="5081" max="5104" width="3.58203125" style="254" customWidth="1"/>
    <col min="5105" max="5113" width="9" style="254" customWidth="1"/>
    <col min="5114" max="5114" width="2" style="254" customWidth="1"/>
    <col min="5115" max="5336" width="8.58203125" style="254"/>
    <col min="5337" max="5360" width="3.58203125" style="254" customWidth="1"/>
    <col min="5361" max="5369" width="9" style="254" customWidth="1"/>
    <col min="5370" max="5370" width="2" style="254" customWidth="1"/>
    <col min="5371" max="5592" width="8.58203125" style="254"/>
    <col min="5593" max="5616" width="3.58203125" style="254" customWidth="1"/>
    <col min="5617" max="5625" width="9" style="254" customWidth="1"/>
    <col min="5626" max="5626" width="2" style="254" customWidth="1"/>
    <col min="5627" max="5848" width="8.58203125" style="254"/>
    <col min="5849" max="5872" width="3.58203125" style="254" customWidth="1"/>
    <col min="5873" max="5881" width="9" style="254" customWidth="1"/>
    <col min="5882" max="5882" width="2" style="254" customWidth="1"/>
    <col min="5883" max="6104" width="8.58203125" style="254"/>
    <col min="6105" max="6128" width="3.58203125" style="254" customWidth="1"/>
    <col min="6129" max="6137" width="9" style="254" customWidth="1"/>
    <col min="6138" max="6138" width="2" style="254" customWidth="1"/>
    <col min="6139" max="6360" width="8.58203125" style="254"/>
    <col min="6361" max="6384" width="3.58203125" style="254" customWidth="1"/>
    <col min="6385" max="6393" width="9" style="254" customWidth="1"/>
    <col min="6394" max="6394" width="2" style="254" customWidth="1"/>
    <col min="6395" max="6616" width="8.58203125" style="254"/>
    <col min="6617" max="6640" width="3.58203125" style="254" customWidth="1"/>
    <col min="6641" max="6649" width="9" style="254" customWidth="1"/>
    <col min="6650" max="6650" width="2" style="254" customWidth="1"/>
    <col min="6651" max="6872" width="8.58203125" style="254"/>
    <col min="6873" max="6896" width="3.58203125" style="254" customWidth="1"/>
    <col min="6897" max="6905" width="9" style="254" customWidth="1"/>
    <col min="6906" max="6906" width="2" style="254" customWidth="1"/>
    <col min="6907" max="7128" width="8.58203125" style="254"/>
    <col min="7129" max="7152" width="3.58203125" style="254" customWidth="1"/>
    <col min="7153" max="7161" width="9" style="254" customWidth="1"/>
    <col min="7162" max="7162" width="2" style="254" customWidth="1"/>
    <col min="7163" max="7384" width="8.58203125" style="254"/>
    <col min="7385" max="7408" width="3.58203125" style="254" customWidth="1"/>
    <col min="7409" max="7417" width="9" style="254" customWidth="1"/>
    <col min="7418" max="7418" width="2" style="254" customWidth="1"/>
    <col min="7419" max="7640" width="8.58203125" style="254"/>
    <col min="7641" max="7664" width="3.58203125" style="254" customWidth="1"/>
    <col min="7665" max="7673" width="9" style="254" customWidth="1"/>
    <col min="7674" max="7674" width="2" style="254" customWidth="1"/>
    <col min="7675" max="7896" width="8.58203125" style="254"/>
    <col min="7897" max="7920" width="3.58203125" style="254" customWidth="1"/>
    <col min="7921" max="7929" width="9" style="254" customWidth="1"/>
    <col min="7930" max="7930" width="2" style="254" customWidth="1"/>
    <col min="7931" max="8152" width="8.58203125" style="254"/>
    <col min="8153" max="8176" width="3.58203125" style="254" customWidth="1"/>
    <col min="8177" max="8185" width="9" style="254" customWidth="1"/>
    <col min="8186" max="8186" width="2" style="254" customWidth="1"/>
    <col min="8187" max="8408" width="8.58203125" style="254"/>
    <col min="8409" max="8432" width="3.58203125" style="254" customWidth="1"/>
    <col min="8433" max="8441" width="9" style="254" customWidth="1"/>
    <col min="8442" max="8442" width="2" style="254" customWidth="1"/>
    <col min="8443" max="8664" width="8.58203125" style="254"/>
    <col min="8665" max="8688" width="3.58203125" style="254" customWidth="1"/>
    <col min="8689" max="8697" width="9" style="254" customWidth="1"/>
    <col min="8698" max="8698" width="2" style="254" customWidth="1"/>
    <col min="8699" max="8920" width="8.58203125" style="254"/>
    <col min="8921" max="8944" width="3.58203125" style="254" customWidth="1"/>
    <col min="8945" max="8953" width="9" style="254" customWidth="1"/>
    <col min="8954" max="8954" width="2" style="254" customWidth="1"/>
    <col min="8955" max="9176" width="8.58203125" style="254"/>
    <col min="9177" max="9200" width="3.58203125" style="254" customWidth="1"/>
    <col min="9201" max="9209" width="9" style="254" customWidth="1"/>
    <col min="9210" max="9210" width="2" style="254" customWidth="1"/>
    <col min="9211" max="9432" width="8.58203125" style="254"/>
    <col min="9433" max="9456" width="3.58203125" style="254" customWidth="1"/>
    <col min="9457" max="9465" width="9" style="254" customWidth="1"/>
    <col min="9466" max="9466" width="2" style="254" customWidth="1"/>
    <col min="9467" max="9688" width="8.58203125" style="254"/>
    <col min="9689" max="9712" width="3.58203125" style="254" customWidth="1"/>
    <col min="9713" max="9721" width="9" style="254" customWidth="1"/>
    <col min="9722" max="9722" width="2" style="254" customWidth="1"/>
    <col min="9723" max="9944" width="8.58203125" style="254"/>
    <col min="9945" max="9968" width="3.58203125" style="254" customWidth="1"/>
    <col min="9969" max="9977" width="9" style="254" customWidth="1"/>
    <col min="9978" max="9978" width="2" style="254" customWidth="1"/>
    <col min="9979" max="10200" width="8.58203125" style="254"/>
    <col min="10201" max="10224" width="3.58203125" style="254" customWidth="1"/>
    <col min="10225" max="10233" width="9" style="254" customWidth="1"/>
    <col min="10234" max="10234" width="2" style="254" customWidth="1"/>
    <col min="10235" max="10456" width="8.58203125" style="254"/>
    <col min="10457" max="10480" width="3.58203125" style="254" customWidth="1"/>
    <col min="10481" max="10489" width="9" style="254" customWidth="1"/>
    <col min="10490" max="10490" width="2" style="254" customWidth="1"/>
    <col min="10491" max="10712" width="8.58203125" style="254"/>
    <col min="10713" max="10736" width="3.58203125" style="254" customWidth="1"/>
    <col min="10737" max="10745" width="9" style="254" customWidth="1"/>
    <col min="10746" max="10746" width="2" style="254" customWidth="1"/>
    <col min="10747" max="10968" width="8.58203125" style="254"/>
    <col min="10969" max="10992" width="3.58203125" style="254" customWidth="1"/>
    <col min="10993" max="11001" width="9" style="254" customWidth="1"/>
    <col min="11002" max="11002" width="2" style="254" customWidth="1"/>
    <col min="11003" max="11224" width="8.58203125" style="254"/>
    <col min="11225" max="11248" width="3.58203125" style="254" customWidth="1"/>
    <col min="11249" max="11257" width="9" style="254" customWidth="1"/>
    <col min="11258" max="11258" width="2" style="254" customWidth="1"/>
    <col min="11259" max="11480" width="8.58203125" style="254"/>
    <col min="11481" max="11504" width="3.58203125" style="254" customWidth="1"/>
    <col min="11505" max="11513" width="9" style="254" customWidth="1"/>
    <col min="11514" max="11514" width="2" style="254" customWidth="1"/>
    <col min="11515" max="11736" width="8.58203125" style="254"/>
    <col min="11737" max="11760" width="3.58203125" style="254" customWidth="1"/>
    <col min="11761" max="11769" width="9" style="254" customWidth="1"/>
    <col min="11770" max="11770" width="2" style="254" customWidth="1"/>
    <col min="11771" max="11992" width="8.58203125" style="254"/>
    <col min="11993" max="12016" width="3.58203125" style="254" customWidth="1"/>
    <col min="12017" max="12025" width="9" style="254" customWidth="1"/>
    <col min="12026" max="12026" width="2" style="254" customWidth="1"/>
    <col min="12027" max="12248" width="8.58203125" style="254"/>
    <col min="12249" max="12272" width="3.58203125" style="254" customWidth="1"/>
    <col min="12273" max="12281" width="9" style="254" customWidth="1"/>
    <col min="12282" max="12282" width="2" style="254" customWidth="1"/>
    <col min="12283" max="12504" width="8.58203125" style="254"/>
    <col min="12505" max="12528" width="3.58203125" style="254" customWidth="1"/>
    <col min="12529" max="12537" width="9" style="254" customWidth="1"/>
    <col min="12538" max="12538" width="2" style="254" customWidth="1"/>
    <col min="12539" max="12760" width="8.58203125" style="254"/>
    <col min="12761" max="12784" width="3.58203125" style="254" customWidth="1"/>
    <col min="12785" max="12793" width="9" style="254" customWidth="1"/>
    <col min="12794" max="12794" width="2" style="254" customWidth="1"/>
    <col min="12795" max="13016" width="8.58203125" style="254"/>
    <col min="13017" max="13040" width="3.58203125" style="254" customWidth="1"/>
    <col min="13041" max="13049" width="9" style="254" customWidth="1"/>
    <col min="13050" max="13050" width="2" style="254" customWidth="1"/>
    <col min="13051" max="13272" width="8.58203125" style="254"/>
    <col min="13273" max="13296" width="3.58203125" style="254" customWidth="1"/>
    <col min="13297" max="13305" width="9" style="254" customWidth="1"/>
    <col min="13306" max="13306" width="2" style="254" customWidth="1"/>
    <col min="13307" max="13528" width="8.58203125" style="254"/>
    <col min="13529" max="13552" width="3.58203125" style="254" customWidth="1"/>
    <col min="13553" max="13561" width="9" style="254" customWidth="1"/>
    <col min="13562" max="13562" width="2" style="254" customWidth="1"/>
    <col min="13563" max="13784" width="8.58203125" style="254"/>
    <col min="13785" max="13808" width="3.58203125" style="254" customWidth="1"/>
    <col min="13809" max="13817" width="9" style="254" customWidth="1"/>
    <col min="13818" max="13818" width="2" style="254" customWidth="1"/>
    <col min="13819" max="14040" width="8.58203125" style="254"/>
    <col min="14041" max="14064" width="3.58203125" style="254" customWidth="1"/>
    <col min="14065" max="14073" width="9" style="254" customWidth="1"/>
    <col min="14074" max="14074" width="2" style="254" customWidth="1"/>
    <col min="14075" max="14296" width="8.58203125" style="254"/>
    <col min="14297" max="14320" width="3.58203125" style="254" customWidth="1"/>
    <col min="14321" max="14329" width="9" style="254" customWidth="1"/>
    <col min="14330" max="14330" width="2" style="254" customWidth="1"/>
    <col min="14331" max="14552" width="8.58203125" style="254"/>
    <col min="14553" max="14576" width="3.58203125" style="254" customWidth="1"/>
    <col min="14577" max="14585" width="9" style="254" customWidth="1"/>
    <col min="14586" max="14586" width="2" style="254" customWidth="1"/>
    <col min="14587" max="14808" width="8.58203125" style="254"/>
    <col min="14809" max="14832" width="3.58203125" style="254" customWidth="1"/>
    <col min="14833" max="14841" width="9" style="254" customWidth="1"/>
    <col min="14842" max="14842" width="2" style="254" customWidth="1"/>
    <col min="14843" max="15064" width="8.58203125" style="254"/>
    <col min="15065" max="15088" width="3.58203125" style="254" customWidth="1"/>
    <col min="15089" max="15097" width="9" style="254" customWidth="1"/>
    <col min="15098" max="15098" width="2" style="254" customWidth="1"/>
    <col min="15099" max="15320" width="8.58203125" style="254"/>
    <col min="15321" max="15344" width="3.58203125" style="254" customWidth="1"/>
    <col min="15345" max="15353" width="9" style="254" customWidth="1"/>
    <col min="15354" max="15354" width="2" style="254" customWidth="1"/>
    <col min="15355" max="15576" width="8.58203125" style="254"/>
    <col min="15577" max="15600" width="3.58203125" style="254" customWidth="1"/>
    <col min="15601" max="15609" width="9" style="254" customWidth="1"/>
    <col min="15610" max="15610" width="2" style="254" customWidth="1"/>
    <col min="15611" max="15832" width="8.58203125" style="254"/>
    <col min="15833" max="15856" width="3.58203125" style="254" customWidth="1"/>
    <col min="15857" max="15865" width="9" style="254" customWidth="1"/>
    <col min="15866" max="15866" width="2" style="254" customWidth="1"/>
    <col min="15867" max="16088" width="8.58203125" style="254"/>
    <col min="16089" max="16112" width="3.58203125" style="254" customWidth="1"/>
    <col min="16113" max="16121" width="9" style="254" customWidth="1"/>
    <col min="16122" max="16122" width="2" style="254" customWidth="1"/>
    <col min="16123" max="16384" width="8.58203125" style="254"/>
  </cols>
  <sheetData>
    <row r="1" spans="2:44" ht="20.149999999999999" hidden="1" customHeight="1">
      <c r="B1" s="651"/>
    </row>
    <row r="2" spans="2:44" ht="20.149999999999999" customHeight="1">
      <c r="B2" s="651" t="s">
        <v>491</v>
      </c>
    </row>
    <row r="3" spans="2:44" ht="7.5" customHeight="1">
      <c r="Q3" s="255"/>
      <c r="Y3" s="255"/>
      <c r="Z3" s="256"/>
    </row>
    <row r="4" spans="2:44" ht="19.5" customHeight="1">
      <c r="B4" s="257" t="s">
        <v>1148</v>
      </c>
      <c r="D4" s="258"/>
      <c r="E4" s="258"/>
      <c r="F4" s="258"/>
      <c r="G4" s="258"/>
      <c r="H4" s="258"/>
      <c r="I4" s="258"/>
      <c r="J4" s="258"/>
      <c r="K4" s="258"/>
      <c r="L4" s="258"/>
      <c r="M4" s="258"/>
      <c r="N4" s="258"/>
      <c r="O4" s="258"/>
      <c r="P4" s="258"/>
      <c r="Q4" s="258"/>
      <c r="R4" s="258"/>
      <c r="S4" s="258"/>
      <c r="T4" s="258"/>
      <c r="U4" s="258"/>
      <c r="V4" s="258"/>
      <c r="W4" s="258"/>
      <c r="X4" s="258"/>
      <c r="Y4" s="258"/>
      <c r="Z4" s="259" t="s">
        <v>301</v>
      </c>
    </row>
    <row r="5" spans="2:44" ht="15.75" customHeight="1">
      <c r="C5" s="260"/>
      <c r="D5" s="261"/>
      <c r="E5" s="261"/>
      <c r="F5" s="261"/>
      <c r="G5" s="261"/>
      <c r="H5" s="261"/>
      <c r="I5" s="258"/>
      <c r="J5" s="258"/>
      <c r="K5" s="258"/>
      <c r="L5" s="258"/>
      <c r="M5" s="258"/>
      <c r="N5" s="258"/>
      <c r="O5" s="258"/>
      <c r="P5" s="258"/>
      <c r="Q5" s="258"/>
      <c r="R5" s="258"/>
      <c r="S5" s="258"/>
      <c r="T5" s="258"/>
      <c r="U5" s="258"/>
      <c r="V5" s="258"/>
      <c r="W5" s="258"/>
      <c r="X5" s="258"/>
      <c r="Y5" s="258"/>
    </row>
    <row r="6" spans="2:44" s="262" customFormat="1" ht="15" customHeight="1">
      <c r="C6" s="263" t="s">
        <v>356</v>
      </c>
      <c r="D6" s="264"/>
      <c r="E6" s="265"/>
      <c r="F6" s="265"/>
      <c r="G6" s="265"/>
      <c r="H6" s="265"/>
      <c r="I6" s="265"/>
      <c r="J6" s="265"/>
      <c r="K6" s="265"/>
      <c r="L6" s="265"/>
      <c r="M6" s="265"/>
      <c r="N6" s="265"/>
      <c r="O6" s="265"/>
      <c r="P6" s="265"/>
      <c r="Q6" s="265"/>
      <c r="R6" s="265"/>
      <c r="S6" s="265"/>
      <c r="T6" s="265"/>
      <c r="U6" s="266"/>
      <c r="V6" s="265"/>
      <c r="W6" s="265"/>
      <c r="X6" s="265"/>
      <c r="Y6" s="265"/>
      <c r="AA6" s="205"/>
      <c r="AB6" s="337"/>
      <c r="AC6" s="338"/>
      <c r="AQ6" s="338"/>
      <c r="AR6" s="339"/>
    </row>
    <row r="7" spans="2:44" s="269" customFormat="1" ht="21.75" customHeight="1">
      <c r="C7" s="260"/>
      <c r="D7" s="2291" t="s">
        <v>357</v>
      </c>
      <c r="E7" s="2292"/>
      <c r="F7" s="2292"/>
      <c r="G7" s="2292"/>
      <c r="H7" s="2292"/>
      <c r="I7" s="2293"/>
      <c r="J7" s="2361" t="str">
        <f>IF(入力シート!F11="","",入力シート!F11)&amp;"高層ＺＥＨ-Ｍ支援事業"</f>
        <v>高層ＺＥＨ-Ｍ支援事業</v>
      </c>
      <c r="K7" s="2361"/>
      <c r="L7" s="2361"/>
      <c r="M7" s="2361"/>
      <c r="N7" s="2361"/>
      <c r="O7" s="2361"/>
      <c r="P7" s="2361"/>
      <c r="Q7" s="2361"/>
      <c r="R7" s="2361"/>
      <c r="S7" s="2361"/>
      <c r="T7" s="2361"/>
      <c r="U7" s="2361"/>
      <c r="V7" s="2362"/>
      <c r="W7" s="253"/>
      <c r="X7" s="253"/>
      <c r="Y7" s="253"/>
      <c r="AA7" s="322"/>
      <c r="AB7" s="337"/>
      <c r="AC7" s="338"/>
    </row>
    <row r="8" spans="2:44" s="269" customFormat="1" ht="21.75" customHeight="1">
      <c r="C8" s="260"/>
      <c r="D8" s="317"/>
      <c r="E8" s="317"/>
      <c r="F8" s="317"/>
      <c r="G8" s="317"/>
      <c r="H8" s="317"/>
      <c r="I8" s="317"/>
      <c r="J8" s="940"/>
      <c r="K8" s="940"/>
      <c r="L8" s="940"/>
      <c r="M8" s="940"/>
      <c r="N8" s="940"/>
      <c r="O8" s="940"/>
      <c r="P8" s="940"/>
      <c r="Q8" s="940"/>
      <c r="R8" s="940"/>
      <c r="S8" s="940"/>
      <c r="T8" s="940"/>
      <c r="U8" s="940"/>
      <c r="V8" s="940"/>
      <c r="W8" s="253"/>
      <c r="X8" s="253"/>
      <c r="Y8" s="253"/>
      <c r="AA8" s="322"/>
      <c r="AB8" s="337"/>
      <c r="AC8" s="338"/>
    </row>
    <row r="9" spans="2:44" s="262" customFormat="1" ht="15.5">
      <c r="C9" s="263" t="s">
        <v>329</v>
      </c>
      <c r="D9" s="264"/>
      <c r="E9" s="265"/>
      <c r="F9" s="265"/>
      <c r="G9" s="265"/>
      <c r="H9" s="265"/>
      <c r="I9" s="265"/>
      <c r="J9" s="265"/>
      <c r="K9" s="265"/>
      <c r="L9" s="265"/>
      <c r="M9" s="265"/>
      <c r="N9" s="265"/>
      <c r="O9" s="265"/>
      <c r="P9" s="265"/>
      <c r="Q9" s="265"/>
      <c r="R9" s="265"/>
      <c r="S9" s="265"/>
      <c r="T9" s="265"/>
      <c r="U9" s="266"/>
      <c r="V9" s="265"/>
      <c r="W9" s="265"/>
      <c r="X9" s="265"/>
      <c r="Y9" s="265"/>
      <c r="AA9" s="205"/>
      <c r="AB9" s="337"/>
      <c r="AC9" s="338"/>
    </row>
    <row r="10" spans="2:44" s="269" customFormat="1" ht="18" customHeight="1">
      <c r="C10" s="260"/>
      <c r="D10" s="2291" t="s">
        <v>232</v>
      </c>
      <c r="E10" s="2292"/>
      <c r="F10" s="2292"/>
      <c r="G10" s="2292"/>
      <c r="H10" s="2292"/>
      <c r="I10" s="2293"/>
      <c r="J10" s="2538"/>
      <c r="K10" s="2539"/>
      <c r="L10" s="2539"/>
      <c r="M10" s="2539"/>
      <c r="N10" s="2539"/>
      <c r="O10" s="2539"/>
      <c r="P10" s="2539"/>
      <c r="Q10" s="2539"/>
      <c r="R10" s="2539"/>
      <c r="S10" s="2539"/>
      <c r="T10" s="2539"/>
      <c r="U10" s="2539"/>
      <c r="V10" s="2540"/>
      <c r="W10" s="276"/>
      <c r="X10" s="253"/>
      <c r="Y10" s="253"/>
      <c r="AA10" s="322"/>
      <c r="AB10" s="337"/>
      <c r="AC10" s="338"/>
    </row>
    <row r="11" spans="2:44" s="269" customFormat="1" ht="24.75" customHeight="1">
      <c r="C11" s="260"/>
      <c r="D11" s="2363" t="s">
        <v>393</v>
      </c>
      <c r="E11" s="2292"/>
      <c r="F11" s="2292"/>
      <c r="G11" s="2292"/>
      <c r="H11" s="2292"/>
      <c r="I11" s="2293"/>
      <c r="J11" s="2536"/>
      <c r="K11" s="2537"/>
      <c r="L11" s="2537"/>
      <c r="M11" s="2537"/>
      <c r="N11" s="2537"/>
      <c r="O11" s="2537"/>
      <c r="P11" s="2537"/>
      <c r="Q11" s="2537"/>
      <c r="R11" s="2537"/>
      <c r="S11" s="2537"/>
      <c r="T11" s="2537"/>
      <c r="U11" s="2537"/>
      <c r="V11" s="2541"/>
      <c r="W11" s="276"/>
      <c r="X11" s="253"/>
      <c r="Y11" s="253"/>
      <c r="AA11" s="322"/>
      <c r="AB11" s="337"/>
      <c r="AC11" s="338"/>
    </row>
    <row r="12" spans="2:44" s="269" customFormat="1" ht="18" customHeight="1">
      <c r="C12" s="260"/>
      <c r="D12" s="2291" t="s">
        <v>332</v>
      </c>
      <c r="E12" s="2292"/>
      <c r="F12" s="2292"/>
      <c r="G12" s="2292"/>
      <c r="H12" s="2292"/>
      <c r="I12" s="2293"/>
      <c r="J12" s="294" t="s">
        <v>191</v>
      </c>
      <c r="K12" s="325" t="s">
        <v>404</v>
      </c>
      <c r="L12" s="295"/>
      <c r="M12" s="272"/>
      <c r="N12" s="272"/>
      <c r="O12" s="296" t="s">
        <v>191</v>
      </c>
      <c r="P12" s="325" t="s">
        <v>405</v>
      </c>
      <c r="Q12" s="272"/>
      <c r="R12" s="272"/>
      <c r="S12" s="272"/>
      <c r="T12" s="272"/>
      <c r="U12" s="272"/>
      <c r="V12" s="298"/>
      <c r="W12" s="253"/>
      <c r="X12" s="253"/>
      <c r="Y12" s="253"/>
      <c r="AA12" s="322"/>
      <c r="AB12" s="340"/>
      <c r="AC12" s="338"/>
    </row>
    <row r="13" spans="2:44" s="269" customFormat="1" ht="6" customHeight="1">
      <c r="C13" s="260"/>
      <c r="D13" s="277"/>
      <c r="E13" s="277"/>
      <c r="F13" s="278"/>
      <c r="G13" s="279"/>
      <c r="H13" s="279"/>
      <c r="I13" s="279"/>
      <c r="J13" s="279"/>
      <c r="K13" s="279"/>
      <c r="L13" s="213"/>
      <c r="M13" s="213"/>
      <c r="N13" s="213"/>
      <c r="O13" s="213"/>
      <c r="P13" s="213"/>
      <c r="Q13" s="213"/>
      <c r="R13" s="213"/>
      <c r="S13" s="213"/>
      <c r="T13" s="213"/>
      <c r="U13" s="213"/>
      <c r="V13" s="213"/>
      <c r="W13" s="213"/>
      <c r="X13" s="213"/>
      <c r="Y13" s="213"/>
      <c r="AA13" s="322"/>
      <c r="AB13" s="337"/>
      <c r="AC13" s="338"/>
    </row>
    <row r="14" spans="2:44" s="269" customFormat="1" ht="18" customHeight="1">
      <c r="C14" s="260"/>
      <c r="D14" s="2291" t="s">
        <v>396</v>
      </c>
      <c r="E14" s="2292"/>
      <c r="F14" s="2292"/>
      <c r="G14" s="2292"/>
      <c r="H14" s="2292"/>
      <c r="I14" s="2293"/>
      <c r="J14" s="2291" t="s">
        <v>397</v>
      </c>
      <c r="K14" s="2293"/>
      <c r="L14" s="2537"/>
      <c r="M14" s="2537"/>
      <c r="N14" s="2537"/>
      <c r="O14" s="2537"/>
      <c r="P14" s="2537"/>
      <c r="Q14" s="2537"/>
      <c r="R14" s="2291" t="s">
        <v>398</v>
      </c>
      <c r="S14" s="2293"/>
      <c r="T14" s="2516"/>
      <c r="U14" s="2516"/>
      <c r="V14" s="323" t="s">
        <v>399</v>
      </c>
      <c r="W14" s="276"/>
      <c r="X14" s="253"/>
      <c r="Y14" s="253"/>
      <c r="AA14" s="322"/>
      <c r="AB14" s="337"/>
      <c r="AC14" s="338"/>
    </row>
    <row r="15" spans="2:44" s="269" customFormat="1" ht="18" customHeight="1">
      <c r="C15" s="260"/>
      <c r="D15" s="2291" t="s">
        <v>400</v>
      </c>
      <c r="E15" s="2292"/>
      <c r="F15" s="2292"/>
      <c r="G15" s="2292"/>
      <c r="H15" s="2292"/>
      <c r="I15" s="2293"/>
      <c r="J15" s="2291" t="s">
        <v>397</v>
      </c>
      <c r="K15" s="2293"/>
      <c r="L15" s="2537"/>
      <c r="M15" s="2537"/>
      <c r="N15" s="2537"/>
      <c r="O15" s="2537"/>
      <c r="P15" s="2537"/>
      <c r="Q15" s="2537"/>
      <c r="R15" s="2291" t="s">
        <v>398</v>
      </c>
      <c r="S15" s="2293"/>
      <c r="T15" s="2516"/>
      <c r="U15" s="2516"/>
      <c r="V15" s="323" t="s">
        <v>399</v>
      </c>
      <c r="W15" s="276"/>
      <c r="X15" s="253"/>
      <c r="Y15" s="253"/>
      <c r="AA15" s="322"/>
      <c r="AB15" s="337"/>
      <c r="AC15" s="338"/>
    </row>
    <row r="16" spans="2:44" s="269" customFormat="1" ht="18" customHeight="1">
      <c r="C16" s="260"/>
      <c r="D16" s="2291" t="s">
        <v>401</v>
      </c>
      <c r="E16" s="2292"/>
      <c r="F16" s="2292"/>
      <c r="G16" s="2292"/>
      <c r="H16" s="2292"/>
      <c r="I16" s="2293"/>
      <c r="J16" s="2291" t="s">
        <v>397</v>
      </c>
      <c r="K16" s="2293"/>
      <c r="L16" s="2537"/>
      <c r="M16" s="2537"/>
      <c r="N16" s="2537"/>
      <c r="O16" s="2537"/>
      <c r="P16" s="2537"/>
      <c r="Q16" s="2537"/>
      <c r="R16" s="2291" t="s">
        <v>398</v>
      </c>
      <c r="S16" s="2293"/>
      <c r="T16" s="2516"/>
      <c r="U16" s="2516"/>
      <c r="V16" s="323" t="s">
        <v>399</v>
      </c>
      <c r="W16" s="276"/>
      <c r="X16" s="253"/>
      <c r="Y16" s="253"/>
      <c r="AA16" s="322"/>
      <c r="AB16" s="337"/>
      <c r="AC16" s="338"/>
    </row>
    <row r="17" spans="2:44" s="269" customFormat="1" ht="18" customHeight="1">
      <c r="C17" s="260"/>
      <c r="D17" s="2363" t="s">
        <v>402</v>
      </c>
      <c r="E17" s="2292"/>
      <c r="F17" s="2292"/>
      <c r="G17" s="2292"/>
      <c r="H17" s="2292"/>
      <c r="I17" s="2293"/>
      <c r="J17" s="2531"/>
      <c r="K17" s="2532"/>
      <c r="L17" s="2532"/>
      <c r="M17" s="2532"/>
      <c r="N17" s="2532"/>
      <c r="O17" s="2532"/>
      <c r="P17" s="2532"/>
      <c r="Q17" s="2532"/>
      <c r="R17" s="2532"/>
      <c r="S17" s="2532"/>
      <c r="T17" s="2515"/>
      <c r="U17" s="2516"/>
      <c r="V17" s="274" t="s">
        <v>403</v>
      </c>
      <c r="W17" s="276"/>
      <c r="X17" s="253"/>
      <c r="Y17" s="253"/>
      <c r="AA17" s="322"/>
      <c r="AB17" s="337"/>
      <c r="AC17" s="338"/>
    </row>
    <row r="18" spans="2:44" s="269" customFormat="1" ht="6" customHeight="1">
      <c r="C18" s="260"/>
      <c r="D18" s="277"/>
      <c r="E18" s="277"/>
      <c r="F18" s="278"/>
      <c r="G18" s="279"/>
      <c r="H18" s="279"/>
      <c r="I18" s="279"/>
      <c r="J18" s="279"/>
      <c r="K18" s="279"/>
      <c r="L18" s="213"/>
      <c r="M18" s="213"/>
      <c r="N18" s="213"/>
      <c r="O18" s="213"/>
      <c r="P18" s="213"/>
      <c r="Q18" s="213"/>
      <c r="R18" s="213"/>
      <c r="S18" s="213"/>
      <c r="T18" s="213"/>
      <c r="U18" s="213"/>
      <c r="V18" s="213"/>
      <c r="W18" s="213"/>
      <c r="X18" s="213"/>
      <c r="Y18" s="213"/>
      <c r="AA18" s="322"/>
      <c r="AB18" s="337"/>
      <c r="AC18" s="338"/>
    </row>
    <row r="19" spans="2:44" s="269" customFormat="1" ht="18" customHeight="1">
      <c r="C19" s="260"/>
      <c r="D19" s="2363" t="s">
        <v>344</v>
      </c>
      <c r="E19" s="2292"/>
      <c r="F19" s="2292"/>
      <c r="G19" s="2292"/>
      <c r="H19" s="2292"/>
      <c r="I19" s="2293"/>
      <c r="J19" s="2536"/>
      <c r="K19" s="2537"/>
      <c r="L19" s="2537"/>
      <c r="M19" s="2537"/>
      <c r="N19" s="2537"/>
      <c r="O19" s="2537"/>
      <c r="P19" s="2537"/>
      <c r="Q19" s="2537"/>
      <c r="R19" s="2537"/>
      <c r="S19" s="2537"/>
      <c r="T19" s="2537"/>
      <c r="U19" s="2537"/>
      <c r="V19" s="274"/>
      <c r="W19" s="276"/>
      <c r="X19" s="253"/>
      <c r="Y19" s="253"/>
      <c r="AA19" s="322"/>
      <c r="AB19" s="337"/>
      <c r="AC19" s="338"/>
    </row>
    <row r="20" spans="2:44" s="269" customFormat="1" ht="15" customHeight="1">
      <c r="C20" s="260"/>
      <c r="D20" s="277"/>
      <c r="E20" s="277"/>
      <c r="F20" s="278"/>
      <c r="G20" s="279"/>
      <c r="H20" s="279"/>
      <c r="I20" s="279"/>
      <c r="J20" s="279"/>
      <c r="K20" s="279"/>
      <c r="L20" s="213"/>
      <c r="M20" s="213"/>
      <c r="N20" s="213"/>
      <c r="O20" s="213"/>
      <c r="P20" s="213"/>
      <c r="Q20" s="213"/>
      <c r="R20" s="213"/>
      <c r="S20" s="213"/>
      <c r="T20" s="213"/>
      <c r="U20" s="213"/>
      <c r="V20" s="213"/>
      <c r="W20" s="213"/>
      <c r="X20" s="213"/>
      <c r="Y20" s="213"/>
      <c r="AA20" s="322"/>
      <c r="AB20" s="337"/>
      <c r="AC20" s="338"/>
    </row>
    <row r="21" spans="2:44" s="303" customFormat="1" ht="15" customHeight="1">
      <c r="B21" s="228"/>
      <c r="C21" s="299" t="s">
        <v>364</v>
      </c>
      <c r="D21" s="250"/>
      <c r="E21" s="250"/>
      <c r="F21" s="250"/>
      <c r="G21" s="250"/>
      <c r="H21" s="236"/>
      <c r="I21" s="230"/>
      <c r="J21" s="231"/>
      <c r="K21" s="236"/>
      <c r="L21" s="230"/>
      <c r="M21" s="236"/>
      <c r="N21" s="231"/>
      <c r="O21" s="232"/>
      <c r="P21" s="231"/>
      <c r="Q21" s="237"/>
      <c r="R21" s="238"/>
      <c r="S21" s="238"/>
      <c r="T21" s="238"/>
      <c r="U21" s="300"/>
      <c r="V21" s="300"/>
      <c r="W21" s="300"/>
      <c r="X21" s="300"/>
      <c r="Y21" s="300"/>
      <c r="Z21" s="300"/>
      <c r="AA21" s="301"/>
      <c r="AB21" s="301"/>
      <c r="AC21" s="300"/>
      <c r="AD21" s="300"/>
      <c r="AE21" s="936"/>
      <c r="AF21" s="239"/>
      <c r="AG21" s="239"/>
      <c r="AH21" s="239"/>
      <c r="AI21" s="302"/>
      <c r="AJ21" s="302"/>
      <c r="AK21" s="302"/>
      <c r="AL21" s="302"/>
      <c r="AM21" s="302"/>
      <c r="AN21" s="302"/>
      <c r="AO21" s="302"/>
      <c r="AP21" s="233"/>
      <c r="AQ21" s="233"/>
      <c r="AR21" s="227"/>
    </row>
    <row r="22" spans="2:44" s="303" customFormat="1" ht="18" customHeight="1">
      <c r="B22" s="228"/>
      <c r="C22" s="304"/>
      <c r="D22" s="2485" t="s">
        <v>905</v>
      </c>
      <c r="E22" s="2486"/>
      <c r="F22" s="2486"/>
      <c r="G22" s="2486"/>
      <c r="H22" s="2486"/>
      <c r="I22" s="2487"/>
      <c r="J22" s="2488" t="s">
        <v>345</v>
      </c>
      <c r="K22" s="2489"/>
      <c r="L22" s="2489"/>
      <c r="M22" s="2489"/>
      <c r="N22" s="2533"/>
      <c r="O22" s="2490" t="s">
        <v>338</v>
      </c>
      <c r="P22" s="2491"/>
      <c r="Q22" s="2491"/>
      <c r="R22" s="2491"/>
      <c r="S22" s="2492"/>
      <c r="T22" s="2535"/>
      <c r="U22" s="2535"/>
      <c r="V22" s="2535"/>
      <c r="W22" s="2535"/>
      <c r="X22" s="2535"/>
      <c r="Y22" s="305"/>
      <c r="Z22" s="305"/>
      <c r="AA22" s="306"/>
      <c r="AB22" s="306"/>
      <c r="AC22" s="305"/>
      <c r="AD22" s="302"/>
      <c r="AE22" s="233"/>
      <c r="AF22" s="233"/>
      <c r="AG22" s="227"/>
    </row>
    <row r="23" spans="2:44" s="303" customFormat="1" ht="18" customHeight="1">
      <c r="B23" s="228"/>
      <c r="C23" s="304"/>
      <c r="D23" s="2522"/>
      <c r="E23" s="2523"/>
      <c r="F23" s="2523"/>
      <c r="G23" s="2523"/>
      <c r="H23" s="2523"/>
      <c r="I23" s="2524"/>
      <c r="J23" s="2525">
        <f>T17</f>
        <v>0</v>
      </c>
      <c r="K23" s="2526"/>
      <c r="L23" s="2526"/>
      <c r="M23" s="2526"/>
      <c r="N23" s="307" t="s">
        <v>42</v>
      </c>
      <c r="O23" s="2527">
        <f>IF(AND(J23&gt;=4,J23&lt;6),120000,IF(J23&gt;=6,150000,0))</f>
        <v>0</v>
      </c>
      <c r="P23" s="2528"/>
      <c r="Q23" s="2528"/>
      <c r="R23" s="2528"/>
      <c r="S23" s="308" t="s">
        <v>340</v>
      </c>
      <c r="T23" s="2530"/>
      <c r="U23" s="2530"/>
      <c r="V23" s="2530"/>
      <c r="W23" s="2530"/>
      <c r="X23" s="310"/>
      <c r="Y23" s="937"/>
      <c r="Z23" s="937"/>
      <c r="AA23" s="938"/>
      <c r="AB23" s="309"/>
      <c r="AC23" s="310"/>
      <c r="AD23" s="302"/>
      <c r="AE23" s="233"/>
      <c r="AF23" s="233"/>
      <c r="AG23" s="227"/>
    </row>
    <row r="24" spans="2:44" s="303" customFormat="1" ht="15" customHeight="1">
      <c r="B24" s="228"/>
      <c r="D24" s="939"/>
      <c r="E24" s="226"/>
      <c r="F24" s="226"/>
      <c r="G24" s="226"/>
      <c r="H24" s="229"/>
      <c r="I24" s="229"/>
      <c r="J24" s="230"/>
      <c r="K24" s="231"/>
      <c r="L24" s="229"/>
      <c r="M24" s="229"/>
      <c r="N24" s="230"/>
      <c r="O24" s="230"/>
      <c r="P24" s="229"/>
      <c r="Q24" s="229"/>
      <c r="R24" s="232"/>
      <c r="S24" s="230"/>
      <c r="T24" s="230"/>
      <c r="U24" s="230"/>
      <c r="V24" s="230"/>
      <c r="W24" s="230"/>
      <c r="X24" s="230"/>
      <c r="Y24" s="233"/>
      <c r="Z24" s="233"/>
      <c r="AA24" s="311"/>
      <c r="AB24" s="311"/>
      <c r="AC24" s="233"/>
      <c r="AD24" s="234"/>
      <c r="AE24" s="936"/>
      <c r="AF24" s="234"/>
      <c r="AG24" s="234"/>
      <c r="AH24" s="234"/>
      <c r="AI24" s="234"/>
      <c r="AJ24" s="234"/>
      <c r="AK24" s="234"/>
      <c r="AL24" s="234"/>
      <c r="AM24" s="234"/>
      <c r="AN24" s="235"/>
      <c r="AO24" s="235"/>
      <c r="AP24" s="235"/>
      <c r="AQ24" s="235"/>
      <c r="AR24" s="227"/>
    </row>
    <row r="25" spans="2:44" s="262" customFormat="1" ht="15.5">
      <c r="C25" s="263"/>
      <c r="D25" s="264"/>
      <c r="E25" s="265"/>
      <c r="F25" s="265"/>
      <c r="G25" s="265"/>
      <c r="H25" s="265"/>
      <c r="I25" s="265"/>
      <c r="J25" s="265"/>
      <c r="K25" s="265"/>
      <c r="L25" s="265"/>
      <c r="M25" s="265"/>
      <c r="N25" s="265"/>
      <c r="O25" s="265"/>
      <c r="P25" s="265"/>
      <c r="Q25" s="265"/>
      <c r="R25" s="265"/>
      <c r="S25" s="265"/>
      <c r="T25" s="265"/>
      <c r="U25" s="266"/>
      <c r="V25" s="265"/>
      <c r="W25" s="265"/>
      <c r="X25" s="265"/>
      <c r="Y25" s="265"/>
      <c r="AA25" s="205"/>
      <c r="AB25" s="337"/>
      <c r="AC25" s="338"/>
    </row>
    <row r="26" spans="2:44" s="262" customFormat="1" ht="15.5">
      <c r="C26" s="263"/>
      <c r="D26" s="264"/>
      <c r="E26" s="265"/>
      <c r="F26" s="265"/>
      <c r="G26" s="265"/>
      <c r="H26" s="265"/>
      <c r="I26" s="265"/>
      <c r="J26" s="265"/>
      <c r="K26" s="265"/>
      <c r="L26" s="265"/>
      <c r="M26" s="265"/>
      <c r="N26" s="265"/>
      <c r="O26" s="265"/>
      <c r="P26" s="265"/>
      <c r="Q26" s="265"/>
      <c r="R26" s="265"/>
      <c r="S26" s="265"/>
      <c r="T26" s="265"/>
      <c r="U26" s="266"/>
      <c r="V26" s="265"/>
      <c r="W26" s="265"/>
      <c r="X26" s="265"/>
      <c r="Y26" s="265"/>
      <c r="AA26" s="205"/>
      <c r="AB26" s="337"/>
      <c r="AC26" s="338"/>
    </row>
    <row r="27" spans="2:44" s="262" customFormat="1" ht="15.5">
      <c r="C27" s="263"/>
      <c r="D27" s="264"/>
      <c r="E27" s="265"/>
      <c r="F27" s="265"/>
      <c r="G27" s="265"/>
      <c r="H27" s="265"/>
      <c r="I27" s="265"/>
      <c r="J27" s="265"/>
      <c r="K27" s="265"/>
      <c r="L27" s="265"/>
      <c r="M27" s="265"/>
      <c r="N27" s="265"/>
      <c r="O27" s="265"/>
      <c r="P27" s="265"/>
      <c r="Q27" s="265"/>
      <c r="R27" s="265"/>
      <c r="S27" s="265"/>
      <c r="T27" s="265"/>
      <c r="U27" s="266"/>
      <c r="V27" s="265"/>
      <c r="W27" s="265"/>
      <c r="X27" s="265"/>
      <c r="Y27" s="265"/>
      <c r="AA27" s="205"/>
      <c r="AB27" s="337"/>
      <c r="AC27" s="338"/>
    </row>
    <row r="28" spans="2:44" s="262" customFormat="1" ht="15.5">
      <c r="C28" s="263"/>
      <c r="D28" s="264"/>
      <c r="E28" s="265"/>
      <c r="F28" s="265"/>
      <c r="G28" s="265"/>
      <c r="H28" s="265"/>
      <c r="I28" s="265"/>
      <c r="J28" s="265"/>
      <c r="K28" s="265"/>
      <c r="L28" s="265"/>
      <c r="M28" s="265"/>
      <c r="N28" s="265"/>
      <c r="O28" s="265"/>
      <c r="P28" s="265"/>
      <c r="Q28" s="265"/>
      <c r="R28" s="265"/>
      <c r="S28" s="265"/>
      <c r="T28" s="265"/>
      <c r="U28" s="266"/>
      <c r="V28" s="265"/>
      <c r="W28" s="265"/>
      <c r="X28" s="265"/>
      <c r="Y28" s="265"/>
      <c r="AA28" s="205"/>
      <c r="AB28" s="337"/>
      <c r="AC28" s="338"/>
    </row>
    <row r="29" spans="2:44" s="262" customFormat="1" ht="15.5">
      <c r="C29" s="263"/>
      <c r="D29" s="264"/>
      <c r="E29" s="265"/>
      <c r="F29" s="265"/>
      <c r="G29" s="265"/>
      <c r="H29" s="265"/>
      <c r="I29" s="265"/>
      <c r="J29" s="265"/>
      <c r="K29" s="265"/>
      <c r="L29" s="265"/>
      <c r="M29" s="265"/>
      <c r="N29" s="265"/>
      <c r="O29" s="265"/>
      <c r="P29" s="265"/>
      <c r="Q29" s="265"/>
      <c r="R29" s="265"/>
      <c r="S29" s="265"/>
      <c r="T29" s="265"/>
      <c r="U29" s="266"/>
      <c r="V29" s="265"/>
      <c r="W29" s="265"/>
      <c r="X29" s="265"/>
      <c r="Y29" s="265"/>
      <c r="AA29" s="205"/>
      <c r="AB29" s="337"/>
      <c r="AC29" s="338"/>
    </row>
    <row r="30" spans="2:44" s="262" customFormat="1" ht="15.5">
      <c r="C30" s="263"/>
      <c r="D30" s="264"/>
      <c r="E30" s="265"/>
      <c r="F30" s="265"/>
      <c r="G30" s="265"/>
      <c r="H30" s="265"/>
      <c r="I30" s="265"/>
      <c r="J30" s="265"/>
      <c r="K30" s="265"/>
      <c r="L30" s="265"/>
      <c r="M30" s="265"/>
      <c r="N30" s="265"/>
      <c r="O30" s="265"/>
      <c r="P30" s="265"/>
      <c r="Q30" s="265"/>
      <c r="R30" s="265"/>
      <c r="S30" s="265"/>
      <c r="T30" s="265"/>
      <c r="U30" s="266"/>
      <c r="V30" s="265"/>
      <c r="W30" s="265"/>
      <c r="X30" s="265"/>
      <c r="Y30" s="265"/>
      <c r="AA30" s="205"/>
      <c r="AB30" s="337"/>
      <c r="AC30" s="338"/>
    </row>
    <row r="31" spans="2:44" s="262" customFormat="1" ht="15.5">
      <c r="C31" s="263"/>
      <c r="D31" s="264"/>
      <c r="E31" s="265"/>
      <c r="F31" s="265"/>
      <c r="G31" s="265"/>
      <c r="H31" s="265"/>
      <c r="I31" s="265"/>
      <c r="J31" s="265"/>
      <c r="K31" s="265"/>
      <c r="L31" s="265"/>
      <c r="M31" s="265"/>
      <c r="N31" s="265"/>
      <c r="O31" s="265"/>
      <c r="P31" s="265"/>
      <c r="Q31" s="265"/>
      <c r="R31" s="265"/>
      <c r="S31" s="265"/>
      <c r="T31" s="265"/>
      <c r="U31" s="266"/>
      <c r="V31" s="265"/>
      <c r="W31" s="265"/>
      <c r="X31" s="265"/>
      <c r="Y31" s="265"/>
      <c r="AA31" s="205"/>
      <c r="AB31" s="337"/>
      <c r="AC31" s="338"/>
    </row>
    <row r="32" spans="2:44" s="262" customFormat="1" ht="15.5">
      <c r="C32" s="263"/>
      <c r="D32" s="264"/>
      <c r="E32" s="265"/>
      <c r="F32" s="265"/>
      <c r="G32" s="265"/>
      <c r="H32" s="265"/>
      <c r="I32" s="265"/>
      <c r="J32" s="265"/>
      <c r="K32" s="265"/>
      <c r="L32" s="265"/>
      <c r="M32" s="265"/>
      <c r="N32" s="265"/>
      <c r="O32" s="265"/>
      <c r="P32" s="265"/>
      <c r="Q32" s="265"/>
      <c r="R32" s="265"/>
      <c r="S32" s="265"/>
      <c r="T32" s="265"/>
      <c r="U32" s="266"/>
      <c r="V32" s="265"/>
      <c r="W32" s="265"/>
      <c r="X32" s="265"/>
      <c r="Y32" s="265"/>
      <c r="AA32" s="205"/>
      <c r="AB32" s="337"/>
      <c r="AC32" s="338"/>
    </row>
    <row r="33" spans="3:30" s="262" customFormat="1" ht="15.5">
      <c r="C33" s="263"/>
      <c r="D33" s="264"/>
      <c r="E33" s="265"/>
      <c r="F33" s="265"/>
      <c r="G33" s="265"/>
      <c r="H33" s="265"/>
      <c r="I33" s="265"/>
      <c r="J33" s="265"/>
      <c r="K33" s="265"/>
      <c r="L33" s="265"/>
      <c r="M33" s="265"/>
      <c r="N33" s="265"/>
      <c r="O33" s="265"/>
      <c r="P33" s="265"/>
      <c r="Q33" s="265"/>
      <c r="R33" s="265"/>
      <c r="S33" s="265"/>
      <c r="T33" s="265"/>
      <c r="U33" s="266"/>
      <c r="V33" s="265"/>
      <c r="W33" s="265"/>
      <c r="X33" s="265"/>
      <c r="Y33" s="265"/>
      <c r="AA33" s="205"/>
      <c r="AB33" s="337"/>
      <c r="AC33" s="338"/>
    </row>
    <row r="34" spans="3:30" s="262" customFormat="1" ht="15.5">
      <c r="C34" s="263"/>
      <c r="D34" s="264"/>
      <c r="E34" s="265"/>
      <c r="F34" s="265"/>
      <c r="G34" s="265"/>
      <c r="H34" s="265"/>
      <c r="I34" s="265"/>
      <c r="J34" s="265"/>
      <c r="K34" s="265"/>
      <c r="L34" s="265"/>
      <c r="M34" s="265"/>
      <c r="N34" s="265"/>
      <c r="O34" s="265"/>
      <c r="P34" s="265"/>
      <c r="Q34" s="265"/>
      <c r="R34" s="265"/>
      <c r="S34" s="265"/>
      <c r="T34" s="265"/>
      <c r="U34" s="266"/>
      <c r="V34" s="265"/>
      <c r="W34" s="265"/>
      <c r="X34" s="265"/>
      <c r="Y34" s="265"/>
      <c r="AA34" s="205"/>
      <c r="AB34" s="337"/>
      <c r="AC34" s="338"/>
    </row>
    <row r="35" spans="3:30" s="262" customFormat="1" ht="15.5">
      <c r="C35" s="263"/>
      <c r="D35" s="264"/>
      <c r="E35" s="265"/>
      <c r="F35" s="265"/>
      <c r="G35" s="265"/>
      <c r="H35" s="265"/>
      <c r="I35" s="265"/>
      <c r="J35" s="265"/>
      <c r="K35" s="265"/>
      <c r="L35" s="265"/>
      <c r="M35" s="265"/>
      <c r="N35" s="265"/>
      <c r="O35" s="265"/>
      <c r="P35" s="265"/>
      <c r="Q35" s="265"/>
      <c r="R35" s="265"/>
      <c r="S35" s="265"/>
      <c r="T35" s="265"/>
      <c r="U35" s="266"/>
      <c r="V35" s="265"/>
      <c r="W35" s="265"/>
      <c r="X35" s="265"/>
      <c r="Y35" s="265"/>
      <c r="AA35" s="205"/>
      <c r="AB35" s="341"/>
      <c r="AC35" s="231"/>
    </row>
    <row r="36" spans="3:30" s="262" customFormat="1" ht="15.5">
      <c r="C36" s="263"/>
      <c r="D36" s="264"/>
      <c r="E36" s="265"/>
      <c r="F36" s="265"/>
      <c r="G36" s="265"/>
      <c r="H36" s="265"/>
      <c r="I36" s="265"/>
      <c r="J36" s="265"/>
      <c r="K36" s="265"/>
      <c r="L36" s="265"/>
      <c r="M36" s="265"/>
      <c r="N36" s="265"/>
      <c r="O36" s="265"/>
      <c r="P36" s="265"/>
      <c r="Q36" s="265"/>
      <c r="R36" s="265"/>
      <c r="S36" s="265"/>
      <c r="T36" s="265"/>
      <c r="U36" s="266"/>
      <c r="V36" s="265"/>
      <c r="W36" s="265"/>
      <c r="X36" s="265"/>
      <c r="Y36" s="265"/>
      <c r="AA36" s="205"/>
      <c r="AB36" s="341"/>
      <c r="AC36" s="231"/>
    </row>
    <row r="37" spans="3:30" s="262" customFormat="1" ht="15.5">
      <c r="C37" s="263"/>
      <c r="D37" s="264"/>
      <c r="E37" s="265"/>
      <c r="F37" s="265"/>
      <c r="G37" s="265"/>
      <c r="H37" s="265"/>
      <c r="I37" s="265"/>
      <c r="J37" s="265"/>
      <c r="K37" s="265"/>
      <c r="L37" s="265"/>
      <c r="M37" s="265"/>
      <c r="N37" s="265"/>
      <c r="O37" s="265"/>
      <c r="P37" s="265"/>
      <c r="Q37" s="265"/>
      <c r="R37" s="265"/>
      <c r="S37" s="265"/>
      <c r="T37" s="265"/>
      <c r="U37" s="266"/>
      <c r="V37" s="265"/>
      <c r="W37" s="265"/>
      <c r="X37" s="265"/>
      <c r="Y37" s="265"/>
      <c r="AA37" s="205"/>
      <c r="AB37" s="341"/>
      <c r="AC37" s="231"/>
    </row>
    <row r="38" spans="3:30" s="262" customFormat="1" ht="15.5">
      <c r="C38" s="263"/>
      <c r="D38" s="264"/>
      <c r="E38" s="265"/>
      <c r="F38" s="265"/>
      <c r="G38" s="265"/>
      <c r="H38" s="265"/>
      <c r="I38" s="265"/>
      <c r="J38" s="265"/>
      <c r="K38" s="265"/>
      <c r="L38" s="265"/>
      <c r="M38" s="265"/>
      <c r="N38" s="265"/>
      <c r="O38" s="265"/>
      <c r="P38" s="265"/>
      <c r="Q38" s="265"/>
      <c r="R38" s="265"/>
      <c r="S38" s="265"/>
      <c r="T38" s="265"/>
      <c r="U38" s="266"/>
      <c r="V38" s="265"/>
      <c r="W38" s="265"/>
      <c r="X38" s="265"/>
      <c r="Y38" s="265"/>
      <c r="AA38" s="205"/>
      <c r="AB38" s="341"/>
      <c r="AC38" s="231"/>
    </row>
    <row r="39" spans="3:30" s="262" customFormat="1" ht="15.5">
      <c r="C39" s="263"/>
      <c r="D39" s="264"/>
      <c r="E39" s="265"/>
      <c r="F39" s="265"/>
      <c r="G39" s="265"/>
      <c r="H39" s="265"/>
      <c r="I39" s="265"/>
      <c r="J39" s="265"/>
      <c r="K39" s="265"/>
      <c r="L39" s="265"/>
      <c r="M39" s="265"/>
      <c r="N39" s="265"/>
      <c r="O39" s="265"/>
      <c r="P39" s="265"/>
      <c r="Q39" s="265"/>
      <c r="R39" s="265"/>
      <c r="S39" s="265"/>
      <c r="T39" s="265"/>
      <c r="U39" s="266"/>
      <c r="V39" s="265"/>
      <c r="W39" s="265"/>
      <c r="X39" s="265"/>
      <c r="Y39" s="265"/>
      <c r="AA39" s="205"/>
      <c r="AB39" s="341"/>
      <c r="AC39" s="231"/>
    </row>
    <row r="40" spans="3:30" s="262" customFormat="1" ht="15.5">
      <c r="C40" s="263"/>
      <c r="D40" s="264"/>
      <c r="E40" s="265"/>
      <c r="F40" s="265"/>
      <c r="G40" s="265"/>
      <c r="H40" s="265"/>
      <c r="I40" s="265"/>
      <c r="J40" s="265"/>
      <c r="K40" s="265"/>
      <c r="L40" s="265"/>
      <c r="M40" s="265"/>
      <c r="N40" s="265"/>
      <c r="O40" s="265"/>
      <c r="P40" s="265"/>
      <c r="Q40" s="265"/>
      <c r="R40" s="265"/>
      <c r="S40" s="265"/>
      <c r="T40" s="265"/>
      <c r="U40" s="266"/>
      <c r="V40" s="265"/>
      <c r="W40" s="265"/>
      <c r="X40" s="265"/>
      <c r="Y40" s="265"/>
      <c r="AA40" s="205"/>
      <c r="AB40" s="341"/>
      <c r="AC40" s="231"/>
    </row>
    <row r="41" spans="3:30" s="262" customFormat="1" ht="15.5">
      <c r="C41" s="263"/>
      <c r="D41" s="264"/>
      <c r="E41" s="265"/>
      <c r="F41" s="265"/>
      <c r="G41" s="265"/>
      <c r="H41" s="265"/>
      <c r="I41" s="265"/>
      <c r="J41" s="265"/>
      <c r="K41" s="265"/>
      <c r="L41" s="265"/>
      <c r="M41" s="265"/>
      <c r="N41" s="265"/>
      <c r="O41" s="265"/>
      <c r="P41" s="265"/>
      <c r="Q41" s="265"/>
      <c r="R41" s="265"/>
      <c r="S41" s="265"/>
      <c r="T41" s="265"/>
      <c r="U41" s="266"/>
      <c r="V41" s="265"/>
      <c r="W41" s="265"/>
      <c r="X41" s="265"/>
      <c r="Y41" s="265"/>
      <c r="AA41" s="205"/>
      <c r="AB41" s="341"/>
      <c r="AC41" s="231"/>
    </row>
    <row r="42" spans="3:30" s="262" customFormat="1" ht="15.5">
      <c r="C42" s="263"/>
      <c r="D42" s="264"/>
      <c r="E42" s="265"/>
      <c r="F42" s="265"/>
      <c r="G42" s="265"/>
      <c r="H42" s="265"/>
      <c r="I42" s="265"/>
      <c r="J42" s="265"/>
      <c r="K42" s="265"/>
      <c r="L42" s="265"/>
      <c r="M42" s="265"/>
      <c r="N42" s="265"/>
      <c r="O42" s="265"/>
      <c r="P42" s="265"/>
      <c r="Q42" s="265"/>
      <c r="R42" s="265"/>
      <c r="S42" s="265"/>
      <c r="T42" s="265"/>
      <c r="U42" s="266"/>
      <c r="V42" s="265"/>
      <c r="W42" s="265"/>
      <c r="X42" s="265"/>
      <c r="Y42" s="265"/>
      <c r="AA42" s="205"/>
      <c r="AB42" s="341"/>
      <c r="AC42" s="231"/>
    </row>
    <row r="43" spans="3:30" ht="12.75" customHeight="1">
      <c r="AB43" s="341"/>
      <c r="AC43" s="231"/>
    </row>
    <row r="44" spans="3:30" ht="20.149999999999999" customHeight="1">
      <c r="AB44" s="341"/>
      <c r="AC44" s="231"/>
    </row>
    <row r="45" spans="3:30" ht="20.149999999999999" customHeight="1">
      <c r="AB45" s="341"/>
      <c r="AC45" s="231"/>
    </row>
    <row r="46" spans="3:30" ht="20.149999999999999" customHeight="1">
      <c r="AB46" s="341"/>
      <c r="AC46" s="231"/>
    </row>
    <row r="47" spans="3:30" ht="20.149999999999999" customHeight="1">
      <c r="AB47" s="341"/>
      <c r="AC47" s="231"/>
    </row>
    <row r="48" spans="3:30" ht="20.149999999999999" customHeight="1">
      <c r="AB48" s="341"/>
      <c r="AC48" s="231"/>
      <c r="AD48" s="342"/>
    </row>
    <row r="49" spans="28:29" ht="20.149999999999999" customHeight="1">
      <c r="AB49" s="341"/>
      <c r="AC49" s="231"/>
    </row>
    <row r="50" spans="28:29" ht="20.149999999999999" customHeight="1">
      <c r="AB50" s="341"/>
      <c r="AC50" s="231"/>
    </row>
    <row r="51" spans="28:29" ht="20.149999999999999" customHeight="1">
      <c r="AB51" s="341"/>
      <c r="AC51" s="231"/>
    </row>
    <row r="52" spans="28:29" ht="20.149999999999999" customHeight="1">
      <c r="AB52" s="341"/>
      <c r="AC52" s="231"/>
    </row>
    <row r="53" spans="28:29" ht="20.149999999999999" customHeight="1">
      <c r="AB53" s="341"/>
      <c r="AC53" s="231"/>
    </row>
    <row r="54" spans="28:29" ht="20.149999999999999" customHeight="1">
      <c r="AB54" s="341"/>
      <c r="AC54" s="231"/>
    </row>
    <row r="55" spans="28:29" ht="20.149999999999999" customHeight="1">
      <c r="AB55" s="341"/>
      <c r="AC55" s="231"/>
    </row>
    <row r="56" spans="28:29" ht="20.149999999999999" customHeight="1">
      <c r="AB56" s="341"/>
      <c r="AC56" s="231"/>
    </row>
    <row r="57" spans="28:29" ht="20.149999999999999" customHeight="1">
      <c r="AB57" s="341"/>
      <c r="AC57" s="231"/>
    </row>
    <row r="58" spans="28:29" ht="20.149999999999999" customHeight="1">
      <c r="AB58" s="341"/>
      <c r="AC58" s="231"/>
    </row>
    <row r="59" spans="28:29" ht="20.149999999999999" customHeight="1">
      <c r="AB59" s="341"/>
      <c r="AC59" s="231"/>
    </row>
    <row r="60" spans="28:29" ht="20.149999999999999" customHeight="1">
      <c r="AB60" s="343"/>
      <c r="AC60" s="344"/>
    </row>
    <row r="61" spans="28:29" ht="20.149999999999999" customHeight="1">
      <c r="AB61" s="341"/>
      <c r="AC61" s="231"/>
    </row>
    <row r="62" spans="28:29" ht="20.149999999999999" customHeight="1">
      <c r="AB62" s="341"/>
      <c r="AC62" s="231"/>
    </row>
    <row r="63" spans="28:29" ht="20.149999999999999" customHeight="1">
      <c r="AB63" s="341"/>
      <c r="AC63" s="231"/>
    </row>
    <row r="64" spans="28:29" ht="20.149999999999999" customHeight="1">
      <c r="AB64" s="341"/>
      <c r="AC64" s="231"/>
    </row>
    <row r="65" spans="28:29" ht="20.149999999999999" customHeight="1">
      <c r="AB65" s="341"/>
      <c r="AC65" s="231"/>
    </row>
    <row r="66" spans="28:29" ht="20.149999999999999" customHeight="1">
      <c r="AB66" s="341"/>
      <c r="AC66" s="231"/>
    </row>
    <row r="67" spans="28:29" ht="20.149999999999999" customHeight="1">
      <c r="AB67" s="341"/>
      <c r="AC67" s="231"/>
    </row>
    <row r="68" spans="28:29" ht="20.149999999999999" customHeight="1">
      <c r="AB68" s="341"/>
      <c r="AC68" s="231"/>
    </row>
    <row r="69" spans="28:29" ht="20.149999999999999" customHeight="1">
      <c r="AB69" s="341"/>
      <c r="AC69" s="231"/>
    </row>
    <row r="77" spans="28:29" ht="20.149999999999999" customHeight="1">
      <c r="AC77" s="345"/>
    </row>
    <row r="78" spans="28:29" ht="20.149999999999999" customHeight="1">
      <c r="AC78" s="346"/>
    </row>
    <row r="142" spans="28:29" ht="20.149999999999999" customHeight="1">
      <c r="AB142" s="347"/>
      <c r="AC142" s="348"/>
    </row>
    <row r="143" spans="28:29" ht="20.149999999999999" customHeight="1">
      <c r="AB143" s="347"/>
      <c r="AC143" s="348"/>
    </row>
    <row r="144" spans="28:29" ht="20.149999999999999" customHeight="1">
      <c r="AB144" s="347"/>
      <c r="AC144" s="348"/>
    </row>
    <row r="145" spans="28:29" ht="20.149999999999999" customHeight="1">
      <c r="AB145" s="347"/>
      <c r="AC145" s="348"/>
    </row>
    <row r="146" spans="28:29" ht="20.149999999999999" customHeight="1">
      <c r="AB146" s="347"/>
      <c r="AC146" s="348"/>
    </row>
    <row r="147" spans="28:29" ht="20.149999999999999" customHeight="1">
      <c r="AB147" s="347"/>
      <c r="AC147" s="348"/>
    </row>
    <row r="148" spans="28:29" ht="20.149999999999999" customHeight="1">
      <c r="AB148" s="347"/>
      <c r="AC148" s="348"/>
    </row>
    <row r="149" spans="28:29" ht="20.149999999999999" customHeight="1">
      <c r="AB149" s="347"/>
      <c r="AC149" s="348"/>
    </row>
    <row r="150" spans="28:29" ht="20.149999999999999" customHeight="1">
      <c r="AB150" s="347"/>
      <c r="AC150" s="348"/>
    </row>
    <row r="151" spans="28:29" ht="20.149999999999999" customHeight="1">
      <c r="AB151" s="347"/>
      <c r="AC151" s="348"/>
    </row>
    <row r="152" spans="28:29" ht="20.149999999999999" customHeight="1">
      <c r="AB152" s="347"/>
      <c r="AC152" s="348"/>
    </row>
    <row r="153" spans="28:29" ht="20.149999999999999" customHeight="1">
      <c r="AB153" s="347"/>
      <c r="AC153" s="348"/>
    </row>
    <row r="154" spans="28:29" ht="20.149999999999999" customHeight="1">
      <c r="AB154" s="347"/>
      <c r="AC154" s="348"/>
    </row>
    <row r="155" spans="28:29" ht="20.149999999999999" customHeight="1">
      <c r="AB155" s="347"/>
      <c r="AC155" s="348"/>
    </row>
    <row r="156" spans="28:29" ht="20.149999999999999" customHeight="1">
      <c r="AB156" s="347"/>
      <c r="AC156" s="348"/>
    </row>
    <row r="157" spans="28:29" ht="20.149999999999999" customHeight="1">
      <c r="AB157" s="347"/>
      <c r="AC157" s="348"/>
    </row>
    <row r="158" spans="28:29" ht="20.149999999999999" customHeight="1">
      <c r="AB158" s="347"/>
      <c r="AC158" s="348"/>
    </row>
    <row r="159" spans="28:29" ht="20.149999999999999" customHeight="1">
      <c r="AB159" s="347"/>
      <c r="AC159" s="348"/>
    </row>
    <row r="160" spans="28:29" ht="20.149999999999999" customHeight="1">
      <c r="AB160" s="347"/>
      <c r="AC160" s="348"/>
    </row>
    <row r="161" spans="28:29" ht="20.149999999999999" customHeight="1">
      <c r="AB161" s="347"/>
      <c r="AC161" s="348"/>
    </row>
    <row r="162" spans="28:29" ht="20.149999999999999" customHeight="1">
      <c r="AB162" s="347"/>
      <c r="AC162" s="348"/>
    </row>
    <row r="163" spans="28:29" ht="20.149999999999999" customHeight="1">
      <c r="AB163" s="347"/>
      <c r="AC163" s="348"/>
    </row>
    <row r="164" spans="28:29" ht="20.149999999999999" customHeight="1">
      <c r="AB164" s="347"/>
      <c r="AC164" s="348"/>
    </row>
    <row r="165" spans="28:29" ht="20.149999999999999" customHeight="1">
      <c r="AB165" s="347"/>
      <c r="AC165" s="348"/>
    </row>
    <row r="166" spans="28:29" ht="20.149999999999999" customHeight="1">
      <c r="AB166" s="347"/>
      <c r="AC166" s="348"/>
    </row>
    <row r="167" spans="28:29" ht="20.149999999999999" customHeight="1">
      <c r="AB167" s="347"/>
      <c r="AC167" s="348"/>
    </row>
    <row r="168" spans="28:29" ht="20.149999999999999" customHeight="1">
      <c r="AB168" s="347"/>
      <c r="AC168" s="348"/>
    </row>
    <row r="169" spans="28:29" ht="20.149999999999999" customHeight="1">
      <c r="AB169" s="347"/>
      <c r="AC169" s="348"/>
    </row>
    <row r="170" spans="28:29" ht="20.149999999999999" customHeight="1">
      <c r="AB170" s="347"/>
      <c r="AC170" s="348"/>
    </row>
    <row r="171" spans="28:29" ht="20.149999999999999" customHeight="1">
      <c r="AB171" s="347"/>
      <c r="AC171" s="348"/>
    </row>
    <row r="172" spans="28:29" ht="20.149999999999999" customHeight="1">
      <c r="AB172" s="347"/>
      <c r="AC172" s="348"/>
    </row>
    <row r="173" spans="28:29" ht="20.149999999999999" customHeight="1">
      <c r="AB173" s="347"/>
      <c r="AC173" s="348"/>
    </row>
    <row r="174" spans="28:29" ht="20.149999999999999" customHeight="1">
      <c r="AB174" s="347"/>
      <c r="AC174" s="348"/>
    </row>
    <row r="175" spans="28:29" ht="20.149999999999999" customHeight="1">
      <c r="AB175" s="347"/>
      <c r="AC175" s="348"/>
    </row>
    <row r="176" spans="28:29" ht="20.149999999999999" customHeight="1">
      <c r="AB176" s="347"/>
      <c r="AC176" s="348"/>
    </row>
    <row r="177" spans="28:29" ht="20.149999999999999" customHeight="1">
      <c r="AB177" s="347"/>
      <c r="AC177" s="348"/>
    </row>
    <row r="178" spans="28:29" ht="20.149999999999999" customHeight="1">
      <c r="AB178" s="347"/>
      <c r="AC178" s="348"/>
    </row>
    <row r="179" spans="28:29" ht="20.149999999999999" customHeight="1">
      <c r="AB179" s="347"/>
      <c r="AC179" s="348"/>
    </row>
    <row r="180" spans="28:29" ht="20.149999999999999" customHeight="1">
      <c r="AB180" s="347"/>
      <c r="AC180" s="348"/>
    </row>
    <row r="181" spans="28:29" ht="20.149999999999999" customHeight="1">
      <c r="AB181" s="347"/>
      <c r="AC181" s="348"/>
    </row>
    <row r="182" spans="28:29" ht="20.149999999999999" customHeight="1">
      <c r="AB182" s="347"/>
      <c r="AC182" s="348"/>
    </row>
    <row r="183" spans="28:29" ht="20.149999999999999" customHeight="1">
      <c r="AB183" s="349"/>
      <c r="AC183" s="350"/>
    </row>
    <row r="184" spans="28:29" ht="20.149999999999999" customHeight="1">
      <c r="AB184" s="349"/>
      <c r="AC184" s="350"/>
    </row>
    <row r="185" spans="28:29" ht="20.149999999999999" customHeight="1">
      <c r="AB185" s="351"/>
      <c r="AC185" s="352"/>
    </row>
    <row r="186" spans="28:29" ht="20.149999999999999" customHeight="1">
      <c r="AB186" s="351"/>
      <c r="AC186" s="352"/>
    </row>
    <row r="187" spans="28:29" ht="20.149999999999999" customHeight="1">
      <c r="AB187" s="351"/>
      <c r="AC187" s="352"/>
    </row>
    <row r="188" spans="28:29" ht="20.149999999999999" customHeight="1">
      <c r="AB188" s="351"/>
      <c r="AC188" s="352"/>
    </row>
  </sheetData>
  <sheetProtection algorithmName="SHA-512" hashValue="U4ZQzHjg18KKDYw1pde+Ad4uhV++h+3JoInCtyP25YmabI0s5aBfzjSIMbme20cnEgb0wXw/ZkbBHwTedtXwlw==" saltValue="WJ3wALjRDX7DS4iiyQiCJg==" spinCount="100000" sheet="1" formatCells="0" formatRows="0" insertRows="0" deleteRows="0" selectLockedCells="1" autoFilter="0" pivotTables="0"/>
  <mergeCells count="35">
    <mergeCell ref="D14:I14"/>
    <mergeCell ref="J14:K14"/>
    <mergeCell ref="L14:Q14"/>
    <mergeCell ref="R14:S14"/>
    <mergeCell ref="T14:U14"/>
    <mergeCell ref="D10:I10"/>
    <mergeCell ref="J10:V10"/>
    <mergeCell ref="D11:I11"/>
    <mergeCell ref="J11:V11"/>
    <mergeCell ref="D12:I12"/>
    <mergeCell ref="J15:K15"/>
    <mergeCell ref="L15:Q15"/>
    <mergeCell ref="R15:S15"/>
    <mergeCell ref="T15:U15"/>
    <mergeCell ref="D16:I16"/>
    <mergeCell ref="J16:K16"/>
    <mergeCell ref="L16:Q16"/>
    <mergeCell ref="R16:S16"/>
    <mergeCell ref="T16:U16"/>
    <mergeCell ref="D23:I23"/>
    <mergeCell ref="J23:M23"/>
    <mergeCell ref="O23:R23"/>
    <mergeCell ref="T23:W23"/>
    <mergeCell ref="D7:I7"/>
    <mergeCell ref="J7:V7"/>
    <mergeCell ref="D17:I17"/>
    <mergeCell ref="J17:S17"/>
    <mergeCell ref="T17:U17"/>
    <mergeCell ref="D19:I19"/>
    <mergeCell ref="J19:U19"/>
    <mergeCell ref="D22:I22"/>
    <mergeCell ref="J22:N22"/>
    <mergeCell ref="O22:S22"/>
    <mergeCell ref="T22:X22"/>
    <mergeCell ref="D15:I15"/>
  </mergeCells>
  <phoneticPr fontId="21"/>
  <conditionalFormatting sqref="B1:B2">
    <cfRule type="expression" dxfId="10" priority="11">
      <formula>_xlfn.ISFORMULA(B1)=TRUE</formula>
    </cfRule>
  </conditionalFormatting>
  <conditionalFormatting sqref="B2 L14:Q14 T14:U14 J19:U19">
    <cfRule type="containsBlanks" dxfId="9" priority="5">
      <formula>LEN(TRIM(B2))=0</formula>
    </cfRule>
  </conditionalFormatting>
  <conditionalFormatting sqref="D23:I23">
    <cfRule type="containsBlanks" dxfId="8" priority="1">
      <formula>LEN(TRIM(D23))=0</formula>
    </cfRule>
  </conditionalFormatting>
  <conditionalFormatting sqref="J12 O12">
    <cfRule type="expression" dxfId="7" priority="3">
      <formula>$O$12="■"</formula>
    </cfRule>
    <cfRule type="expression" dxfId="6" priority="4">
      <formula>$J$12="■"</formula>
    </cfRule>
  </conditionalFormatting>
  <conditionalFormatting sqref="J10:V10">
    <cfRule type="containsBlanks" dxfId="5" priority="6">
      <formula>LEN(TRIM(J10))=0</formula>
    </cfRule>
  </conditionalFormatting>
  <conditionalFormatting sqref="N23">
    <cfRule type="notContainsBlanks" dxfId="4" priority="7">
      <formula>LEN(TRIM(N23))&gt;0</formula>
    </cfRule>
    <cfRule type="expression" dxfId="3" priority="8">
      <formula>$N$14="■"</formula>
    </cfRule>
    <cfRule type="expression" dxfId="2" priority="9">
      <formula>$K$14="■"</formula>
    </cfRule>
    <cfRule type="expression" dxfId="1" priority="10">
      <formula>$H$14="■"</formula>
    </cfRule>
  </conditionalFormatting>
  <conditionalFormatting sqref="T17:U17">
    <cfRule type="containsBlanks" dxfId="0" priority="2">
      <formula>LEN(TRIM(T17))=0</formula>
    </cfRule>
  </conditionalFormatting>
  <conditionalFormatting sqref="AC77:AC78 AB142:AC188">
    <cfRule type="expression" priority="12">
      <formula>CELL("protect",AB77)=0</formula>
    </cfRule>
  </conditionalFormatting>
  <dataValidations count="8">
    <dataValidation type="list" allowBlank="1" showInputMessage="1" showErrorMessage="1" sqref="D23:I23" xr:uid="{61146310-868B-42BD-993A-ABE7E99E5BF1}">
      <formula1>"１年目,２年目,３年目,４年目"</formula1>
    </dataValidation>
    <dataValidation imeMode="on" allowBlank="1" showInputMessage="1" showErrorMessage="1" sqref="T22 O22 U21" xr:uid="{164CF370-996C-414E-B9F4-C8E939E94427}"/>
    <dataValidation type="custom" imeMode="disabled" allowBlank="1" showInputMessage="1" showErrorMessage="1" error="小数点第二位まで、三位以下四捨五入で入力して下さい。" sqref="X23 S23:T23 O23 AB23 AD22:AD23 AI21:AO21 J23" xr:uid="{43FCEC22-959C-4992-8C6B-2BC6D2068EC4}">
      <formula1>J21-ROUNDDOWN(J21,2)=0</formula1>
    </dataValidation>
    <dataValidation type="custom" imeMode="disabled" allowBlank="1" showInputMessage="1" showErrorMessage="1" error="整数で入力してください。" sqref="WVG983061:WVJ983061 L65492:R65492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L131028:R131028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L196564:R196564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L262100:R262100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L327636:R327636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L393172:R393172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L458708:R458708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L524244:R524244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L589780:R589780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L655316:R655316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L720852:R720852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L786388:R786388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L851924:R851924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L917460:R917460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L982996:R982996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IU65549:IX65551 SQ65549:ST65551 ACM65549:ACP65551 AMI65549:AML65551 AWE65549:AWH65551 BGA65549:BGD65551 BPW65549:BPZ65551 BZS65549:BZV65551 CJO65549:CJR65551 CTK65549:CTN65551 DDG65549:DDJ65551 DNC65549:DNF65551 DWY65549:DXB65551 EGU65549:EGX65551 EQQ65549:EQT65551 FAM65549:FAP65551 FKI65549:FKL65551 FUE65549:FUH65551 GEA65549:GED65551 GNW65549:GNZ65551 GXS65549:GXV65551 HHO65549:HHR65551 HRK65549:HRN65551 IBG65549:IBJ65551 ILC65549:ILF65551 IUY65549:IVB65551 JEU65549:JEX65551 JOQ65549:JOT65551 JYM65549:JYP65551 KII65549:KIL65551 KSE65549:KSH65551 LCA65549:LCD65551 LLW65549:LLZ65551 LVS65549:LVV65551 MFO65549:MFR65551 MPK65549:MPN65551 MZG65549:MZJ65551 NJC65549:NJF65551 NSY65549:NTB65551 OCU65549:OCX65551 OMQ65549:OMT65551 OWM65549:OWP65551 PGI65549:PGL65551 PQE65549:PQH65551 QAA65549:QAD65551 QJW65549:QJZ65551 QTS65549:QTV65551 RDO65549:RDR65551 RNK65549:RNN65551 RXG65549:RXJ65551 SHC65549:SHF65551 SQY65549:SRB65551 TAU65549:TAX65551 TKQ65549:TKT65551 TUM65549:TUP65551 UEI65549:UEL65551 UOE65549:UOH65551 UYA65549:UYD65551 VHW65549:VHZ65551 VRS65549:VRV65551 WBO65549:WBR65551 WLK65549:WLN65551 WVG65549:WVJ65551 IU131085:IX131087 SQ131085:ST131087 ACM131085:ACP131087 AMI131085:AML131087 AWE131085:AWH131087 BGA131085:BGD131087 BPW131085:BPZ131087 BZS131085:BZV131087 CJO131085:CJR131087 CTK131085:CTN131087 DDG131085:DDJ131087 DNC131085:DNF131087 DWY131085:DXB131087 EGU131085:EGX131087 EQQ131085:EQT131087 FAM131085:FAP131087 FKI131085:FKL131087 FUE131085:FUH131087 GEA131085:GED131087 GNW131085:GNZ131087 GXS131085:GXV131087 HHO131085:HHR131087 HRK131085:HRN131087 IBG131085:IBJ131087 ILC131085:ILF131087 IUY131085:IVB131087 JEU131085:JEX131087 JOQ131085:JOT131087 JYM131085:JYP131087 KII131085:KIL131087 KSE131085:KSH131087 LCA131085:LCD131087 LLW131085:LLZ131087 LVS131085:LVV131087 MFO131085:MFR131087 MPK131085:MPN131087 MZG131085:MZJ131087 NJC131085:NJF131087 NSY131085:NTB131087 OCU131085:OCX131087 OMQ131085:OMT131087 OWM131085:OWP131087 PGI131085:PGL131087 PQE131085:PQH131087 QAA131085:QAD131087 QJW131085:QJZ131087 QTS131085:QTV131087 RDO131085:RDR131087 RNK131085:RNN131087 RXG131085:RXJ131087 SHC131085:SHF131087 SQY131085:SRB131087 TAU131085:TAX131087 TKQ131085:TKT131087 TUM131085:TUP131087 UEI131085:UEL131087 UOE131085:UOH131087 UYA131085:UYD131087 VHW131085:VHZ131087 VRS131085:VRV131087 WBO131085:WBR131087 WLK131085:WLN131087 WVG131085:WVJ131087 IU196621:IX196623 SQ196621:ST196623 ACM196621:ACP196623 AMI196621:AML196623 AWE196621:AWH196623 BGA196621:BGD196623 BPW196621:BPZ196623 BZS196621:BZV196623 CJO196621:CJR196623 CTK196621:CTN196623 DDG196621:DDJ196623 DNC196621:DNF196623 DWY196621:DXB196623 EGU196621:EGX196623 EQQ196621:EQT196623 FAM196621:FAP196623 FKI196621:FKL196623 FUE196621:FUH196623 GEA196621:GED196623 GNW196621:GNZ196623 GXS196621:GXV196623 HHO196621:HHR196623 HRK196621:HRN196623 IBG196621:IBJ196623 ILC196621:ILF196623 IUY196621:IVB196623 JEU196621:JEX196623 JOQ196621:JOT196623 JYM196621:JYP196623 KII196621:KIL196623 KSE196621:KSH196623 LCA196621:LCD196623 LLW196621:LLZ196623 LVS196621:LVV196623 MFO196621:MFR196623 MPK196621:MPN196623 MZG196621:MZJ196623 NJC196621:NJF196623 NSY196621:NTB196623 OCU196621:OCX196623 OMQ196621:OMT196623 OWM196621:OWP196623 PGI196621:PGL196623 PQE196621:PQH196623 QAA196621:QAD196623 QJW196621:QJZ196623 QTS196621:QTV196623 RDO196621:RDR196623 RNK196621:RNN196623 RXG196621:RXJ196623 SHC196621:SHF196623 SQY196621:SRB196623 TAU196621:TAX196623 TKQ196621:TKT196623 TUM196621:TUP196623 UEI196621:UEL196623 UOE196621:UOH196623 UYA196621:UYD196623 VHW196621:VHZ196623 VRS196621:VRV196623 WBO196621:WBR196623 WLK196621:WLN196623 WVG196621:WVJ196623 IU262157:IX262159 SQ262157:ST262159 ACM262157:ACP262159 AMI262157:AML262159 AWE262157:AWH262159 BGA262157:BGD262159 BPW262157:BPZ262159 BZS262157:BZV262159 CJO262157:CJR262159 CTK262157:CTN262159 DDG262157:DDJ262159 DNC262157:DNF262159 DWY262157:DXB262159 EGU262157:EGX262159 EQQ262157:EQT262159 FAM262157:FAP262159 FKI262157:FKL262159 FUE262157:FUH262159 GEA262157:GED262159 GNW262157:GNZ262159 GXS262157:GXV262159 HHO262157:HHR262159 HRK262157:HRN262159 IBG262157:IBJ262159 ILC262157:ILF262159 IUY262157:IVB262159 JEU262157:JEX262159 JOQ262157:JOT262159 JYM262157:JYP262159 KII262157:KIL262159 KSE262157:KSH262159 LCA262157:LCD262159 LLW262157:LLZ262159 LVS262157:LVV262159 MFO262157:MFR262159 MPK262157:MPN262159 MZG262157:MZJ262159 NJC262157:NJF262159 NSY262157:NTB262159 OCU262157:OCX262159 OMQ262157:OMT262159 OWM262157:OWP262159 PGI262157:PGL262159 PQE262157:PQH262159 QAA262157:QAD262159 QJW262157:QJZ262159 QTS262157:QTV262159 RDO262157:RDR262159 RNK262157:RNN262159 RXG262157:RXJ262159 SHC262157:SHF262159 SQY262157:SRB262159 TAU262157:TAX262159 TKQ262157:TKT262159 TUM262157:TUP262159 UEI262157:UEL262159 UOE262157:UOH262159 UYA262157:UYD262159 VHW262157:VHZ262159 VRS262157:VRV262159 WBO262157:WBR262159 WLK262157:WLN262159 WVG262157:WVJ262159 IU327693:IX327695 SQ327693:ST327695 ACM327693:ACP327695 AMI327693:AML327695 AWE327693:AWH327695 BGA327693:BGD327695 BPW327693:BPZ327695 BZS327693:BZV327695 CJO327693:CJR327695 CTK327693:CTN327695 DDG327693:DDJ327695 DNC327693:DNF327695 DWY327693:DXB327695 EGU327693:EGX327695 EQQ327693:EQT327695 FAM327693:FAP327695 FKI327693:FKL327695 FUE327693:FUH327695 GEA327693:GED327695 GNW327693:GNZ327695 GXS327693:GXV327695 HHO327693:HHR327695 HRK327693:HRN327695 IBG327693:IBJ327695 ILC327693:ILF327695 IUY327693:IVB327695 JEU327693:JEX327695 JOQ327693:JOT327695 JYM327693:JYP327695 KII327693:KIL327695 KSE327693:KSH327695 LCA327693:LCD327695 LLW327693:LLZ327695 LVS327693:LVV327695 MFO327693:MFR327695 MPK327693:MPN327695 MZG327693:MZJ327695 NJC327693:NJF327695 NSY327693:NTB327695 OCU327693:OCX327695 OMQ327693:OMT327695 OWM327693:OWP327695 PGI327693:PGL327695 PQE327693:PQH327695 QAA327693:QAD327695 QJW327693:QJZ327695 QTS327693:QTV327695 RDO327693:RDR327695 RNK327693:RNN327695 RXG327693:RXJ327695 SHC327693:SHF327695 SQY327693:SRB327695 TAU327693:TAX327695 TKQ327693:TKT327695 TUM327693:TUP327695 UEI327693:UEL327695 UOE327693:UOH327695 UYA327693:UYD327695 VHW327693:VHZ327695 VRS327693:VRV327695 WBO327693:WBR327695 WLK327693:WLN327695 WVG327693:WVJ327695 IU393229:IX393231 SQ393229:ST393231 ACM393229:ACP393231 AMI393229:AML393231 AWE393229:AWH393231 BGA393229:BGD393231 BPW393229:BPZ393231 BZS393229:BZV393231 CJO393229:CJR393231 CTK393229:CTN393231 DDG393229:DDJ393231 DNC393229:DNF393231 DWY393229:DXB393231 EGU393229:EGX393231 EQQ393229:EQT393231 FAM393229:FAP393231 FKI393229:FKL393231 FUE393229:FUH393231 GEA393229:GED393231 GNW393229:GNZ393231 GXS393229:GXV393231 HHO393229:HHR393231 HRK393229:HRN393231 IBG393229:IBJ393231 ILC393229:ILF393231 IUY393229:IVB393231 JEU393229:JEX393231 JOQ393229:JOT393231 JYM393229:JYP393231 KII393229:KIL393231 KSE393229:KSH393231 LCA393229:LCD393231 LLW393229:LLZ393231 LVS393229:LVV393231 MFO393229:MFR393231 MPK393229:MPN393231 MZG393229:MZJ393231 NJC393229:NJF393231 NSY393229:NTB393231 OCU393229:OCX393231 OMQ393229:OMT393231 OWM393229:OWP393231 PGI393229:PGL393231 PQE393229:PQH393231 QAA393229:QAD393231 QJW393229:QJZ393231 QTS393229:QTV393231 RDO393229:RDR393231 RNK393229:RNN393231 RXG393229:RXJ393231 SHC393229:SHF393231 SQY393229:SRB393231 TAU393229:TAX393231 TKQ393229:TKT393231 TUM393229:TUP393231 UEI393229:UEL393231 UOE393229:UOH393231 UYA393229:UYD393231 VHW393229:VHZ393231 VRS393229:VRV393231 WBO393229:WBR393231 WLK393229:WLN393231 WVG393229:WVJ393231 IU458765:IX458767 SQ458765:ST458767 ACM458765:ACP458767 AMI458765:AML458767 AWE458765:AWH458767 BGA458765:BGD458767 BPW458765:BPZ458767 BZS458765:BZV458767 CJO458765:CJR458767 CTK458765:CTN458767 DDG458765:DDJ458767 DNC458765:DNF458767 DWY458765:DXB458767 EGU458765:EGX458767 EQQ458765:EQT458767 FAM458765:FAP458767 FKI458765:FKL458767 FUE458765:FUH458767 GEA458765:GED458767 GNW458765:GNZ458767 GXS458765:GXV458767 HHO458765:HHR458767 HRK458765:HRN458767 IBG458765:IBJ458767 ILC458765:ILF458767 IUY458765:IVB458767 JEU458765:JEX458767 JOQ458765:JOT458767 JYM458765:JYP458767 KII458765:KIL458767 KSE458765:KSH458767 LCA458765:LCD458767 LLW458765:LLZ458767 LVS458765:LVV458767 MFO458765:MFR458767 MPK458765:MPN458767 MZG458765:MZJ458767 NJC458765:NJF458767 NSY458765:NTB458767 OCU458765:OCX458767 OMQ458765:OMT458767 OWM458765:OWP458767 PGI458765:PGL458767 PQE458765:PQH458767 QAA458765:QAD458767 QJW458765:QJZ458767 QTS458765:QTV458767 RDO458765:RDR458767 RNK458765:RNN458767 RXG458765:RXJ458767 SHC458765:SHF458767 SQY458765:SRB458767 TAU458765:TAX458767 TKQ458765:TKT458767 TUM458765:TUP458767 UEI458765:UEL458767 UOE458765:UOH458767 UYA458765:UYD458767 VHW458765:VHZ458767 VRS458765:VRV458767 WBO458765:WBR458767 WLK458765:WLN458767 WVG458765:WVJ458767 IU524301:IX524303 SQ524301:ST524303 ACM524301:ACP524303 AMI524301:AML524303 AWE524301:AWH524303 BGA524301:BGD524303 BPW524301:BPZ524303 BZS524301:BZV524303 CJO524301:CJR524303 CTK524301:CTN524303 DDG524301:DDJ524303 DNC524301:DNF524303 DWY524301:DXB524303 EGU524301:EGX524303 EQQ524301:EQT524303 FAM524301:FAP524303 FKI524301:FKL524303 FUE524301:FUH524303 GEA524301:GED524303 GNW524301:GNZ524303 GXS524301:GXV524303 HHO524301:HHR524303 HRK524301:HRN524303 IBG524301:IBJ524303 ILC524301:ILF524303 IUY524301:IVB524303 JEU524301:JEX524303 JOQ524301:JOT524303 JYM524301:JYP524303 KII524301:KIL524303 KSE524301:KSH524303 LCA524301:LCD524303 LLW524301:LLZ524303 LVS524301:LVV524303 MFO524301:MFR524303 MPK524301:MPN524303 MZG524301:MZJ524303 NJC524301:NJF524303 NSY524301:NTB524303 OCU524301:OCX524303 OMQ524301:OMT524303 OWM524301:OWP524303 PGI524301:PGL524303 PQE524301:PQH524303 QAA524301:QAD524303 QJW524301:QJZ524303 QTS524301:QTV524303 RDO524301:RDR524303 RNK524301:RNN524303 RXG524301:RXJ524303 SHC524301:SHF524303 SQY524301:SRB524303 TAU524301:TAX524303 TKQ524301:TKT524303 TUM524301:TUP524303 UEI524301:UEL524303 UOE524301:UOH524303 UYA524301:UYD524303 VHW524301:VHZ524303 VRS524301:VRV524303 WBO524301:WBR524303 WLK524301:WLN524303 WVG524301:WVJ524303 IU589837:IX589839 SQ589837:ST589839 ACM589837:ACP589839 AMI589837:AML589839 AWE589837:AWH589839 BGA589837:BGD589839 BPW589837:BPZ589839 BZS589837:BZV589839 CJO589837:CJR589839 CTK589837:CTN589839 DDG589837:DDJ589839 DNC589837:DNF589839 DWY589837:DXB589839 EGU589837:EGX589839 EQQ589837:EQT589839 FAM589837:FAP589839 FKI589837:FKL589839 FUE589837:FUH589839 GEA589837:GED589839 GNW589837:GNZ589839 GXS589837:GXV589839 HHO589837:HHR589839 HRK589837:HRN589839 IBG589837:IBJ589839 ILC589837:ILF589839 IUY589837:IVB589839 JEU589837:JEX589839 JOQ589837:JOT589839 JYM589837:JYP589839 KII589837:KIL589839 KSE589837:KSH589839 LCA589837:LCD589839 LLW589837:LLZ589839 LVS589837:LVV589839 MFO589837:MFR589839 MPK589837:MPN589839 MZG589837:MZJ589839 NJC589837:NJF589839 NSY589837:NTB589839 OCU589837:OCX589839 OMQ589837:OMT589839 OWM589837:OWP589839 PGI589837:PGL589839 PQE589837:PQH589839 QAA589837:QAD589839 QJW589837:QJZ589839 QTS589837:QTV589839 RDO589837:RDR589839 RNK589837:RNN589839 RXG589837:RXJ589839 SHC589837:SHF589839 SQY589837:SRB589839 TAU589837:TAX589839 TKQ589837:TKT589839 TUM589837:TUP589839 UEI589837:UEL589839 UOE589837:UOH589839 UYA589837:UYD589839 VHW589837:VHZ589839 VRS589837:VRV589839 WBO589837:WBR589839 WLK589837:WLN589839 WVG589837:WVJ589839 IU655373:IX655375 SQ655373:ST655375 ACM655373:ACP655375 AMI655373:AML655375 AWE655373:AWH655375 BGA655373:BGD655375 BPW655373:BPZ655375 BZS655373:BZV655375 CJO655373:CJR655375 CTK655373:CTN655375 DDG655373:DDJ655375 DNC655373:DNF655375 DWY655373:DXB655375 EGU655373:EGX655375 EQQ655373:EQT655375 FAM655373:FAP655375 FKI655373:FKL655375 FUE655373:FUH655375 GEA655373:GED655375 GNW655373:GNZ655375 GXS655373:GXV655375 HHO655373:HHR655375 HRK655373:HRN655375 IBG655373:IBJ655375 ILC655373:ILF655375 IUY655373:IVB655375 JEU655373:JEX655375 JOQ655373:JOT655375 JYM655373:JYP655375 KII655373:KIL655375 KSE655373:KSH655375 LCA655373:LCD655375 LLW655373:LLZ655375 LVS655373:LVV655375 MFO655373:MFR655375 MPK655373:MPN655375 MZG655373:MZJ655375 NJC655373:NJF655375 NSY655373:NTB655375 OCU655373:OCX655375 OMQ655373:OMT655375 OWM655373:OWP655375 PGI655373:PGL655375 PQE655373:PQH655375 QAA655373:QAD655375 QJW655373:QJZ655375 QTS655373:QTV655375 RDO655373:RDR655375 RNK655373:RNN655375 RXG655373:RXJ655375 SHC655373:SHF655375 SQY655373:SRB655375 TAU655373:TAX655375 TKQ655373:TKT655375 TUM655373:TUP655375 UEI655373:UEL655375 UOE655373:UOH655375 UYA655373:UYD655375 VHW655373:VHZ655375 VRS655373:VRV655375 WBO655373:WBR655375 WLK655373:WLN655375 WVG655373:WVJ655375 IU720909:IX720911 SQ720909:ST720911 ACM720909:ACP720911 AMI720909:AML720911 AWE720909:AWH720911 BGA720909:BGD720911 BPW720909:BPZ720911 BZS720909:BZV720911 CJO720909:CJR720911 CTK720909:CTN720911 DDG720909:DDJ720911 DNC720909:DNF720911 DWY720909:DXB720911 EGU720909:EGX720911 EQQ720909:EQT720911 FAM720909:FAP720911 FKI720909:FKL720911 FUE720909:FUH720911 GEA720909:GED720911 GNW720909:GNZ720911 GXS720909:GXV720911 HHO720909:HHR720911 HRK720909:HRN720911 IBG720909:IBJ720911 ILC720909:ILF720911 IUY720909:IVB720911 JEU720909:JEX720911 JOQ720909:JOT720911 JYM720909:JYP720911 KII720909:KIL720911 KSE720909:KSH720911 LCA720909:LCD720911 LLW720909:LLZ720911 LVS720909:LVV720911 MFO720909:MFR720911 MPK720909:MPN720911 MZG720909:MZJ720911 NJC720909:NJF720911 NSY720909:NTB720911 OCU720909:OCX720911 OMQ720909:OMT720911 OWM720909:OWP720911 PGI720909:PGL720911 PQE720909:PQH720911 QAA720909:QAD720911 QJW720909:QJZ720911 QTS720909:QTV720911 RDO720909:RDR720911 RNK720909:RNN720911 RXG720909:RXJ720911 SHC720909:SHF720911 SQY720909:SRB720911 TAU720909:TAX720911 TKQ720909:TKT720911 TUM720909:TUP720911 UEI720909:UEL720911 UOE720909:UOH720911 UYA720909:UYD720911 VHW720909:VHZ720911 VRS720909:VRV720911 WBO720909:WBR720911 WLK720909:WLN720911 WVG720909:WVJ720911 IU786445:IX786447 SQ786445:ST786447 ACM786445:ACP786447 AMI786445:AML786447 AWE786445:AWH786447 BGA786445:BGD786447 BPW786445:BPZ786447 BZS786445:BZV786447 CJO786445:CJR786447 CTK786445:CTN786447 DDG786445:DDJ786447 DNC786445:DNF786447 DWY786445:DXB786447 EGU786445:EGX786447 EQQ786445:EQT786447 FAM786445:FAP786447 FKI786445:FKL786447 FUE786445:FUH786447 GEA786445:GED786447 GNW786445:GNZ786447 GXS786445:GXV786447 HHO786445:HHR786447 HRK786445:HRN786447 IBG786445:IBJ786447 ILC786445:ILF786447 IUY786445:IVB786447 JEU786445:JEX786447 JOQ786445:JOT786447 JYM786445:JYP786447 KII786445:KIL786447 KSE786445:KSH786447 LCA786445:LCD786447 LLW786445:LLZ786447 LVS786445:LVV786447 MFO786445:MFR786447 MPK786445:MPN786447 MZG786445:MZJ786447 NJC786445:NJF786447 NSY786445:NTB786447 OCU786445:OCX786447 OMQ786445:OMT786447 OWM786445:OWP786447 PGI786445:PGL786447 PQE786445:PQH786447 QAA786445:QAD786447 QJW786445:QJZ786447 QTS786445:QTV786447 RDO786445:RDR786447 RNK786445:RNN786447 RXG786445:RXJ786447 SHC786445:SHF786447 SQY786445:SRB786447 TAU786445:TAX786447 TKQ786445:TKT786447 TUM786445:TUP786447 UEI786445:UEL786447 UOE786445:UOH786447 UYA786445:UYD786447 VHW786445:VHZ786447 VRS786445:VRV786447 WBO786445:WBR786447 WLK786445:WLN786447 WVG786445:WVJ786447 IU851981:IX851983 SQ851981:ST851983 ACM851981:ACP851983 AMI851981:AML851983 AWE851981:AWH851983 BGA851981:BGD851983 BPW851981:BPZ851983 BZS851981:BZV851983 CJO851981:CJR851983 CTK851981:CTN851983 DDG851981:DDJ851983 DNC851981:DNF851983 DWY851981:DXB851983 EGU851981:EGX851983 EQQ851981:EQT851983 FAM851981:FAP851983 FKI851981:FKL851983 FUE851981:FUH851983 GEA851981:GED851983 GNW851981:GNZ851983 GXS851981:GXV851983 HHO851981:HHR851983 HRK851981:HRN851983 IBG851981:IBJ851983 ILC851981:ILF851983 IUY851981:IVB851983 JEU851981:JEX851983 JOQ851981:JOT851983 JYM851981:JYP851983 KII851981:KIL851983 KSE851981:KSH851983 LCA851981:LCD851983 LLW851981:LLZ851983 LVS851981:LVV851983 MFO851981:MFR851983 MPK851981:MPN851983 MZG851981:MZJ851983 NJC851981:NJF851983 NSY851981:NTB851983 OCU851981:OCX851983 OMQ851981:OMT851983 OWM851981:OWP851983 PGI851981:PGL851983 PQE851981:PQH851983 QAA851981:QAD851983 QJW851981:QJZ851983 QTS851981:QTV851983 RDO851981:RDR851983 RNK851981:RNN851983 RXG851981:RXJ851983 SHC851981:SHF851983 SQY851981:SRB851983 TAU851981:TAX851983 TKQ851981:TKT851983 TUM851981:TUP851983 UEI851981:UEL851983 UOE851981:UOH851983 UYA851981:UYD851983 VHW851981:VHZ851983 VRS851981:VRV851983 WBO851981:WBR851983 WLK851981:WLN851983 WVG851981:WVJ851983 IU917517:IX917519 SQ917517:ST917519 ACM917517:ACP917519 AMI917517:AML917519 AWE917517:AWH917519 BGA917517:BGD917519 BPW917517:BPZ917519 BZS917517:BZV917519 CJO917517:CJR917519 CTK917517:CTN917519 DDG917517:DDJ917519 DNC917517:DNF917519 DWY917517:DXB917519 EGU917517:EGX917519 EQQ917517:EQT917519 FAM917517:FAP917519 FKI917517:FKL917519 FUE917517:FUH917519 GEA917517:GED917519 GNW917517:GNZ917519 GXS917517:GXV917519 HHO917517:HHR917519 HRK917517:HRN917519 IBG917517:IBJ917519 ILC917517:ILF917519 IUY917517:IVB917519 JEU917517:JEX917519 JOQ917517:JOT917519 JYM917517:JYP917519 KII917517:KIL917519 KSE917517:KSH917519 LCA917517:LCD917519 LLW917517:LLZ917519 LVS917517:LVV917519 MFO917517:MFR917519 MPK917517:MPN917519 MZG917517:MZJ917519 NJC917517:NJF917519 NSY917517:NTB917519 OCU917517:OCX917519 OMQ917517:OMT917519 OWM917517:OWP917519 PGI917517:PGL917519 PQE917517:PQH917519 QAA917517:QAD917519 QJW917517:QJZ917519 QTS917517:QTV917519 RDO917517:RDR917519 RNK917517:RNN917519 RXG917517:RXJ917519 SHC917517:SHF917519 SQY917517:SRB917519 TAU917517:TAX917519 TKQ917517:TKT917519 TUM917517:TUP917519 UEI917517:UEL917519 UOE917517:UOH917519 UYA917517:UYD917519 VHW917517:VHZ917519 VRS917517:VRV917519 WBO917517:WBR917519 WLK917517:WLN917519 WVG917517:WVJ917519 IU983053:IX983055 SQ983053:ST983055 ACM983053:ACP983055 AMI983053:AML983055 AWE983053:AWH983055 BGA983053:BGD983055 BPW983053:BPZ983055 BZS983053:BZV983055 CJO983053:CJR983055 CTK983053:CTN983055 DDG983053:DDJ983055 DNC983053:DNF983055 DWY983053:DXB983055 EGU983053:EGX983055 EQQ983053:EQT983055 FAM983053:FAP983055 FKI983053:FKL983055 FUE983053:FUH983055 GEA983053:GED983055 GNW983053:GNZ983055 GXS983053:GXV983055 HHO983053:HHR983055 HRK983053:HRN983055 IBG983053:IBJ983055 ILC983053:ILF983055 IUY983053:IVB983055 JEU983053:JEX983055 JOQ983053:JOT983055 JYM983053:JYP983055 KII983053:KIL983055 KSE983053:KSH983055 LCA983053:LCD983055 LLW983053:LLZ983055 LVS983053:LVV983055 MFO983053:MFR983055 MPK983053:MPN983055 MZG983053:MZJ983055 NJC983053:NJF983055 NSY983053:NTB983055 OCU983053:OCX983055 OMQ983053:OMT983055 OWM983053:OWP983055 PGI983053:PGL983055 PQE983053:PQH983055 QAA983053:QAD983055 QJW983053:QJZ983055 QTS983053:QTV983055 RDO983053:RDR983055 RNK983053:RNN983055 RXG983053:RXJ983055 SHC983053:SHF983055 SQY983053:SRB983055 TAU983053:TAX983055 TKQ983053:TKT983055 TUM983053:TUP983055 UEI983053:UEL983055 UOE983053:UOH983055 UYA983053:UYD983055 VHW983053:VHZ983055 VRS983053:VRV983055 WBO983053:WBR983055 WLK983053:WLN983055 WVG983053:WVJ983055 IU65557:IX65557 SQ65557:ST65557 ACM65557:ACP65557 AMI65557:AML65557 AWE65557:AWH65557 BGA65557:BGD65557 BPW65557:BPZ65557 BZS65557:BZV65557 CJO65557:CJR65557 CTK65557:CTN65557 DDG65557:DDJ65557 DNC65557:DNF65557 DWY65557:DXB65557 EGU65557:EGX65557 EQQ65557:EQT65557 FAM65557:FAP65557 FKI65557:FKL65557 FUE65557:FUH65557 GEA65557:GED65557 GNW65557:GNZ65557 GXS65557:GXV65557 HHO65557:HHR65557 HRK65557:HRN65557 IBG65557:IBJ65557 ILC65557:ILF65557 IUY65557:IVB65557 JEU65557:JEX65557 JOQ65557:JOT65557 JYM65557:JYP65557 KII65557:KIL65557 KSE65557:KSH65557 LCA65557:LCD65557 LLW65557:LLZ65557 LVS65557:LVV65557 MFO65557:MFR65557 MPK65557:MPN65557 MZG65557:MZJ65557 NJC65557:NJF65557 NSY65557:NTB65557 OCU65557:OCX65557 OMQ65557:OMT65557 OWM65557:OWP65557 PGI65557:PGL65557 PQE65557:PQH65557 QAA65557:QAD65557 QJW65557:QJZ65557 QTS65557:QTV65557 RDO65557:RDR65557 RNK65557:RNN65557 RXG65557:RXJ65557 SHC65557:SHF65557 SQY65557:SRB65557 TAU65557:TAX65557 TKQ65557:TKT65557 TUM65557:TUP65557 UEI65557:UEL65557 UOE65557:UOH65557 UYA65557:UYD65557 VHW65557:VHZ65557 VRS65557:VRV65557 WBO65557:WBR65557 WLK65557:WLN65557 WVG65557:WVJ65557 IU131093:IX131093 SQ131093:ST131093 ACM131093:ACP131093 AMI131093:AML131093 AWE131093:AWH131093 BGA131093:BGD131093 BPW131093:BPZ131093 BZS131093:BZV131093 CJO131093:CJR131093 CTK131093:CTN131093 DDG131093:DDJ131093 DNC131093:DNF131093 DWY131093:DXB131093 EGU131093:EGX131093 EQQ131093:EQT131093 FAM131093:FAP131093 FKI131093:FKL131093 FUE131093:FUH131093 GEA131093:GED131093 GNW131093:GNZ131093 GXS131093:GXV131093 HHO131093:HHR131093 HRK131093:HRN131093 IBG131093:IBJ131093 ILC131093:ILF131093 IUY131093:IVB131093 JEU131093:JEX131093 JOQ131093:JOT131093 JYM131093:JYP131093 KII131093:KIL131093 KSE131093:KSH131093 LCA131093:LCD131093 LLW131093:LLZ131093 LVS131093:LVV131093 MFO131093:MFR131093 MPK131093:MPN131093 MZG131093:MZJ131093 NJC131093:NJF131093 NSY131093:NTB131093 OCU131093:OCX131093 OMQ131093:OMT131093 OWM131093:OWP131093 PGI131093:PGL131093 PQE131093:PQH131093 QAA131093:QAD131093 QJW131093:QJZ131093 QTS131093:QTV131093 RDO131093:RDR131093 RNK131093:RNN131093 RXG131093:RXJ131093 SHC131093:SHF131093 SQY131093:SRB131093 TAU131093:TAX131093 TKQ131093:TKT131093 TUM131093:TUP131093 UEI131093:UEL131093 UOE131093:UOH131093 UYA131093:UYD131093 VHW131093:VHZ131093 VRS131093:VRV131093 WBO131093:WBR131093 WLK131093:WLN131093 WVG131093:WVJ131093 IU196629:IX196629 SQ196629:ST196629 ACM196629:ACP196629 AMI196629:AML196629 AWE196629:AWH196629 BGA196629:BGD196629 BPW196629:BPZ196629 BZS196629:BZV196629 CJO196629:CJR196629 CTK196629:CTN196629 DDG196629:DDJ196629 DNC196629:DNF196629 DWY196629:DXB196629 EGU196629:EGX196629 EQQ196629:EQT196629 FAM196629:FAP196629 FKI196629:FKL196629 FUE196629:FUH196629 GEA196629:GED196629 GNW196629:GNZ196629 GXS196629:GXV196629 HHO196629:HHR196629 HRK196629:HRN196629 IBG196629:IBJ196629 ILC196629:ILF196629 IUY196629:IVB196629 JEU196629:JEX196629 JOQ196629:JOT196629 JYM196629:JYP196629 KII196629:KIL196629 KSE196629:KSH196629 LCA196629:LCD196629 LLW196629:LLZ196629 LVS196629:LVV196629 MFO196629:MFR196629 MPK196629:MPN196629 MZG196629:MZJ196629 NJC196629:NJF196629 NSY196629:NTB196629 OCU196629:OCX196629 OMQ196629:OMT196629 OWM196629:OWP196629 PGI196629:PGL196629 PQE196629:PQH196629 QAA196629:QAD196629 QJW196629:QJZ196629 QTS196629:QTV196629 RDO196629:RDR196629 RNK196629:RNN196629 RXG196629:RXJ196629 SHC196629:SHF196629 SQY196629:SRB196629 TAU196629:TAX196629 TKQ196629:TKT196629 TUM196629:TUP196629 UEI196629:UEL196629 UOE196629:UOH196629 UYA196629:UYD196629 VHW196629:VHZ196629 VRS196629:VRV196629 WBO196629:WBR196629 WLK196629:WLN196629 WVG196629:WVJ196629 IU262165:IX262165 SQ262165:ST262165 ACM262165:ACP262165 AMI262165:AML262165 AWE262165:AWH262165 BGA262165:BGD262165 BPW262165:BPZ262165 BZS262165:BZV262165 CJO262165:CJR262165 CTK262165:CTN262165 DDG262165:DDJ262165 DNC262165:DNF262165 DWY262165:DXB262165 EGU262165:EGX262165 EQQ262165:EQT262165 FAM262165:FAP262165 FKI262165:FKL262165 FUE262165:FUH262165 GEA262165:GED262165 GNW262165:GNZ262165 GXS262165:GXV262165 HHO262165:HHR262165 HRK262165:HRN262165 IBG262165:IBJ262165 ILC262165:ILF262165 IUY262165:IVB262165 JEU262165:JEX262165 JOQ262165:JOT262165 JYM262165:JYP262165 KII262165:KIL262165 KSE262165:KSH262165 LCA262165:LCD262165 LLW262165:LLZ262165 LVS262165:LVV262165 MFO262165:MFR262165 MPK262165:MPN262165 MZG262165:MZJ262165 NJC262165:NJF262165 NSY262165:NTB262165 OCU262165:OCX262165 OMQ262165:OMT262165 OWM262165:OWP262165 PGI262165:PGL262165 PQE262165:PQH262165 QAA262165:QAD262165 QJW262165:QJZ262165 QTS262165:QTV262165 RDO262165:RDR262165 RNK262165:RNN262165 RXG262165:RXJ262165 SHC262165:SHF262165 SQY262165:SRB262165 TAU262165:TAX262165 TKQ262165:TKT262165 TUM262165:TUP262165 UEI262165:UEL262165 UOE262165:UOH262165 UYA262165:UYD262165 VHW262165:VHZ262165 VRS262165:VRV262165 WBO262165:WBR262165 WLK262165:WLN262165 WVG262165:WVJ262165 IU327701:IX327701 SQ327701:ST327701 ACM327701:ACP327701 AMI327701:AML327701 AWE327701:AWH327701 BGA327701:BGD327701 BPW327701:BPZ327701 BZS327701:BZV327701 CJO327701:CJR327701 CTK327701:CTN327701 DDG327701:DDJ327701 DNC327701:DNF327701 DWY327701:DXB327701 EGU327701:EGX327701 EQQ327701:EQT327701 FAM327701:FAP327701 FKI327701:FKL327701 FUE327701:FUH327701 GEA327701:GED327701 GNW327701:GNZ327701 GXS327701:GXV327701 HHO327701:HHR327701 HRK327701:HRN327701 IBG327701:IBJ327701 ILC327701:ILF327701 IUY327701:IVB327701 JEU327701:JEX327701 JOQ327701:JOT327701 JYM327701:JYP327701 KII327701:KIL327701 KSE327701:KSH327701 LCA327701:LCD327701 LLW327701:LLZ327701 LVS327701:LVV327701 MFO327701:MFR327701 MPK327701:MPN327701 MZG327701:MZJ327701 NJC327701:NJF327701 NSY327701:NTB327701 OCU327701:OCX327701 OMQ327701:OMT327701 OWM327701:OWP327701 PGI327701:PGL327701 PQE327701:PQH327701 QAA327701:QAD327701 QJW327701:QJZ327701 QTS327701:QTV327701 RDO327701:RDR327701 RNK327701:RNN327701 RXG327701:RXJ327701 SHC327701:SHF327701 SQY327701:SRB327701 TAU327701:TAX327701 TKQ327701:TKT327701 TUM327701:TUP327701 UEI327701:UEL327701 UOE327701:UOH327701 UYA327701:UYD327701 VHW327701:VHZ327701 VRS327701:VRV327701 WBO327701:WBR327701 WLK327701:WLN327701 WVG327701:WVJ327701 IU393237:IX393237 SQ393237:ST393237 ACM393237:ACP393237 AMI393237:AML393237 AWE393237:AWH393237 BGA393237:BGD393237 BPW393237:BPZ393237 BZS393237:BZV393237 CJO393237:CJR393237 CTK393237:CTN393237 DDG393237:DDJ393237 DNC393237:DNF393237 DWY393237:DXB393237 EGU393237:EGX393237 EQQ393237:EQT393237 FAM393237:FAP393237 FKI393237:FKL393237 FUE393237:FUH393237 GEA393237:GED393237 GNW393237:GNZ393237 GXS393237:GXV393237 HHO393237:HHR393237 HRK393237:HRN393237 IBG393237:IBJ393237 ILC393237:ILF393237 IUY393237:IVB393237 JEU393237:JEX393237 JOQ393237:JOT393237 JYM393237:JYP393237 KII393237:KIL393237 KSE393237:KSH393237 LCA393237:LCD393237 LLW393237:LLZ393237 LVS393237:LVV393237 MFO393237:MFR393237 MPK393237:MPN393237 MZG393237:MZJ393237 NJC393237:NJF393237 NSY393237:NTB393237 OCU393237:OCX393237 OMQ393237:OMT393237 OWM393237:OWP393237 PGI393237:PGL393237 PQE393237:PQH393237 QAA393237:QAD393237 QJW393237:QJZ393237 QTS393237:QTV393237 RDO393237:RDR393237 RNK393237:RNN393237 RXG393237:RXJ393237 SHC393237:SHF393237 SQY393237:SRB393237 TAU393237:TAX393237 TKQ393237:TKT393237 TUM393237:TUP393237 UEI393237:UEL393237 UOE393237:UOH393237 UYA393237:UYD393237 VHW393237:VHZ393237 VRS393237:VRV393237 WBO393237:WBR393237 WLK393237:WLN393237 WVG393237:WVJ393237 IU458773:IX458773 SQ458773:ST458773 ACM458773:ACP458773 AMI458773:AML458773 AWE458773:AWH458773 BGA458773:BGD458773 BPW458773:BPZ458773 BZS458773:BZV458773 CJO458773:CJR458773 CTK458773:CTN458773 DDG458773:DDJ458773 DNC458773:DNF458773 DWY458773:DXB458773 EGU458773:EGX458773 EQQ458773:EQT458773 FAM458773:FAP458773 FKI458773:FKL458773 FUE458773:FUH458773 GEA458773:GED458773 GNW458773:GNZ458773 GXS458773:GXV458773 HHO458773:HHR458773 HRK458773:HRN458773 IBG458773:IBJ458773 ILC458773:ILF458773 IUY458773:IVB458773 JEU458773:JEX458773 JOQ458773:JOT458773 JYM458773:JYP458773 KII458773:KIL458773 KSE458773:KSH458773 LCA458773:LCD458773 LLW458773:LLZ458773 LVS458773:LVV458773 MFO458773:MFR458773 MPK458773:MPN458773 MZG458773:MZJ458773 NJC458773:NJF458773 NSY458773:NTB458773 OCU458773:OCX458773 OMQ458773:OMT458773 OWM458773:OWP458773 PGI458773:PGL458773 PQE458773:PQH458773 QAA458773:QAD458773 QJW458773:QJZ458773 QTS458773:QTV458773 RDO458773:RDR458773 RNK458773:RNN458773 RXG458773:RXJ458773 SHC458773:SHF458773 SQY458773:SRB458773 TAU458773:TAX458773 TKQ458773:TKT458773 TUM458773:TUP458773 UEI458773:UEL458773 UOE458773:UOH458773 UYA458773:UYD458773 VHW458773:VHZ458773 VRS458773:VRV458773 WBO458773:WBR458773 WLK458773:WLN458773 WVG458773:WVJ458773 IU524309:IX524309 SQ524309:ST524309 ACM524309:ACP524309 AMI524309:AML524309 AWE524309:AWH524309 BGA524309:BGD524309 BPW524309:BPZ524309 BZS524309:BZV524309 CJO524309:CJR524309 CTK524309:CTN524309 DDG524309:DDJ524309 DNC524309:DNF524309 DWY524309:DXB524309 EGU524309:EGX524309 EQQ524309:EQT524309 FAM524309:FAP524309 FKI524309:FKL524309 FUE524309:FUH524309 GEA524309:GED524309 GNW524309:GNZ524309 GXS524309:GXV524309 HHO524309:HHR524309 HRK524309:HRN524309 IBG524309:IBJ524309 ILC524309:ILF524309 IUY524309:IVB524309 JEU524309:JEX524309 JOQ524309:JOT524309 JYM524309:JYP524309 KII524309:KIL524309 KSE524309:KSH524309 LCA524309:LCD524309 LLW524309:LLZ524309 LVS524309:LVV524309 MFO524309:MFR524309 MPK524309:MPN524309 MZG524309:MZJ524309 NJC524309:NJF524309 NSY524309:NTB524309 OCU524309:OCX524309 OMQ524309:OMT524309 OWM524309:OWP524309 PGI524309:PGL524309 PQE524309:PQH524309 QAA524309:QAD524309 QJW524309:QJZ524309 QTS524309:QTV524309 RDO524309:RDR524309 RNK524309:RNN524309 RXG524309:RXJ524309 SHC524309:SHF524309 SQY524309:SRB524309 TAU524309:TAX524309 TKQ524309:TKT524309 TUM524309:TUP524309 UEI524309:UEL524309 UOE524309:UOH524309 UYA524309:UYD524309 VHW524309:VHZ524309 VRS524309:VRV524309 WBO524309:WBR524309 WLK524309:WLN524309 WVG524309:WVJ524309 IU589845:IX589845 SQ589845:ST589845 ACM589845:ACP589845 AMI589845:AML589845 AWE589845:AWH589845 BGA589845:BGD589845 BPW589845:BPZ589845 BZS589845:BZV589845 CJO589845:CJR589845 CTK589845:CTN589845 DDG589845:DDJ589845 DNC589845:DNF589845 DWY589845:DXB589845 EGU589845:EGX589845 EQQ589845:EQT589845 FAM589845:FAP589845 FKI589845:FKL589845 FUE589845:FUH589845 GEA589845:GED589845 GNW589845:GNZ589845 GXS589845:GXV589845 HHO589845:HHR589845 HRK589845:HRN589845 IBG589845:IBJ589845 ILC589845:ILF589845 IUY589845:IVB589845 JEU589845:JEX589845 JOQ589845:JOT589845 JYM589845:JYP589845 KII589845:KIL589845 KSE589845:KSH589845 LCA589845:LCD589845 LLW589845:LLZ589845 LVS589845:LVV589845 MFO589845:MFR589845 MPK589845:MPN589845 MZG589845:MZJ589845 NJC589845:NJF589845 NSY589845:NTB589845 OCU589845:OCX589845 OMQ589845:OMT589845 OWM589845:OWP589845 PGI589845:PGL589845 PQE589845:PQH589845 QAA589845:QAD589845 QJW589845:QJZ589845 QTS589845:QTV589845 RDO589845:RDR589845 RNK589845:RNN589845 RXG589845:RXJ589845 SHC589845:SHF589845 SQY589845:SRB589845 TAU589845:TAX589845 TKQ589845:TKT589845 TUM589845:TUP589845 UEI589845:UEL589845 UOE589845:UOH589845 UYA589845:UYD589845 VHW589845:VHZ589845 VRS589845:VRV589845 WBO589845:WBR589845 WLK589845:WLN589845 WVG589845:WVJ589845 IU655381:IX655381 SQ655381:ST655381 ACM655381:ACP655381 AMI655381:AML655381 AWE655381:AWH655381 BGA655381:BGD655381 BPW655381:BPZ655381 BZS655381:BZV655381 CJO655381:CJR655381 CTK655381:CTN655381 DDG655381:DDJ655381 DNC655381:DNF655381 DWY655381:DXB655381 EGU655381:EGX655381 EQQ655381:EQT655381 FAM655381:FAP655381 FKI655381:FKL655381 FUE655381:FUH655381 GEA655381:GED655381 GNW655381:GNZ655381 GXS655381:GXV655381 HHO655381:HHR655381 HRK655381:HRN655381 IBG655381:IBJ655381 ILC655381:ILF655381 IUY655381:IVB655381 JEU655381:JEX655381 JOQ655381:JOT655381 JYM655381:JYP655381 KII655381:KIL655381 KSE655381:KSH655381 LCA655381:LCD655381 LLW655381:LLZ655381 LVS655381:LVV655381 MFO655381:MFR655381 MPK655381:MPN655381 MZG655381:MZJ655381 NJC655381:NJF655381 NSY655381:NTB655381 OCU655381:OCX655381 OMQ655381:OMT655381 OWM655381:OWP655381 PGI655381:PGL655381 PQE655381:PQH655381 QAA655381:QAD655381 QJW655381:QJZ655381 QTS655381:QTV655381 RDO655381:RDR655381 RNK655381:RNN655381 RXG655381:RXJ655381 SHC655381:SHF655381 SQY655381:SRB655381 TAU655381:TAX655381 TKQ655381:TKT655381 TUM655381:TUP655381 UEI655381:UEL655381 UOE655381:UOH655381 UYA655381:UYD655381 VHW655381:VHZ655381 VRS655381:VRV655381 WBO655381:WBR655381 WLK655381:WLN655381 WVG655381:WVJ655381 IU720917:IX720917 SQ720917:ST720917 ACM720917:ACP720917 AMI720917:AML720917 AWE720917:AWH720917 BGA720917:BGD720917 BPW720917:BPZ720917 BZS720917:BZV720917 CJO720917:CJR720917 CTK720917:CTN720917 DDG720917:DDJ720917 DNC720917:DNF720917 DWY720917:DXB720917 EGU720917:EGX720917 EQQ720917:EQT720917 FAM720917:FAP720917 FKI720917:FKL720917 FUE720917:FUH720917 GEA720917:GED720917 GNW720917:GNZ720917 GXS720917:GXV720917 HHO720917:HHR720917 HRK720917:HRN720917 IBG720917:IBJ720917 ILC720917:ILF720917 IUY720917:IVB720917 JEU720917:JEX720917 JOQ720917:JOT720917 JYM720917:JYP720917 KII720917:KIL720917 KSE720917:KSH720917 LCA720917:LCD720917 LLW720917:LLZ720917 LVS720917:LVV720917 MFO720917:MFR720917 MPK720917:MPN720917 MZG720917:MZJ720917 NJC720917:NJF720917 NSY720917:NTB720917 OCU720917:OCX720917 OMQ720917:OMT720917 OWM720917:OWP720917 PGI720917:PGL720917 PQE720917:PQH720917 QAA720917:QAD720917 QJW720917:QJZ720917 QTS720917:QTV720917 RDO720917:RDR720917 RNK720917:RNN720917 RXG720917:RXJ720917 SHC720917:SHF720917 SQY720917:SRB720917 TAU720917:TAX720917 TKQ720917:TKT720917 TUM720917:TUP720917 UEI720917:UEL720917 UOE720917:UOH720917 UYA720917:UYD720917 VHW720917:VHZ720917 VRS720917:VRV720917 WBO720917:WBR720917 WLK720917:WLN720917 WVG720917:WVJ720917 IU786453:IX786453 SQ786453:ST786453 ACM786453:ACP786453 AMI786453:AML786453 AWE786453:AWH786453 BGA786453:BGD786453 BPW786453:BPZ786453 BZS786453:BZV786453 CJO786453:CJR786453 CTK786453:CTN786453 DDG786453:DDJ786453 DNC786453:DNF786453 DWY786453:DXB786453 EGU786453:EGX786453 EQQ786453:EQT786453 FAM786453:FAP786453 FKI786453:FKL786453 FUE786453:FUH786453 GEA786453:GED786453 GNW786453:GNZ786453 GXS786453:GXV786453 HHO786453:HHR786453 HRK786453:HRN786453 IBG786453:IBJ786453 ILC786453:ILF786453 IUY786453:IVB786453 JEU786453:JEX786453 JOQ786453:JOT786453 JYM786453:JYP786453 KII786453:KIL786453 KSE786453:KSH786453 LCA786453:LCD786453 LLW786453:LLZ786453 LVS786453:LVV786453 MFO786453:MFR786453 MPK786453:MPN786453 MZG786453:MZJ786453 NJC786453:NJF786453 NSY786453:NTB786453 OCU786453:OCX786453 OMQ786453:OMT786453 OWM786453:OWP786453 PGI786453:PGL786453 PQE786453:PQH786453 QAA786453:QAD786453 QJW786453:QJZ786453 QTS786453:QTV786453 RDO786453:RDR786453 RNK786453:RNN786453 RXG786453:RXJ786453 SHC786453:SHF786453 SQY786453:SRB786453 TAU786453:TAX786453 TKQ786453:TKT786453 TUM786453:TUP786453 UEI786453:UEL786453 UOE786453:UOH786453 UYA786453:UYD786453 VHW786453:VHZ786453 VRS786453:VRV786453 WBO786453:WBR786453 WLK786453:WLN786453 WVG786453:WVJ786453 IU851989:IX851989 SQ851989:ST851989 ACM851989:ACP851989 AMI851989:AML851989 AWE851989:AWH851989 BGA851989:BGD851989 BPW851989:BPZ851989 BZS851989:BZV851989 CJO851989:CJR851989 CTK851989:CTN851989 DDG851989:DDJ851989 DNC851989:DNF851989 DWY851989:DXB851989 EGU851989:EGX851989 EQQ851989:EQT851989 FAM851989:FAP851989 FKI851989:FKL851989 FUE851989:FUH851989 GEA851989:GED851989 GNW851989:GNZ851989 GXS851989:GXV851989 HHO851989:HHR851989 HRK851989:HRN851989 IBG851989:IBJ851989 ILC851989:ILF851989 IUY851989:IVB851989 JEU851989:JEX851989 JOQ851989:JOT851989 JYM851989:JYP851989 KII851989:KIL851989 KSE851989:KSH851989 LCA851989:LCD851989 LLW851989:LLZ851989 LVS851989:LVV851989 MFO851989:MFR851989 MPK851989:MPN851989 MZG851989:MZJ851989 NJC851989:NJF851989 NSY851989:NTB851989 OCU851989:OCX851989 OMQ851989:OMT851989 OWM851989:OWP851989 PGI851989:PGL851989 PQE851989:PQH851989 QAA851989:QAD851989 QJW851989:QJZ851989 QTS851989:QTV851989 RDO851989:RDR851989 RNK851989:RNN851989 RXG851989:RXJ851989 SHC851989:SHF851989 SQY851989:SRB851989 TAU851989:TAX851989 TKQ851989:TKT851989 TUM851989:TUP851989 UEI851989:UEL851989 UOE851989:UOH851989 UYA851989:UYD851989 VHW851989:VHZ851989 VRS851989:VRV851989 WBO851989:WBR851989 WLK851989:WLN851989 WVG851989:WVJ851989 IU917525:IX917525 SQ917525:ST917525 ACM917525:ACP917525 AMI917525:AML917525 AWE917525:AWH917525 BGA917525:BGD917525 BPW917525:BPZ917525 BZS917525:BZV917525 CJO917525:CJR917525 CTK917525:CTN917525 DDG917525:DDJ917525 DNC917525:DNF917525 DWY917525:DXB917525 EGU917525:EGX917525 EQQ917525:EQT917525 FAM917525:FAP917525 FKI917525:FKL917525 FUE917525:FUH917525 GEA917525:GED917525 GNW917525:GNZ917525 GXS917525:GXV917525 HHO917525:HHR917525 HRK917525:HRN917525 IBG917525:IBJ917525 ILC917525:ILF917525 IUY917525:IVB917525 JEU917525:JEX917525 JOQ917525:JOT917525 JYM917525:JYP917525 KII917525:KIL917525 KSE917525:KSH917525 LCA917525:LCD917525 LLW917525:LLZ917525 LVS917525:LVV917525 MFO917525:MFR917525 MPK917525:MPN917525 MZG917525:MZJ917525 NJC917525:NJF917525 NSY917525:NTB917525 OCU917525:OCX917525 OMQ917525:OMT917525 OWM917525:OWP917525 PGI917525:PGL917525 PQE917525:PQH917525 QAA917525:QAD917525 QJW917525:QJZ917525 QTS917525:QTV917525 RDO917525:RDR917525 RNK917525:RNN917525 RXG917525:RXJ917525 SHC917525:SHF917525 SQY917525:SRB917525 TAU917525:TAX917525 TKQ917525:TKT917525 TUM917525:TUP917525 UEI917525:UEL917525 UOE917525:UOH917525 UYA917525:UYD917525 VHW917525:VHZ917525 VRS917525:VRV917525 WBO917525:WBR917525 WLK917525:WLN917525 WVG917525:WVJ917525 IU983061:IX983061 SQ983061:ST983061 ACM983061:ACP983061 AMI983061:AML983061 AWE983061:AWH983061 BGA983061:BGD983061 BPW983061:BPZ983061 BZS983061:BZV983061 CJO983061:CJR983061 CTK983061:CTN983061 DDG983061:DDJ983061 DNC983061:DNF983061 DWY983061:DXB983061 EGU983061:EGX983061 EQQ983061:EQT983061 FAM983061:FAP983061 FKI983061:FKL983061 FUE983061:FUH983061 GEA983061:GED983061 GNW983061:GNZ983061 GXS983061:GXV983061 HHO983061:HHR983061 HRK983061:HRN983061 IBG983061:IBJ983061 ILC983061:ILF983061 IUY983061:IVB983061 JEU983061:JEX983061 JOQ983061:JOT983061 JYM983061:JYP983061 KII983061:KIL983061 KSE983061:KSH983061 LCA983061:LCD983061 LLW983061:LLZ983061 LVS983061:LVV983061 MFO983061:MFR983061 MPK983061:MPN983061 MZG983061:MZJ983061 NJC983061:NJF983061 NSY983061:NTB983061 OCU983061:OCX983061 OMQ983061:OMT983061 OWM983061:OWP983061 PGI983061:PGL983061 PQE983061:PQH983061 QAA983061:QAD983061 QJW983061:QJZ983061 QTS983061:QTV983061 RDO983061:RDR983061 RNK983061:RNN983061 RXG983061:RXJ983061 SHC983061:SHF983061 SQY983061:SRB983061 TAU983061:TAX983061 TKQ983061:TKT983061 TUM983061:TUP983061 UEI983061:UEL983061 UOE983061:UOH983061 UYA983061:UYD983061 VHW983061:VHZ983061 VRS983061:VRV983061 WBO983061:WBR983061 WLK983061:WLN983061" xr:uid="{AA7B3C93-A7C5-4F56-8366-0430D25456D0}">
      <formula1>L65490-ROUNDDOWN(L65490,0)=0</formula1>
    </dataValidation>
    <dataValidation type="list" allowBlank="1" showInputMessage="1" showErrorMessage="1" sqref="L65481:M65481 HR65479:HS65479 RN65479:RO65479 ABJ65479:ABK65479 ALF65479:ALG65479 AVB65479:AVC65479 BEX65479:BEY65479 BOT65479:BOU65479 BYP65479:BYQ65479 CIL65479:CIM65479 CSH65479:CSI65479 DCD65479:DCE65479 DLZ65479:DMA65479 DVV65479:DVW65479 EFR65479:EFS65479 EPN65479:EPO65479 EZJ65479:EZK65479 FJF65479:FJG65479 FTB65479:FTC65479 GCX65479:GCY65479 GMT65479:GMU65479 GWP65479:GWQ65479 HGL65479:HGM65479 HQH65479:HQI65479 IAD65479:IAE65479 IJZ65479:IKA65479 ITV65479:ITW65479 JDR65479:JDS65479 JNN65479:JNO65479 JXJ65479:JXK65479 KHF65479:KHG65479 KRB65479:KRC65479 LAX65479:LAY65479 LKT65479:LKU65479 LUP65479:LUQ65479 MEL65479:MEM65479 MOH65479:MOI65479 MYD65479:MYE65479 NHZ65479:NIA65479 NRV65479:NRW65479 OBR65479:OBS65479 OLN65479:OLO65479 OVJ65479:OVK65479 PFF65479:PFG65479 PPB65479:PPC65479 PYX65479:PYY65479 QIT65479:QIU65479 QSP65479:QSQ65479 RCL65479:RCM65479 RMH65479:RMI65479 RWD65479:RWE65479 SFZ65479:SGA65479 SPV65479:SPW65479 SZR65479:SZS65479 TJN65479:TJO65479 TTJ65479:TTK65479 UDF65479:UDG65479 UNB65479:UNC65479 UWX65479:UWY65479 VGT65479:VGU65479 VQP65479:VQQ65479 WAL65479:WAM65479 WKH65479:WKI65479 WUD65479:WUE65479 L131017:M131017 HR131015:HS131015 RN131015:RO131015 ABJ131015:ABK131015 ALF131015:ALG131015 AVB131015:AVC131015 BEX131015:BEY131015 BOT131015:BOU131015 BYP131015:BYQ131015 CIL131015:CIM131015 CSH131015:CSI131015 DCD131015:DCE131015 DLZ131015:DMA131015 DVV131015:DVW131015 EFR131015:EFS131015 EPN131015:EPO131015 EZJ131015:EZK131015 FJF131015:FJG131015 FTB131015:FTC131015 GCX131015:GCY131015 GMT131015:GMU131015 GWP131015:GWQ131015 HGL131015:HGM131015 HQH131015:HQI131015 IAD131015:IAE131015 IJZ131015:IKA131015 ITV131015:ITW131015 JDR131015:JDS131015 JNN131015:JNO131015 JXJ131015:JXK131015 KHF131015:KHG131015 KRB131015:KRC131015 LAX131015:LAY131015 LKT131015:LKU131015 LUP131015:LUQ131015 MEL131015:MEM131015 MOH131015:MOI131015 MYD131015:MYE131015 NHZ131015:NIA131015 NRV131015:NRW131015 OBR131015:OBS131015 OLN131015:OLO131015 OVJ131015:OVK131015 PFF131015:PFG131015 PPB131015:PPC131015 PYX131015:PYY131015 QIT131015:QIU131015 QSP131015:QSQ131015 RCL131015:RCM131015 RMH131015:RMI131015 RWD131015:RWE131015 SFZ131015:SGA131015 SPV131015:SPW131015 SZR131015:SZS131015 TJN131015:TJO131015 TTJ131015:TTK131015 UDF131015:UDG131015 UNB131015:UNC131015 UWX131015:UWY131015 VGT131015:VGU131015 VQP131015:VQQ131015 WAL131015:WAM131015 WKH131015:WKI131015 WUD131015:WUE131015 L196553:M196553 HR196551:HS196551 RN196551:RO196551 ABJ196551:ABK196551 ALF196551:ALG196551 AVB196551:AVC196551 BEX196551:BEY196551 BOT196551:BOU196551 BYP196551:BYQ196551 CIL196551:CIM196551 CSH196551:CSI196551 DCD196551:DCE196551 DLZ196551:DMA196551 DVV196551:DVW196551 EFR196551:EFS196551 EPN196551:EPO196551 EZJ196551:EZK196551 FJF196551:FJG196551 FTB196551:FTC196551 GCX196551:GCY196551 GMT196551:GMU196551 GWP196551:GWQ196551 HGL196551:HGM196551 HQH196551:HQI196551 IAD196551:IAE196551 IJZ196551:IKA196551 ITV196551:ITW196551 JDR196551:JDS196551 JNN196551:JNO196551 JXJ196551:JXK196551 KHF196551:KHG196551 KRB196551:KRC196551 LAX196551:LAY196551 LKT196551:LKU196551 LUP196551:LUQ196551 MEL196551:MEM196551 MOH196551:MOI196551 MYD196551:MYE196551 NHZ196551:NIA196551 NRV196551:NRW196551 OBR196551:OBS196551 OLN196551:OLO196551 OVJ196551:OVK196551 PFF196551:PFG196551 PPB196551:PPC196551 PYX196551:PYY196551 QIT196551:QIU196551 QSP196551:QSQ196551 RCL196551:RCM196551 RMH196551:RMI196551 RWD196551:RWE196551 SFZ196551:SGA196551 SPV196551:SPW196551 SZR196551:SZS196551 TJN196551:TJO196551 TTJ196551:TTK196551 UDF196551:UDG196551 UNB196551:UNC196551 UWX196551:UWY196551 VGT196551:VGU196551 VQP196551:VQQ196551 WAL196551:WAM196551 WKH196551:WKI196551 WUD196551:WUE196551 L262089:M262089 HR262087:HS262087 RN262087:RO262087 ABJ262087:ABK262087 ALF262087:ALG262087 AVB262087:AVC262087 BEX262087:BEY262087 BOT262087:BOU262087 BYP262087:BYQ262087 CIL262087:CIM262087 CSH262087:CSI262087 DCD262087:DCE262087 DLZ262087:DMA262087 DVV262087:DVW262087 EFR262087:EFS262087 EPN262087:EPO262087 EZJ262087:EZK262087 FJF262087:FJG262087 FTB262087:FTC262087 GCX262087:GCY262087 GMT262087:GMU262087 GWP262087:GWQ262087 HGL262087:HGM262087 HQH262087:HQI262087 IAD262087:IAE262087 IJZ262087:IKA262087 ITV262087:ITW262087 JDR262087:JDS262087 JNN262087:JNO262087 JXJ262087:JXK262087 KHF262087:KHG262087 KRB262087:KRC262087 LAX262087:LAY262087 LKT262087:LKU262087 LUP262087:LUQ262087 MEL262087:MEM262087 MOH262087:MOI262087 MYD262087:MYE262087 NHZ262087:NIA262087 NRV262087:NRW262087 OBR262087:OBS262087 OLN262087:OLO262087 OVJ262087:OVK262087 PFF262087:PFG262087 PPB262087:PPC262087 PYX262087:PYY262087 QIT262087:QIU262087 QSP262087:QSQ262087 RCL262087:RCM262087 RMH262087:RMI262087 RWD262087:RWE262087 SFZ262087:SGA262087 SPV262087:SPW262087 SZR262087:SZS262087 TJN262087:TJO262087 TTJ262087:TTK262087 UDF262087:UDG262087 UNB262087:UNC262087 UWX262087:UWY262087 VGT262087:VGU262087 VQP262087:VQQ262087 WAL262087:WAM262087 WKH262087:WKI262087 WUD262087:WUE262087 L327625:M327625 HR327623:HS327623 RN327623:RO327623 ABJ327623:ABK327623 ALF327623:ALG327623 AVB327623:AVC327623 BEX327623:BEY327623 BOT327623:BOU327623 BYP327623:BYQ327623 CIL327623:CIM327623 CSH327623:CSI327623 DCD327623:DCE327623 DLZ327623:DMA327623 DVV327623:DVW327623 EFR327623:EFS327623 EPN327623:EPO327623 EZJ327623:EZK327623 FJF327623:FJG327623 FTB327623:FTC327623 GCX327623:GCY327623 GMT327623:GMU327623 GWP327623:GWQ327623 HGL327623:HGM327623 HQH327623:HQI327623 IAD327623:IAE327623 IJZ327623:IKA327623 ITV327623:ITW327623 JDR327623:JDS327623 JNN327623:JNO327623 JXJ327623:JXK327623 KHF327623:KHG327623 KRB327623:KRC327623 LAX327623:LAY327623 LKT327623:LKU327623 LUP327623:LUQ327623 MEL327623:MEM327623 MOH327623:MOI327623 MYD327623:MYE327623 NHZ327623:NIA327623 NRV327623:NRW327623 OBR327623:OBS327623 OLN327623:OLO327623 OVJ327623:OVK327623 PFF327623:PFG327623 PPB327623:PPC327623 PYX327623:PYY327623 QIT327623:QIU327623 QSP327623:QSQ327623 RCL327623:RCM327623 RMH327623:RMI327623 RWD327623:RWE327623 SFZ327623:SGA327623 SPV327623:SPW327623 SZR327623:SZS327623 TJN327623:TJO327623 TTJ327623:TTK327623 UDF327623:UDG327623 UNB327623:UNC327623 UWX327623:UWY327623 VGT327623:VGU327623 VQP327623:VQQ327623 WAL327623:WAM327623 WKH327623:WKI327623 WUD327623:WUE327623 L393161:M393161 HR393159:HS393159 RN393159:RO393159 ABJ393159:ABK393159 ALF393159:ALG393159 AVB393159:AVC393159 BEX393159:BEY393159 BOT393159:BOU393159 BYP393159:BYQ393159 CIL393159:CIM393159 CSH393159:CSI393159 DCD393159:DCE393159 DLZ393159:DMA393159 DVV393159:DVW393159 EFR393159:EFS393159 EPN393159:EPO393159 EZJ393159:EZK393159 FJF393159:FJG393159 FTB393159:FTC393159 GCX393159:GCY393159 GMT393159:GMU393159 GWP393159:GWQ393159 HGL393159:HGM393159 HQH393159:HQI393159 IAD393159:IAE393159 IJZ393159:IKA393159 ITV393159:ITW393159 JDR393159:JDS393159 JNN393159:JNO393159 JXJ393159:JXK393159 KHF393159:KHG393159 KRB393159:KRC393159 LAX393159:LAY393159 LKT393159:LKU393159 LUP393159:LUQ393159 MEL393159:MEM393159 MOH393159:MOI393159 MYD393159:MYE393159 NHZ393159:NIA393159 NRV393159:NRW393159 OBR393159:OBS393159 OLN393159:OLO393159 OVJ393159:OVK393159 PFF393159:PFG393159 PPB393159:PPC393159 PYX393159:PYY393159 QIT393159:QIU393159 QSP393159:QSQ393159 RCL393159:RCM393159 RMH393159:RMI393159 RWD393159:RWE393159 SFZ393159:SGA393159 SPV393159:SPW393159 SZR393159:SZS393159 TJN393159:TJO393159 TTJ393159:TTK393159 UDF393159:UDG393159 UNB393159:UNC393159 UWX393159:UWY393159 VGT393159:VGU393159 VQP393159:VQQ393159 WAL393159:WAM393159 WKH393159:WKI393159 WUD393159:WUE393159 L458697:M458697 HR458695:HS458695 RN458695:RO458695 ABJ458695:ABK458695 ALF458695:ALG458695 AVB458695:AVC458695 BEX458695:BEY458695 BOT458695:BOU458695 BYP458695:BYQ458695 CIL458695:CIM458695 CSH458695:CSI458695 DCD458695:DCE458695 DLZ458695:DMA458695 DVV458695:DVW458695 EFR458695:EFS458695 EPN458695:EPO458695 EZJ458695:EZK458695 FJF458695:FJG458695 FTB458695:FTC458695 GCX458695:GCY458695 GMT458695:GMU458695 GWP458695:GWQ458695 HGL458695:HGM458695 HQH458695:HQI458695 IAD458695:IAE458695 IJZ458695:IKA458695 ITV458695:ITW458695 JDR458695:JDS458695 JNN458695:JNO458695 JXJ458695:JXK458695 KHF458695:KHG458695 KRB458695:KRC458695 LAX458695:LAY458695 LKT458695:LKU458695 LUP458695:LUQ458695 MEL458695:MEM458695 MOH458695:MOI458695 MYD458695:MYE458695 NHZ458695:NIA458695 NRV458695:NRW458695 OBR458695:OBS458695 OLN458695:OLO458695 OVJ458695:OVK458695 PFF458695:PFG458695 PPB458695:PPC458695 PYX458695:PYY458695 QIT458695:QIU458695 QSP458695:QSQ458695 RCL458695:RCM458695 RMH458695:RMI458695 RWD458695:RWE458695 SFZ458695:SGA458695 SPV458695:SPW458695 SZR458695:SZS458695 TJN458695:TJO458695 TTJ458695:TTK458695 UDF458695:UDG458695 UNB458695:UNC458695 UWX458695:UWY458695 VGT458695:VGU458695 VQP458695:VQQ458695 WAL458695:WAM458695 WKH458695:WKI458695 WUD458695:WUE458695 L524233:M524233 HR524231:HS524231 RN524231:RO524231 ABJ524231:ABK524231 ALF524231:ALG524231 AVB524231:AVC524231 BEX524231:BEY524231 BOT524231:BOU524231 BYP524231:BYQ524231 CIL524231:CIM524231 CSH524231:CSI524231 DCD524231:DCE524231 DLZ524231:DMA524231 DVV524231:DVW524231 EFR524231:EFS524231 EPN524231:EPO524231 EZJ524231:EZK524231 FJF524231:FJG524231 FTB524231:FTC524231 GCX524231:GCY524231 GMT524231:GMU524231 GWP524231:GWQ524231 HGL524231:HGM524231 HQH524231:HQI524231 IAD524231:IAE524231 IJZ524231:IKA524231 ITV524231:ITW524231 JDR524231:JDS524231 JNN524231:JNO524231 JXJ524231:JXK524231 KHF524231:KHG524231 KRB524231:KRC524231 LAX524231:LAY524231 LKT524231:LKU524231 LUP524231:LUQ524231 MEL524231:MEM524231 MOH524231:MOI524231 MYD524231:MYE524231 NHZ524231:NIA524231 NRV524231:NRW524231 OBR524231:OBS524231 OLN524231:OLO524231 OVJ524231:OVK524231 PFF524231:PFG524231 PPB524231:PPC524231 PYX524231:PYY524231 QIT524231:QIU524231 QSP524231:QSQ524231 RCL524231:RCM524231 RMH524231:RMI524231 RWD524231:RWE524231 SFZ524231:SGA524231 SPV524231:SPW524231 SZR524231:SZS524231 TJN524231:TJO524231 TTJ524231:TTK524231 UDF524231:UDG524231 UNB524231:UNC524231 UWX524231:UWY524231 VGT524231:VGU524231 VQP524231:VQQ524231 WAL524231:WAM524231 WKH524231:WKI524231 WUD524231:WUE524231 L589769:M589769 HR589767:HS589767 RN589767:RO589767 ABJ589767:ABK589767 ALF589767:ALG589767 AVB589767:AVC589767 BEX589767:BEY589767 BOT589767:BOU589767 BYP589767:BYQ589767 CIL589767:CIM589767 CSH589767:CSI589767 DCD589767:DCE589767 DLZ589767:DMA589767 DVV589767:DVW589767 EFR589767:EFS589767 EPN589767:EPO589767 EZJ589767:EZK589767 FJF589767:FJG589767 FTB589767:FTC589767 GCX589767:GCY589767 GMT589767:GMU589767 GWP589767:GWQ589767 HGL589767:HGM589767 HQH589767:HQI589767 IAD589767:IAE589767 IJZ589767:IKA589767 ITV589767:ITW589767 JDR589767:JDS589767 JNN589767:JNO589767 JXJ589767:JXK589767 KHF589767:KHG589767 KRB589767:KRC589767 LAX589767:LAY589767 LKT589767:LKU589767 LUP589767:LUQ589767 MEL589767:MEM589767 MOH589767:MOI589767 MYD589767:MYE589767 NHZ589767:NIA589767 NRV589767:NRW589767 OBR589767:OBS589767 OLN589767:OLO589767 OVJ589767:OVK589767 PFF589767:PFG589767 PPB589767:PPC589767 PYX589767:PYY589767 QIT589767:QIU589767 QSP589767:QSQ589767 RCL589767:RCM589767 RMH589767:RMI589767 RWD589767:RWE589767 SFZ589767:SGA589767 SPV589767:SPW589767 SZR589767:SZS589767 TJN589767:TJO589767 TTJ589767:TTK589767 UDF589767:UDG589767 UNB589767:UNC589767 UWX589767:UWY589767 VGT589767:VGU589767 VQP589767:VQQ589767 WAL589767:WAM589767 WKH589767:WKI589767 WUD589767:WUE589767 L655305:M655305 HR655303:HS655303 RN655303:RO655303 ABJ655303:ABK655303 ALF655303:ALG655303 AVB655303:AVC655303 BEX655303:BEY655303 BOT655303:BOU655303 BYP655303:BYQ655303 CIL655303:CIM655303 CSH655303:CSI655303 DCD655303:DCE655303 DLZ655303:DMA655303 DVV655303:DVW655303 EFR655303:EFS655303 EPN655303:EPO655303 EZJ655303:EZK655303 FJF655303:FJG655303 FTB655303:FTC655303 GCX655303:GCY655303 GMT655303:GMU655303 GWP655303:GWQ655303 HGL655303:HGM655303 HQH655303:HQI655303 IAD655303:IAE655303 IJZ655303:IKA655303 ITV655303:ITW655303 JDR655303:JDS655303 JNN655303:JNO655303 JXJ655303:JXK655303 KHF655303:KHG655303 KRB655303:KRC655303 LAX655303:LAY655303 LKT655303:LKU655303 LUP655303:LUQ655303 MEL655303:MEM655303 MOH655303:MOI655303 MYD655303:MYE655303 NHZ655303:NIA655303 NRV655303:NRW655303 OBR655303:OBS655303 OLN655303:OLO655303 OVJ655303:OVK655303 PFF655303:PFG655303 PPB655303:PPC655303 PYX655303:PYY655303 QIT655303:QIU655303 QSP655303:QSQ655303 RCL655303:RCM655303 RMH655303:RMI655303 RWD655303:RWE655303 SFZ655303:SGA655303 SPV655303:SPW655303 SZR655303:SZS655303 TJN655303:TJO655303 TTJ655303:TTK655303 UDF655303:UDG655303 UNB655303:UNC655303 UWX655303:UWY655303 VGT655303:VGU655303 VQP655303:VQQ655303 WAL655303:WAM655303 WKH655303:WKI655303 WUD655303:WUE655303 L720841:M720841 HR720839:HS720839 RN720839:RO720839 ABJ720839:ABK720839 ALF720839:ALG720839 AVB720839:AVC720839 BEX720839:BEY720839 BOT720839:BOU720839 BYP720839:BYQ720839 CIL720839:CIM720839 CSH720839:CSI720839 DCD720839:DCE720839 DLZ720839:DMA720839 DVV720839:DVW720839 EFR720839:EFS720839 EPN720839:EPO720839 EZJ720839:EZK720839 FJF720839:FJG720839 FTB720839:FTC720839 GCX720839:GCY720839 GMT720839:GMU720839 GWP720839:GWQ720839 HGL720839:HGM720839 HQH720839:HQI720839 IAD720839:IAE720839 IJZ720839:IKA720839 ITV720839:ITW720839 JDR720839:JDS720839 JNN720839:JNO720839 JXJ720839:JXK720839 KHF720839:KHG720839 KRB720839:KRC720839 LAX720839:LAY720839 LKT720839:LKU720839 LUP720839:LUQ720839 MEL720839:MEM720839 MOH720839:MOI720839 MYD720839:MYE720839 NHZ720839:NIA720839 NRV720839:NRW720839 OBR720839:OBS720839 OLN720839:OLO720839 OVJ720839:OVK720839 PFF720839:PFG720839 PPB720839:PPC720839 PYX720839:PYY720839 QIT720839:QIU720839 QSP720839:QSQ720839 RCL720839:RCM720839 RMH720839:RMI720839 RWD720839:RWE720839 SFZ720839:SGA720839 SPV720839:SPW720839 SZR720839:SZS720839 TJN720839:TJO720839 TTJ720839:TTK720839 UDF720839:UDG720839 UNB720839:UNC720839 UWX720839:UWY720839 VGT720839:VGU720839 VQP720839:VQQ720839 WAL720839:WAM720839 WKH720839:WKI720839 WUD720839:WUE720839 L786377:M786377 HR786375:HS786375 RN786375:RO786375 ABJ786375:ABK786375 ALF786375:ALG786375 AVB786375:AVC786375 BEX786375:BEY786375 BOT786375:BOU786375 BYP786375:BYQ786375 CIL786375:CIM786375 CSH786375:CSI786375 DCD786375:DCE786375 DLZ786375:DMA786375 DVV786375:DVW786375 EFR786375:EFS786375 EPN786375:EPO786375 EZJ786375:EZK786375 FJF786375:FJG786375 FTB786375:FTC786375 GCX786375:GCY786375 GMT786375:GMU786375 GWP786375:GWQ786375 HGL786375:HGM786375 HQH786375:HQI786375 IAD786375:IAE786375 IJZ786375:IKA786375 ITV786375:ITW786375 JDR786375:JDS786375 JNN786375:JNO786375 JXJ786375:JXK786375 KHF786375:KHG786375 KRB786375:KRC786375 LAX786375:LAY786375 LKT786375:LKU786375 LUP786375:LUQ786375 MEL786375:MEM786375 MOH786375:MOI786375 MYD786375:MYE786375 NHZ786375:NIA786375 NRV786375:NRW786375 OBR786375:OBS786375 OLN786375:OLO786375 OVJ786375:OVK786375 PFF786375:PFG786375 PPB786375:PPC786375 PYX786375:PYY786375 QIT786375:QIU786375 QSP786375:QSQ786375 RCL786375:RCM786375 RMH786375:RMI786375 RWD786375:RWE786375 SFZ786375:SGA786375 SPV786375:SPW786375 SZR786375:SZS786375 TJN786375:TJO786375 TTJ786375:TTK786375 UDF786375:UDG786375 UNB786375:UNC786375 UWX786375:UWY786375 VGT786375:VGU786375 VQP786375:VQQ786375 WAL786375:WAM786375 WKH786375:WKI786375 WUD786375:WUE786375 L851913:M851913 HR851911:HS851911 RN851911:RO851911 ABJ851911:ABK851911 ALF851911:ALG851911 AVB851911:AVC851911 BEX851911:BEY851911 BOT851911:BOU851911 BYP851911:BYQ851911 CIL851911:CIM851911 CSH851911:CSI851911 DCD851911:DCE851911 DLZ851911:DMA851911 DVV851911:DVW851911 EFR851911:EFS851911 EPN851911:EPO851911 EZJ851911:EZK851911 FJF851911:FJG851911 FTB851911:FTC851911 GCX851911:GCY851911 GMT851911:GMU851911 GWP851911:GWQ851911 HGL851911:HGM851911 HQH851911:HQI851911 IAD851911:IAE851911 IJZ851911:IKA851911 ITV851911:ITW851911 JDR851911:JDS851911 JNN851911:JNO851911 JXJ851911:JXK851911 KHF851911:KHG851911 KRB851911:KRC851911 LAX851911:LAY851911 LKT851911:LKU851911 LUP851911:LUQ851911 MEL851911:MEM851911 MOH851911:MOI851911 MYD851911:MYE851911 NHZ851911:NIA851911 NRV851911:NRW851911 OBR851911:OBS851911 OLN851911:OLO851911 OVJ851911:OVK851911 PFF851911:PFG851911 PPB851911:PPC851911 PYX851911:PYY851911 QIT851911:QIU851911 QSP851911:QSQ851911 RCL851911:RCM851911 RMH851911:RMI851911 RWD851911:RWE851911 SFZ851911:SGA851911 SPV851911:SPW851911 SZR851911:SZS851911 TJN851911:TJO851911 TTJ851911:TTK851911 UDF851911:UDG851911 UNB851911:UNC851911 UWX851911:UWY851911 VGT851911:VGU851911 VQP851911:VQQ851911 WAL851911:WAM851911 WKH851911:WKI851911 WUD851911:WUE851911 L917449:M917449 HR917447:HS917447 RN917447:RO917447 ABJ917447:ABK917447 ALF917447:ALG917447 AVB917447:AVC917447 BEX917447:BEY917447 BOT917447:BOU917447 BYP917447:BYQ917447 CIL917447:CIM917447 CSH917447:CSI917447 DCD917447:DCE917447 DLZ917447:DMA917447 DVV917447:DVW917447 EFR917447:EFS917447 EPN917447:EPO917447 EZJ917447:EZK917447 FJF917447:FJG917447 FTB917447:FTC917447 GCX917447:GCY917447 GMT917447:GMU917447 GWP917447:GWQ917447 HGL917447:HGM917447 HQH917447:HQI917447 IAD917447:IAE917447 IJZ917447:IKA917447 ITV917447:ITW917447 JDR917447:JDS917447 JNN917447:JNO917447 JXJ917447:JXK917447 KHF917447:KHG917447 KRB917447:KRC917447 LAX917447:LAY917447 LKT917447:LKU917447 LUP917447:LUQ917447 MEL917447:MEM917447 MOH917447:MOI917447 MYD917447:MYE917447 NHZ917447:NIA917447 NRV917447:NRW917447 OBR917447:OBS917447 OLN917447:OLO917447 OVJ917447:OVK917447 PFF917447:PFG917447 PPB917447:PPC917447 PYX917447:PYY917447 QIT917447:QIU917447 QSP917447:QSQ917447 RCL917447:RCM917447 RMH917447:RMI917447 RWD917447:RWE917447 SFZ917447:SGA917447 SPV917447:SPW917447 SZR917447:SZS917447 TJN917447:TJO917447 TTJ917447:TTK917447 UDF917447:UDG917447 UNB917447:UNC917447 UWX917447:UWY917447 VGT917447:VGU917447 VQP917447:VQQ917447 WAL917447:WAM917447 WKH917447:WKI917447 WUD917447:WUE917447 L982985:M982985 HR982983:HS982983 RN982983:RO982983 ABJ982983:ABK982983 ALF982983:ALG982983 AVB982983:AVC982983 BEX982983:BEY982983 BOT982983:BOU982983 BYP982983:BYQ982983 CIL982983:CIM982983 CSH982983:CSI982983 DCD982983:DCE982983 DLZ982983:DMA982983 DVV982983:DVW982983 EFR982983:EFS982983 EPN982983:EPO982983 EZJ982983:EZK982983 FJF982983:FJG982983 FTB982983:FTC982983 GCX982983:GCY982983 GMT982983:GMU982983 GWP982983:GWQ982983 HGL982983:HGM982983 HQH982983:HQI982983 IAD982983:IAE982983 IJZ982983:IKA982983 ITV982983:ITW982983 JDR982983:JDS982983 JNN982983:JNO982983 JXJ982983:JXK982983 KHF982983:KHG982983 KRB982983:KRC982983 LAX982983:LAY982983 LKT982983:LKU982983 LUP982983:LUQ982983 MEL982983:MEM982983 MOH982983:MOI982983 MYD982983:MYE982983 NHZ982983:NIA982983 NRV982983:NRW982983 OBR982983:OBS982983 OLN982983:OLO982983 OVJ982983:OVK982983 PFF982983:PFG982983 PPB982983:PPC982983 PYX982983:PYY982983 QIT982983:QIU982983 QSP982983:QSQ982983 RCL982983:RCM982983 RMH982983:RMI982983 RWD982983:RWE982983 SFZ982983:SGA982983 SPV982983:SPW982983 SZR982983:SZS982983 TJN982983:TJO982983 TTJ982983:TTK982983 UDF982983:UDG982983 UNB982983:UNC982983 UWX982983:UWY982983 VGT982983:VGU982983 VQP982983:VQQ982983 WAL982983:WAM982983 WKH982983:WKI982983 WUD982983:WUE982983 H21 J12 H24 O12 P24 L24 K21" xr:uid="{7809EFD6-11CC-4FB3-AD8A-AE7411F53221}">
      <formula1>"□,■"</formula1>
    </dataValidation>
    <dataValidation type="list" allowBlank="1" showInputMessage="1" showErrorMessage="1" sqref="WUD982989:WUJ982989 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xr:uid="{A8FD39D2-D51E-4011-B6F6-C43877CEA97E}">
      <formula1>"専用,ハイブリット"</formula1>
    </dataValidation>
    <dataValidation type="list" allowBlank="1" showInputMessage="1" showErrorMessage="1" sqref="Z65569 IF65567 SB65567 ABX65567 ALT65567 AVP65567 BFL65567 BPH65567 BZD65567 CIZ65567 CSV65567 DCR65567 DMN65567 DWJ65567 EGF65567 EQB65567 EZX65567 FJT65567 FTP65567 GDL65567 GNH65567 GXD65567 HGZ65567 HQV65567 IAR65567 IKN65567 IUJ65567 JEF65567 JOB65567 JXX65567 KHT65567 KRP65567 LBL65567 LLH65567 LVD65567 MEZ65567 MOV65567 MYR65567 NIN65567 NSJ65567 OCF65567 OMB65567 OVX65567 PFT65567 PPP65567 PZL65567 QJH65567 QTD65567 RCZ65567 RMV65567 RWR65567 SGN65567 SQJ65567 TAF65567 TKB65567 TTX65567 UDT65567 UNP65567 UXL65567 VHH65567 VRD65567 WAZ65567 WKV65567 WUR65567 Z131105 IF131103 SB131103 ABX131103 ALT131103 AVP131103 BFL131103 BPH131103 BZD131103 CIZ131103 CSV131103 DCR131103 DMN131103 DWJ131103 EGF131103 EQB131103 EZX131103 FJT131103 FTP131103 GDL131103 GNH131103 GXD131103 HGZ131103 HQV131103 IAR131103 IKN131103 IUJ131103 JEF131103 JOB131103 JXX131103 KHT131103 KRP131103 LBL131103 LLH131103 LVD131103 MEZ131103 MOV131103 MYR131103 NIN131103 NSJ131103 OCF131103 OMB131103 OVX131103 PFT131103 PPP131103 PZL131103 QJH131103 QTD131103 RCZ131103 RMV131103 RWR131103 SGN131103 SQJ131103 TAF131103 TKB131103 TTX131103 UDT131103 UNP131103 UXL131103 VHH131103 VRD131103 WAZ131103 WKV131103 WUR131103 Z196641 IF196639 SB196639 ABX196639 ALT196639 AVP196639 BFL196639 BPH196639 BZD196639 CIZ196639 CSV196639 DCR196639 DMN196639 DWJ196639 EGF196639 EQB196639 EZX196639 FJT196639 FTP196639 GDL196639 GNH196639 GXD196639 HGZ196639 HQV196639 IAR196639 IKN196639 IUJ196639 JEF196639 JOB196639 JXX196639 KHT196639 KRP196639 LBL196639 LLH196639 LVD196639 MEZ196639 MOV196639 MYR196639 NIN196639 NSJ196639 OCF196639 OMB196639 OVX196639 PFT196639 PPP196639 PZL196639 QJH196639 QTD196639 RCZ196639 RMV196639 RWR196639 SGN196639 SQJ196639 TAF196639 TKB196639 TTX196639 UDT196639 UNP196639 UXL196639 VHH196639 VRD196639 WAZ196639 WKV196639 WUR196639 Z262177 IF262175 SB262175 ABX262175 ALT262175 AVP262175 BFL262175 BPH262175 BZD262175 CIZ262175 CSV262175 DCR262175 DMN262175 DWJ262175 EGF262175 EQB262175 EZX262175 FJT262175 FTP262175 GDL262175 GNH262175 GXD262175 HGZ262175 HQV262175 IAR262175 IKN262175 IUJ262175 JEF262175 JOB262175 JXX262175 KHT262175 KRP262175 LBL262175 LLH262175 LVD262175 MEZ262175 MOV262175 MYR262175 NIN262175 NSJ262175 OCF262175 OMB262175 OVX262175 PFT262175 PPP262175 PZL262175 QJH262175 QTD262175 RCZ262175 RMV262175 RWR262175 SGN262175 SQJ262175 TAF262175 TKB262175 TTX262175 UDT262175 UNP262175 UXL262175 VHH262175 VRD262175 WAZ262175 WKV262175 WUR262175 Z327713 IF327711 SB327711 ABX327711 ALT327711 AVP327711 BFL327711 BPH327711 BZD327711 CIZ327711 CSV327711 DCR327711 DMN327711 DWJ327711 EGF327711 EQB327711 EZX327711 FJT327711 FTP327711 GDL327711 GNH327711 GXD327711 HGZ327711 HQV327711 IAR327711 IKN327711 IUJ327711 JEF327711 JOB327711 JXX327711 KHT327711 KRP327711 LBL327711 LLH327711 LVD327711 MEZ327711 MOV327711 MYR327711 NIN327711 NSJ327711 OCF327711 OMB327711 OVX327711 PFT327711 PPP327711 PZL327711 QJH327711 QTD327711 RCZ327711 RMV327711 RWR327711 SGN327711 SQJ327711 TAF327711 TKB327711 TTX327711 UDT327711 UNP327711 UXL327711 VHH327711 VRD327711 WAZ327711 WKV327711 WUR327711 Z393249 IF393247 SB393247 ABX393247 ALT393247 AVP393247 BFL393247 BPH393247 BZD393247 CIZ393247 CSV393247 DCR393247 DMN393247 DWJ393247 EGF393247 EQB393247 EZX393247 FJT393247 FTP393247 GDL393247 GNH393247 GXD393247 HGZ393247 HQV393247 IAR393247 IKN393247 IUJ393247 JEF393247 JOB393247 JXX393247 KHT393247 KRP393247 LBL393247 LLH393247 LVD393247 MEZ393247 MOV393247 MYR393247 NIN393247 NSJ393247 OCF393247 OMB393247 OVX393247 PFT393247 PPP393247 PZL393247 QJH393247 QTD393247 RCZ393247 RMV393247 RWR393247 SGN393247 SQJ393247 TAF393247 TKB393247 TTX393247 UDT393247 UNP393247 UXL393247 VHH393247 VRD393247 WAZ393247 WKV393247 WUR393247 Z458785 IF458783 SB458783 ABX458783 ALT458783 AVP458783 BFL458783 BPH458783 BZD458783 CIZ458783 CSV458783 DCR458783 DMN458783 DWJ458783 EGF458783 EQB458783 EZX458783 FJT458783 FTP458783 GDL458783 GNH458783 GXD458783 HGZ458783 HQV458783 IAR458783 IKN458783 IUJ458783 JEF458783 JOB458783 JXX458783 KHT458783 KRP458783 LBL458783 LLH458783 LVD458783 MEZ458783 MOV458783 MYR458783 NIN458783 NSJ458783 OCF458783 OMB458783 OVX458783 PFT458783 PPP458783 PZL458783 QJH458783 QTD458783 RCZ458783 RMV458783 RWR458783 SGN458783 SQJ458783 TAF458783 TKB458783 TTX458783 UDT458783 UNP458783 UXL458783 VHH458783 VRD458783 WAZ458783 WKV458783 WUR458783 Z524321 IF524319 SB524319 ABX524319 ALT524319 AVP524319 BFL524319 BPH524319 BZD524319 CIZ524319 CSV524319 DCR524319 DMN524319 DWJ524319 EGF524319 EQB524319 EZX524319 FJT524319 FTP524319 GDL524319 GNH524319 GXD524319 HGZ524319 HQV524319 IAR524319 IKN524319 IUJ524319 JEF524319 JOB524319 JXX524319 KHT524319 KRP524319 LBL524319 LLH524319 LVD524319 MEZ524319 MOV524319 MYR524319 NIN524319 NSJ524319 OCF524319 OMB524319 OVX524319 PFT524319 PPP524319 PZL524319 QJH524319 QTD524319 RCZ524319 RMV524319 RWR524319 SGN524319 SQJ524319 TAF524319 TKB524319 TTX524319 UDT524319 UNP524319 UXL524319 VHH524319 VRD524319 WAZ524319 WKV524319 WUR524319 Z589857 IF589855 SB589855 ABX589855 ALT589855 AVP589855 BFL589855 BPH589855 BZD589855 CIZ589855 CSV589855 DCR589855 DMN589855 DWJ589855 EGF589855 EQB589855 EZX589855 FJT589855 FTP589855 GDL589855 GNH589855 GXD589855 HGZ589855 HQV589855 IAR589855 IKN589855 IUJ589855 JEF589855 JOB589855 JXX589855 KHT589855 KRP589855 LBL589855 LLH589855 LVD589855 MEZ589855 MOV589855 MYR589855 NIN589855 NSJ589855 OCF589855 OMB589855 OVX589855 PFT589855 PPP589855 PZL589855 QJH589855 QTD589855 RCZ589855 RMV589855 RWR589855 SGN589855 SQJ589855 TAF589855 TKB589855 TTX589855 UDT589855 UNP589855 UXL589855 VHH589855 VRD589855 WAZ589855 WKV589855 WUR589855 Z655393 IF655391 SB655391 ABX655391 ALT655391 AVP655391 BFL655391 BPH655391 BZD655391 CIZ655391 CSV655391 DCR655391 DMN655391 DWJ655391 EGF655391 EQB655391 EZX655391 FJT655391 FTP655391 GDL655391 GNH655391 GXD655391 HGZ655391 HQV655391 IAR655391 IKN655391 IUJ655391 JEF655391 JOB655391 JXX655391 KHT655391 KRP655391 LBL655391 LLH655391 LVD655391 MEZ655391 MOV655391 MYR655391 NIN655391 NSJ655391 OCF655391 OMB655391 OVX655391 PFT655391 PPP655391 PZL655391 QJH655391 QTD655391 RCZ655391 RMV655391 RWR655391 SGN655391 SQJ655391 TAF655391 TKB655391 TTX655391 UDT655391 UNP655391 UXL655391 VHH655391 VRD655391 WAZ655391 WKV655391 WUR655391 Z720929 IF720927 SB720927 ABX720927 ALT720927 AVP720927 BFL720927 BPH720927 BZD720927 CIZ720927 CSV720927 DCR720927 DMN720927 DWJ720927 EGF720927 EQB720927 EZX720927 FJT720927 FTP720927 GDL720927 GNH720927 GXD720927 HGZ720927 HQV720927 IAR720927 IKN720927 IUJ720927 JEF720927 JOB720927 JXX720927 KHT720927 KRP720927 LBL720927 LLH720927 LVD720927 MEZ720927 MOV720927 MYR720927 NIN720927 NSJ720927 OCF720927 OMB720927 OVX720927 PFT720927 PPP720927 PZL720927 QJH720927 QTD720927 RCZ720927 RMV720927 RWR720927 SGN720927 SQJ720927 TAF720927 TKB720927 TTX720927 UDT720927 UNP720927 UXL720927 VHH720927 VRD720927 WAZ720927 WKV720927 WUR720927 Z786465 IF786463 SB786463 ABX786463 ALT786463 AVP786463 BFL786463 BPH786463 BZD786463 CIZ786463 CSV786463 DCR786463 DMN786463 DWJ786463 EGF786463 EQB786463 EZX786463 FJT786463 FTP786463 GDL786463 GNH786463 GXD786463 HGZ786463 HQV786463 IAR786463 IKN786463 IUJ786463 JEF786463 JOB786463 JXX786463 KHT786463 KRP786463 LBL786463 LLH786463 LVD786463 MEZ786463 MOV786463 MYR786463 NIN786463 NSJ786463 OCF786463 OMB786463 OVX786463 PFT786463 PPP786463 PZL786463 QJH786463 QTD786463 RCZ786463 RMV786463 RWR786463 SGN786463 SQJ786463 TAF786463 TKB786463 TTX786463 UDT786463 UNP786463 UXL786463 VHH786463 VRD786463 WAZ786463 WKV786463 WUR786463 Z852001 IF851999 SB851999 ABX851999 ALT851999 AVP851999 BFL851999 BPH851999 BZD851999 CIZ851999 CSV851999 DCR851999 DMN851999 DWJ851999 EGF851999 EQB851999 EZX851999 FJT851999 FTP851999 GDL851999 GNH851999 GXD851999 HGZ851999 HQV851999 IAR851999 IKN851999 IUJ851999 JEF851999 JOB851999 JXX851999 KHT851999 KRP851999 LBL851999 LLH851999 LVD851999 MEZ851999 MOV851999 MYR851999 NIN851999 NSJ851999 OCF851999 OMB851999 OVX851999 PFT851999 PPP851999 PZL851999 QJH851999 QTD851999 RCZ851999 RMV851999 RWR851999 SGN851999 SQJ851999 TAF851999 TKB851999 TTX851999 UDT851999 UNP851999 UXL851999 VHH851999 VRD851999 WAZ851999 WKV851999 WUR851999 Z917537 IF917535 SB917535 ABX917535 ALT917535 AVP917535 BFL917535 BPH917535 BZD917535 CIZ917535 CSV917535 DCR917535 DMN917535 DWJ917535 EGF917535 EQB917535 EZX917535 FJT917535 FTP917535 GDL917535 GNH917535 GXD917535 HGZ917535 HQV917535 IAR917535 IKN917535 IUJ917535 JEF917535 JOB917535 JXX917535 KHT917535 KRP917535 LBL917535 LLH917535 LVD917535 MEZ917535 MOV917535 MYR917535 NIN917535 NSJ917535 OCF917535 OMB917535 OVX917535 PFT917535 PPP917535 PZL917535 QJH917535 QTD917535 RCZ917535 RMV917535 RWR917535 SGN917535 SQJ917535 TAF917535 TKB917535 TTX917535 UDT917535 UNP917535 UXL917535 VHH917535 VRD917535 WAZ917535 WKV917535 WUR917535 Z983073 IF983071 SB983071 ABX983071 ALT983071 AVP983071 BFL983071 BPH983071 BZD983071 CIZ983071 CSV983071 DCR983071 DMN983071 DWJ983071 EGF983071 EQB983071 EZX983071 FJT983071 FTP983071 GDL983071 GNH983071 GXD983071 HGZ983071 HQV983071 IAR983071 IKN983071 IUJ983071 JEF983071 JOB983071 JXX983071 KHT983071 KRP983071 LBL983071 LLH983071 LVD983071 MEZ983071 MOV983071 MYR983071 NIN983071 NSJ983071 OCF983071 OMB983071 OVX983071 PFT983071 PPP983071 PZL983071 QJH983071 QTD983071 RCZ983071 RMV983071 RWR983071 SGN983071 SQJ983071 TAF983071 TKB983071 TTX983071 UDT983071 UNP983071 UXL983071 VHH983071 VRD983071 WAZ983071 WKV983071 WUR983071 Z65567 IF65565 SB65565 ABX65565 ALT65565 AVP65565 BFL65565 BPH65565 BZD65565 CIZ65565 CSV65565 DCR65565 DMN65565 DWJ65565 EGF65565 EQB65565 EZX65565 FJT65565 FTP65565 GDL65565 GNH65565 GXD65565 HGZ65565 HQV65565 IAR65565 IKN65565 IUJ65565 JEF65565 JOB65565 JXX65565 KHT65565 KRP65565 LBL65565 LLH65565 LVD65565 MEZ65565 MOV65565 MYR65565 NIN65565 NSJ65565 OCF65565 OMB65565 OVX65565 PFT65565 PPP65565 PZL65565 QJH65565 QTD65565 RCZ65565 RMV65565 RWR65565 SGN65565 SQJ65565 TAF65565 TKB65565 TTX65565 UDT65565 UNP65565 UXL65565 VHH65565 VRD65565 WAZ65565 WKV65565 WUR65565 Z131103 IF131101 SB131101 ABX131101 ALT131101 AVP131101 BFL131101 BPH131101 BZD131101 CIZ131101 CSV131101 DCR131101 DMN131101 DWJ131101 EGF131101 EQB131101 EZX131101 FJT131101 FTP131101 GDL131101 GNH131101 GXD131101 HGZ131101 HQV131101 IAR131101 IKN131101 IUJ131101 JEF131101 JOB131101 JXX131101 KHT131101 KRP131101 LBL131101 LLH131101 LVD131101 MEZ131101 MOV131101 MYR131101 NIN131101 NSJ131101 OCF131101 OMB131101 OVX131101 PFT131101 PPP131101 PZL131101 QJH131101 QTD131101 RCZ131101 RMV131101 RWR131101 SGN131101 SQJ131101 TAF131101 TKB131101 TTX131101 UDT131101 UNP131101 UXL131101 VHH131101 VRD131101 WAZ131101 WKV131101 WUR131101 Z196639 IF196637 SB196637 ABX196637 ALT196637 AVP196637 BFL196637 BPH196637 BZD196637 CIZ196637 CSV196637 DCR196637 DMN196637 DWJ196637 EGF196637 EQB196637 EZX196637 FJT196637 FTP196637 GDL196637 GNH196637 GXD196637 HGZ196637 HQV196637 IAR196637 IKN196637 IUJ196637 JEF196637 JOB196637 JXX196637 KHT196637 KRP196637 LBL196637 LLH196637 LVD196637 MEZ196637 MOV196637 MYR196637 NIN196637 NSJ196637 OCF196637 OMB196637 OVX196637 PFT196637 PPP196637 PZL196637 QJH196637 QTD196637 RCZ196637 RMV196637 RWR196637 SGN196637 SQJ196637 TAF196637 TKB196637 TTX196637 UDT196637 UNP196637 UXL196637 VHH196637 VRD196637 WAZ196637 WKV196637 WUR196637 Z262175 IF262173 SB262173 ABX262173 ALT262173 AVP262173 BFL262173 BPH262173 BZD262173 CIZ262173 CSV262173 DCR262173 DMN262173 DWJ262173 EGF262173 EQB262173 EZX262173 FJT262173 FTP262173 GDL262173 GNH262173 GXD262173 HGZ262173 HQV262173 IAR262173 IKN262173 IUJ262173 JEF262173 JOB262173 JXX262173 KHT262173 KRP262173 LBL262173 LLH262173 LVD262173 MEZ262173 MOV262173 MYR262173 NIN262173 NSJ262173 OCF262173 OMB262173 OVX262173 PFT262173 PPP262173 PZL262173 QJH262173 QTD262173 RCZ262173 RMV262173 RWR262173 SGN262173 SQJ262173 TAF262173 TKB262173 TTX262173 UDT262173 UNP262173 UXL262173 VHH262173 VRD262173 WAZ262173 WKV262173 WUR262173 Z327711 IF327709 SB327709 ABX327709 ALT327709 AVP327709 BFL327709 BPH327709 BZD327709 CIZ327709 CSV327709 DCR327709 DMN327709 DWJ327709 EGF327709 EQB327709 EZX327709 FJT327709 FTP327709 GDL327709 GNH327709 GXD327709 HGZ327709 HQV327709 IAR327709 IKN327709 IUJ327709 JEF327709 JOB327709 JXX327709 KHT327709 KRP327709 LBL327709 LLH327709 LVD327709 MEZ327709 MOV327709 MYR327709 NIN327709 NSJ327709 OCF327709 OMB327709 OVX327709 PFT327709 PPP327709 PZL327709 QJH327709 QTD327709 RCZ327709 RMV327709 RWR327709 SGN327709 SQJ327709 TAF327709 TKB327709 TTX327709 UDT327709 UNP327709 UXL327709 VHH327709 VRD327709 WAZ327709 WKV327709 WUR327709 Z393247 IF393245 SB393245 ABX393245 ALT393245 AVP393245 BFL393245 BPH393245 BZD393245 CIZ393245 CSV393245 DCR393245 DMN393245 DWJ393245 EGF393245 EQB393245 EZX393245 FJT393245 FTP393245 GDL393245 GNH393245 GXD393245 HGZ393245 HQV393245 IAR393245 IKN393245 IUJ393245 JEF393245 JOB393245 JXX393245 KHT393245 KRP393245 LBL393245 LLH393245 LVD393245 MEZ393245 MOV393245 MYR393245 NIN393245 NSJ393245 OCF393245 OMB393245 OVX393245 PFT393245 PPP393245 PZL393245 QJH393245 QTD393245 RCZ393245 RMV393245 RWR393245 SGN393245 SQJ393245 TAF393245 TKB393245 TTX393245 UDT393245 UNP393245 UXL393245 VHH393245 VRD393245 WAZ393245 WKV393245 WUR393245 Z458783 IF458781 SB458781 ABX458781 ALT458781 AVP458781 BFL458781 BPH458781 BZD458781 CIZ458781 CSV458781 DCR458781 DMN458781 DWJ458781 EGF458781 EQB458781 EZX458781 FJT458781 FTP458781 GDL458781 GNH458781 GXD458781 HGZ458781 HQV458781 IAR458781 IKN458781 IUJ458781 JEF458781 JOB458781 JXX458781 KHT458781 KRP458781 LBL458781 LLH458781 LVD458781 MEZ458781 MOV458781 MYR458781 NIN458781 NSJ458781 OCF458781 OMB458781 OVX458781 PFT458781 PPP458781 PZL458781 QJH458781 QTD458781 RCZ458781 RMV458781 RWR458781 SGN458781 SQJ458781 TAF458781 TKB458781 TTX458781 UDT458781 UNP458781 UXL458781 VHH458781 VRD458781 WAZ458781 WKV458781 WUR458781 Z524319 IF524317 SB524317 ABX524317 ALT524317 AVP524317 BFL524317 BPH524317 BZD524317 CIZ524317 CSV524317 DCR524317 DMN524317 DWJ524317 EGF524317 EQB524317 EZX524317 FJT524317 FTP524317 GDL524317 GNH524317 GXD524317 HGZ524317 HQV524317 IAR524317 IKN524317 IUJ524317 JEF524317 JOB524317 JXX524317 KHT524317 KRP524317 LBL524317 LLH524317 LVD524317 MEZ524317 MOV524317 MYR524317 NIN524317 NSJ524317 OCF524317 OMB524317 OVX524317 PFT524317 PPP524317 PZL524317 QJH524317 QTD524317 RCZ524317 RMV524317 RWR524317 SGN524317 SQJ524317 TAF524317 TKB524317 TTX524317 UDT524317 UNP524317 UXL524317 VHH524317 VRD524317 WAZ524317 WKV524317 WUR524317 Z589855 IF589853 SB589853 ABX589853 ALT589853 AVP589853 BFL589853 BPH589853 BZD589853 CIZ589853 CSV589853 DCR589853 DMN589853 DWJ589853 EGF589853 EQB589853 EZX589853 FJT589853 FTP589853 GDL589853 GNH589853 GXD589853 HGZ589853 HQV589853 IAR589853 IKN589853 IUJ589853 JEF589853 JOB589853 JXX589853 KHT589853 KRP589853 LBL589853 LLH589853 LVD589853 MEZ589853 MOV589853 MYR589853 NIN589853 NSJ589853 OCF589853 OMB589853 OVX589853 PFT589853 PPP589853 PZL589853 QJH589853 QTD589853 RCZ589853 RMV589853 RWR589853 SGN589853 SQJ589853 TAF589853 TKB589853 TTX589853 UDT589853 UNP589853 UXL589853 VHH589853 VRD589853 WAZ589853 WKV589853 WUR589853 Z655391 IF655389 SB655389 ABX655389 ALT655389 AVP655389 BFL655389 BPH655389 BZD655389 CIZ655389 CSV655389 DCR655389 DMN655389 DWJ655389 EGF655389 EQB655389 EZX655389 FJT655389 FTP655389 GDL655389 GNH655389 GXD655389 HGZ655389 HQV655389 IAR655389 IKN655389 IUJ655389 JEF655389 JOB655389 JXX655389 KHT655389 KRP655389 LBL655389 LLH655389 LVD655389 MEZ655389 MOV655389 MYR655389 NIN655389 NSJ655389 OCF655389 OMB655389 OVX655389 PFT655389 PPP655389 PZL655389 QJH655389 QTD655389 RCZ655389 RMV655389 RWR655389 SGN655389 SQJ655389 TAF655389 TKB655389 TTX655389 UDT655389 UNP655389 UXL655389 VHH655389 VRD655389 WAZ655389 WKV655389 WUR655389 Z720927 IF720925 SB720925 ABX720925 ALT720925 AVP720925 BFL720925 BPH720925 BZD720925 CIZ720925 CSV720925 DCR720925 DMN720925 DWJ720925 EGF720925 EQB720925 EZX720925 FJT720925 FTP720925 GDL720925 GNH720925 GXD720925 HGZ720925 HQV720925 IAR720925 IKN720925 IUJ720925 JEF720925 JOB720925 JXX720925 KHT720925 KRP720925 LBL720925 LLH720925 LVD720925 MEZ720925 MOV720925 MYR720925 NIN720925 NSJ720925 OCF720925 OMB720925 OVX720925 PFT720925 PPP720925 PZL720925 QJH720925 QTD720925 RCZ720925 RMV720925 RWR720925 SGN720925 SQJ720925 TAF720925 TKB720925 TTX720925 UDT720925 UNP720925 UXL720925 VHH720925 VRD720925 WAZ720925 WKV720925 WUR720925 Z786463 IF786461 SB786461 ABX786461 ALT786461 AVP786461 BFL786461 BPH786461 BZD786461 CIZ786461 CSV786461 DCR786461 DMN786461 DWJ786461 EGF786461 EQB786461 EZX786461 FJT786461 FTP786461 GDL786461 GNH786461 GXD786461 HGZ786461 HQV786461 IAR786461 IKN786461 IUJ786461 JEF786461 JOB786461 JXX786461 KHT786461 KRP786461 LBL786461 LLH786461 LVD786461 MEZ786461 MOV786461 MYR786461 NIN786461 NSJ786461 OCF786461 OMB786461 OVX786461 PFT786461 PPP786461 PZL786461 QJH786461 QTD786461 RCZ786461 RMV786461 RWR786461 SGN786461 SQJ786461 TAF786461 TKB786461 TTX786461 UDT786461 UNP786461 UXL786461 VHH786461 VRD786461 WAZ786461 WKV786461 WUR786461 Z851999 IF851997 SB851997 ABX851997 ALT851997 AVP851997 BFL851997 BPH851997 BZD851997 CIZ851997 CSV851997 DCR851997 DMN851997 DWJ851997 EGF851997 EQB851997 EZX851997 FJT851997 FTP851997 GDL851997 GNH851997 GXD851997 HGZ851997 HQV851997 IAR851997 IKN851997 IUJ851997 JEF851997 JOB851997 JXX851997 KHT851997 KRP851997 LBL851997 LLH851997 LVD851997 MEZ851997 MOV851997 MYR851997 NIN851997 NSJ851997 OCF851997 OMB851997 OVX851997 PFT851997 PPP851997 PZL851997 QJH851997 QTD851997 RCZ851997 RMV851997 RWR851997 SGN851997 SQJ851997 TAF851997 TKB851997 TTX851997 UDT851997 UNP851997 UXL851997 VHH851997 VRD851997 WAZ851997 WKV851997 WUR851997 Z917535 IF917533 SB917533 ABX917533 ALT917533 AVP917533 BFL917533 BPH917533 BZD917533 CIZ917533 CSV917533 DCR917533 DMN917533 DWJ917533 EGF917533 EQB917533 EZX917533 FJT917533 FTP917533 GDL917533 GNH917533 GXD917533 HGZ917533 HQV917533 IAR917533 IKN917533 IUJ917533 JEF917533 JOB917533 JXX917533 KHT917533 KRP917533 LBL917533 LLH917533 LVD917533 MEZ917533 MOV917533 MYR917533 NIN917533 NSJ917533 OCF917533 OMB917533 OVX917533 PFT917533 PPP917533 PZL917533 QJH917533 QTD917533 RCZ917533 RMV917533 RWR917533 SGN917533 SQJ917533 TAF917533 TKB917533 TTX917533 UDT917533 UNP917533 UXL917533 VHH917533 VRD917533 WAZ917533 WKV917533 WUR917533 Z983071 IF983069 SB983069 ABX983069 ALT983069 AVP983069 BFL983069 BPH983069 BZD983069 CIZ983069 CSV983069 DCR983069 DMN983069 DWJ983069 EGF983069 EQB983069 EZX983069 FJT983069 FTP983069 GDL983069 GNH983069 GXD983069 HGZ983069 HQV983069 IAR983069 IKN983069 IUJ983069 JEF983069 JOB983069 JXX983069 KHT983069 KRP983069 LBL983069 LLH983069 LVD983069 MEZ983069 MOV983069 MYR983069 NIN983069 NSJ983069 OCF983069 OMB983069 OVX983069 PFT983069 PPP983069 PZL983069 QJH983069 QTD983069 RCZ983069 RMV983069 RWR983069 SGN983069 SQJ983069 TAF983069 TKB983069 TTX983069 UDT983069 UNP983069 UXL983069 VHH983069 VRD983069 WAZ983069 WKV983069 WUR983069" xr:uid="{16871EEF-1FDF-4DB9-95D4-CDC008920637}">
      <formula1>"無,有"</formula1>
    </dataValidation>
    <dataValidation type="custom" imeMode="disabled" allowBlank="1" showInputMessage="1" showErrorMessage="1" error="小数点以下は第一位まで、二位以下切り捨てで入力して下さい。" sqref="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WUD982986:WUJ982986" xr:uid="{5307689D-BCC7-4B65-85CF-7D39BA48ABA2}">
      <formula1>L65482-ROUNDDOWN(L65482,1)=0</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&amp;R&amp;"MS UI Gothic,標準"&amp;K01+049R7高層ZEH-M_ver.1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69D67D10-32C4-4510-9AE6-D8B227FE7B52}">
          <xm:sqref>L65544:Z65545 HR65542:IJ65543 RN65542:SF65543 ABJ65542:ACB65543 ALF65542:ALX65543 AVB65542:AVT65543 BEX65542:BFP65543 BOT65542:BPL65543 BYP65542:BZH65543 CIL65542:CJD65543 CSH65542:CSZ65543 DCD65542:DCV65543 DLZ65542:DMR65543 DVV65542:DWN65543 EFR65542:EGJ65543 EPN65542:EQF65543 EZJ65542:FAB65543 FJF65542:FJX65543 FTB65542:FTT65543 GCX65542:GDP65543 GMT65542:GNL65543 GWP65542:GXH65543 HGL65542:HHD65543 HQH65542:HQZ65543 IAD65542:IAV65543 IJZ65542:IKR65543 ITV65542:IUN65543 JDR65542:JEJ65543 JNN65542:JOF65543 JXJ65542:JYB65543 KHF65542:KHX65543 KRB65542:KRT65543 LAX65542:LBP65543 LKT65542:LLL65543 LUP65542:LVH65543 MEL65542:MFD65543 MOH65542:MOZ65543 MYD65542:MYV65543 NHZ65542:NIR65543 NRV65542:NSN65543 OBR65542:OCJ65543 OLN65542:OMF65543 OVJ65542:OWB65543 PFF65542:PFX65543 PPB65542:PPT65543 PYX65542:PZP65543 QIT65542:QJL65543 QSP65542:QTH65543 RCL65542:RDD65543 RMH65542:RMZ65543 RWD65542:RWV65543 SFZ65542:SGR65543 SPV65542:SQN65543 SZR65542:TAJ65543 TJN65542:TKF65543 TTJ65542:TUB65543 UDF65542:UDX65543 UNB65542:UNT65543 UWX65542:UXP65543 VGT65542:VHL65543 VQP65542:VRH65543 WAL65542:WBD65543 WKH65542:WKZ65543 WUD65542:WUV65543 L131080:Z131081 HR131078:IJ131079 RN131078:SF131079 ABJ131078:ACB131079 ALF131078:ALX131079 AVB131078:AVT131079 BEX131078:BFP131079 BOT131078:BPL131079 BYP131078:BZH131079 CIL131078:CJD131079 CSH131078:CSZ131079 DCD131078:DCV131079 DLZ131078:DMR131079 DVV131078:DWN131079 EFR131078:EGJ131079 EPN131078:EQF131079 EZJ131078:FAB131079 FJF131078:FJX131079 FTB131078:FTT131079 GCX131078:GDP131079 GMT131078:GNL131079 GWP131078:GXH131079 HGL131078:HHD131079 HQH131078:HQZ131079 IAD131078:IAV131079 IJZ131078:IKR131079 ITV131078:IUN131079 JDR131078:JEJ131079 JNN131078:JOF131079 JXJ131078:JYB131079 KHF131078:KHX131079 KRB131078:KRT131079 LAX131078:LBP131079 LKT131078:LLL131079 LUP131078:LVH131079 MEL131078:MFD131079 MOH131078:MOZ131079 MYD131078:MYV131079 NHZ131078:NIR131079 NRV131078:NSN131079 OBR131078:OCJ131079 OLN131078:OMF131079 OVJ131078:OWB131079 PFF131078:PFX131079 PPB131078:PPT131079 PYX131078:PZP131079 QIT131078:QJL131079 QSP131078:QTH131079 RCL131078:RDD131079 RMH131078:RMZ131079 RWD131078:RWV131079 SFZ131078:SGR131079 SPV131078:SQN131079 SZR131078:TAJ131079 TJN131078:TKF131079 TTJ131078:TUB131079 UDF131078:UDX131079 UNB131078:UNT131079 UWX131078:UXP131079 VGT131078:VHL131079 VQP131078:VRH131079 WAL131078:WBD131079 WKH131078:WKZ131079 WUD131078:WUV131079 L196616:Z196617 HR196614:IJ196615 RN196614:SF196615 ABJ196614:ACB196615 ALF196614:ALX196615 AVB196614:AVT196615 BEX196614:BFP196615 BOT196614:BPL196615 BYP196614:BZH196615 CIL196614:CJD196615 CSH196614:CSZ196615 DCD196614:DCV196615 DLZ196614:DMR196615 DVV196614:DWN196615 EFR196614:EGJ196615 EPN196614:EQF196615 EZJ196614:FAB196615 FJF196614:FJX196615 FTB196614:FTT196615 GCX196614:GDP196615 GMT196614:GNL196615 GWP196614:GXH196615 HGL196614:HHD196615 HQH196614:HQZ196615 IAD196614:IAV196615 IJZ196614:IKR196615 ITV196614:IUN196615 JDR196614:JEJ196615 JNN196614:JOF196615 JXJ196614:JYB196615 KHF196614:KHX196615 KRB196614:KRT196615 LAX196614:LBP196615 LKT196614:LLL196615 LUP196614:LVH196615 MEL196614:MFD196615 MOH196614:MOZ196615 MYD196614:MYV196615 NHZ196614:NIR196615 NRV196614:NSN196615 OBR196614:OCJ196615 OLN196614:OMF196615 OVJ196614:OWB196615 PFF196614:PFX196615 PPB196614:PPT196615 PYX196614:PZP196615 QIT196614:QJL196615 QSP196614:QTH196615 RCL196614:RDD196615 RMH196614:RMZ196615 RWD196614:RWV196615 SFZ196614:SGR196615 SPV196614:SQN196615 SZR196614:TAJ196615 TJN196614:TKF196615 TTJ196614:TUB196615 UDF196614:UDX196615 UNB196614:UNT196615 UWX196614:UXP196615 VGT196614:VHL196615 VQP196614:VRH196615 WAL196614:WBD196615 WKH196614:WKZ196615 WUD196614:WUV196615 L262152:Z262153 HR262150:IJ262151 RN262150:SF262151 ABJ262150:ACB262151 ALF262150:ALX262151 AVB262150:AVT262151 BEX262150:BFP262151 BOT262150:BPL262151 BYP262150:BZH262151 CIL262150:CJD262151 CSH262150:CSZ262151 DCD262150:DCV262151 DLZ262150:DMR262151 DVV262150:DWN262151 EFR262150:EGJ262151 EPN262150:EQF262151 EZJ262150:FAB262151 FJF262150:FJX262151 FTB262150:FTT262151 GCX262150:GDP262151 GMT262150:GNL262151 GWP262150:GXH262151 HGL262150:HHD262151 HQH262150:HQZ262151 IAD262150:IAV262151 IJZ262150:IKR262151 ITV262150:IUN262151 JDR262150:JEJ262151 JNN262150:JOF262151 JXJ262150:JYB262151 KHF262150:KHX262151 KRB262150:KRT262151 LAX262150:LBP262151 LKT262150:LLL262151 LUP262150:LVH262151 MEL262150:MFD262151 MOH262150:MOZ262151 MYD262150:MYV262151 NHZ262150:NIR262151 NRV262150:NSN262151 OBR262150:OCJ262151 OLN262150:OMF262151 OVJ262150:OWB262151 PFF262150:PFX262151 PPB262150:PPT262151 PYX262150:PZP262151 QIT262150:QJL262151 QSP262150:QTH262151 RCL262150:RDD262151 RMH262150:RMZ262151 RWD262150:RWV262151 SFZ262150:SGR262151 SPV262150:SQN262151 SZR262150:TAJ262151 TJN262150:TKF262151 TTJ262150:TUB262151 UDF262150:UDX262151 UNB262150:UNT262151 UWX262150:UXP262151 VGT262150:VHL262151 VQP262150:VRH262151 WAL262150:WBD262151 WKH262150:WKZ262151 WUD262150:WUV262151 L327688:Z327689 HR327686:IJ327687 RN327686:SF327687 ABJ327686:ACB327687 ALF327686:ALX327687 AVB327686:AVT327687 BEX327686:BFP327687 BOT327686:BPL327687 BYP327686:BZH327687 CIL327686:CJD327687 CSH327686:CSZ327687 DCD327686:DCV327687 DLZ327686:DMR327687 DVV327686:DWN327687 EFR327686:EGJ327687 EPN327686:EQF327687 EZJ327686:FAB327687 FJF327686:FJX327687 FTB327686:FTT327687 GCX327686:GDP327687 GMT327686:GNL327687 GWP327686:GXH327687 HGL327686:HHD327687 HQH327686:HQZ327687 IAD327686:IAV327687 IJZ327686:IKR327687 ITV327686:IUN327687 JDR327686:JEJ327687 JNN327686:JOF327687 JXJ327686:JYB327687 KHF327686:KHX327687 KRB327686:KRT327687 LAX327686:LBP327687 LKT327686:LLL327687 LUP327686:LVH327687 MEL327686:MFD327687 MOH327686:MOZ327687 MYD327686:MYV327687 NHZ327686:NIR327687 NRV327686:NSN327687 OBR327686:OCJ327687 OLN327686:OMF327687 OVJ327686:OWB327687 PFF327686:PFX327687 PPB327686:PPT327687 PYX327686:PZP327687 QIT327686:QJL327687 QSP327686:QTH327687 RCL327686:RDD327687 RMH327686:RMZ327687 RWD327686:RWV327687 SFZ327686:SGR327687 SPV327686:SQN327687 SZR327686:TAJ327687 TJN327686:TKF327687 TTJ327686:TUB327687 UDF327686:UDX327687 UNB327686:UNT327687 UWX327686:UXP327687 VGT327686:VHL327687 VQP327686:VRH327687 WAL327686:WBD327687 WKH327686:WKZ327687 WUD327686:WUV327687 L393224:Z393225 HR393222:IJ393223 RN393222:SF393223 ABJ393222:ACB393223 ALF393222:ALX393223 AVB393222:AVT393223 BEX393222:BFP393223 BOT393222:BPL393223 BYP393222:BZH393223 CIL393222:CJD393223 CSH393222:CSZ393223 DCD393222:DCV393223 DLZ393222:DMR393223 DVV393222:DWN393223 EFR393222:EGJ393223 EPN393222:EQF393223 EZJ393222:FAB393223 FJF393222:FJX393223 FTB393222:FTT393223 GCX393222:GDP393223 GMT393222:GNL393223 GWP393222:GXH393223 HGL393222:HHD393223 HQH393222:HQZ393223 IAD393222:IAV393223 IJZ393222:IKR393223 ITV393222:IUN393223 JDR393222:JEJ393223 JNN393222:JOF393223 JXJ393222:JYB393223 KHF393222:KHX393223 KRB393222:KRT393223 LAX393222:LBP393223 LKT393222:LLL393223 LUP393222:LVH393223 MEL393222:MFD393223 MOH393222:MOZ393223 MYD393222:MYV393223 NHZ393222:NIR393223 NRV393222:NSN393223 OBR393222:OCJ393223 OLN393222:OMF393223 OVJ393222:OWB393223 PFF393222:PFX393223 PPB393222:PPT393223 PYX393222:PZP393223 QIT393222:QJL393223 QSP393222:QTH393223 RCL393222:RDD393223 RMH393222:RMZ393223 RWD393222:RWV393223 SFZ393222:SGR393223 SPV393222:SQN393223 SZR393222:TAJ393223 TJN393222:TKF393223 TTJ393222:TUB393223 UDF393222:UDX393223 UNB393222:UNT393223 UWX393222:UXP393223 VGT393222:VHL393223 VQP393222:VRH393223 WAL393222:WBD393223 WKH393222:WKZ393223 WUD393222:WUV393223 L458760:Z458761 HR458758:IJ458759 RN458758:SF458759 ABJ458758:ACB458759 ALF458758:ALX458759 AVB458758:AVT458759 BEX458758:BFP458759 BOT458758:BPL458759 BYP458758:BZH458759 CIL458758:CJD458759 CSH458758:CSZ458759 DCD458758:DCV458759 DLZ458758:DMR458759 DVV458758:DWN458759 EFR458758:EGJ458759 EPN458758:EQF458759 EZJ458758:FAB458759 FJF458758:FJX458759 FTB458758:FTT458759 GCX458758:GDP458759 GMT458758:GNL458759 GWP458758:GXH458759 HGL458758:HHD458759 HQH458758:HQZ458759 IAD458758:IAV458759 IJZ458758:IKR458759 ITV458758:IUN458759 JDR458758:JEJ458759 JNN458758:JOF458759 JXJ458758:JYB458759 KHF458758:KHX458759 KRB458758:KRT458759 LAX458758:LBP458759 LKT458758:LLL458759 LUP458758:LVH458759 MEL458758:MFD458759 MOH458758:MOZ458759 MYD458758:MYV458759 NHZ458758:NIR458759 NRV458758:NSN458759 OBR458758:OCJ458759 OLN458758:OMF458759 OVJ458758:OWB458759 PFF458758:PFX458759 PPB458758:PPT458759 PYX458758:PZP458759 QIT458758:QJL458759 QSP458758:QTH458759 RCL458758:RDD458759 RMH458758:RMZ458759 RWD458758:RWV458759 SFZ458758:SGR458759 SPV458758:SQN458759 SZR458758:TAJ458759 TJN458758:TKF458759 TTJ458758:TUB458759 UDF458758:UDX458759 UNB458758:UNT458759 UWX458758:UXP458759 VGT458758:VHL458759 VQP458758:VRH458759 WAL458758:WBD458759 WKH458758:WKZ458759 WUD458758:WUV458759 L524296:Z524297 HR524294:IJ524295 RN524294:SF524295 ABJ524294:ACB524295 ALF524294:ALX524295 AVB524294:AVT524295 BEX524294:BFP524295 BOT524294:BPL524295 BYP524294:BZH524295 CIL524294:CJD524295 CSH524294:CSZ524295 DCD524294:DCV524295 DLZ524294:DMR524295 DVV524294:DWN524295 EFR524294:EGJ524295 EPN524294:EQF524295 EZJ524294:FAB524295 FJF524294:FJX524295 FTB524294:FTT524295 GCX524294:GDP524295 GMT524294:GNL524295 GWP524294:GXH524295 HGL524294:HHD524295 HQH524294:HQZ524295 IAD524294:IAV524295 IJZ524294:IKR524295 ITV524294:IUN524295 JDR524294:JEJ524295 JNN524294:JOF524295 JXJ524294:JYB524295 KHF524294:KHX524295 KRB524294:KRT524295 LAX524294:LBP524295 LKT524294:LLL524295 LUP524294:LVH524295 MEL524294:MFD524295 MOH524294:MOZ524295 MYD524294:MYV524295 NHZ524294:NIR524295 NRV524294:NSN524295 OBR524294:OCJ524295 OLN524294:OMF524295 OVJ524294:OWB524295 PFF524294:PFX524295 PPB524294:PPT524295 PYX524294:PZP524295 QIT524294:QJL524295 QSP524294:QTH524295 RCL524294:RDD524295 RMH524294:RMZ524295 RWD524294:RWV524295 SFZ524294:SGR524295 SPV524294:SQN524295 SZR524294:TAJ524295 TJN524294:TKF524295 TTJ524294:TUB524295 UDF524294:UDX524295 UNB524294:UNT524295 UWX524294:UXP524295 VGT524294:VHL524295 VQP524294:VRH524295 WAL524294:WBD524295 WKH524294:WKZ524295 WUD524294:WUV524295 L589832:Z589833 HR589830:IJ589831 RN589830:SF589831 ABJ589830:ACB589831 ALF589830:ALX589831 AVB589830:AVT589831 BEX589830:BFP589831 BOT589830:BPL589831 BYP589830:BZH589831 CIL589830:CJD589831 CSH589830:CSZ589831 DCD589830:DCV589831 DLZ589830:DMR589831 DVV589830:DWN589831 EFR589830:EGJ589831 EPN589830:EQF589831 EZJ589830:FAB589831 FJF589830:FJX589831 FTB589830:FTT589831 GCX589830:GDP589831 GMT589830:GNL589831 GWP589830:GXH589831 HGL589830:HHD589831 HQH589830:HQZ589831 IAD589830:IAV589831 IJZ589830:IKR589831 ITV589830:IUN589831 JDR589830:JEJ589831 JNN589830:JOF589831 JXJ589830:JYB589831 KHF589830:KHX589831 KRB589830:KRT589831 LAX589830:LBP589831 LKT589830:LLL589831 LUP589830:LVH589831 MEL589830:MFD589831 MOH589830:MOZ589831 MYD589830:MYV589831 NHZ589830:NIR589831 NRV589830:NSN589831 OBR589830:OCJ589831 OLN589830:OMF589831 OVJ589830:OWB589831 PFF589830:PFX589831 PPB589830:PPT589831 PYX589830:PZP589831 QIT589830:QJL589831 QSP589830:QTH589831 RCL589830:RDD589831 RMH589830:RMZ589831 RWD589830:RWV589831 SFZ589830:SGR589831 SPV589830:SQN589831 SZR589830:TAJ589831 TJN589830:TKF589831 TTJ589830:TUB589831 UDF589830:UDX589831 UNB589830:UNT589831 UWX589830:UXP589831 VGT589830:VHL589831 VQP589830:VRH589831 WAL589830:WBD589831 WKH589830:WKZ589831 WUD589830:WUV589831 L655368:Z655369 HR655366:IJ655367 RN655366:SF655367 ABJ655366:ACB655367 ALF655366:ALX655367 AVB655366:AVT655367 BEX655366:BFP655367 BOT655366:BPL655367 BYP655366:BZH655367 CIL655366:CJD655367 CSH655366:CSZ655367 DCD655366:DCV655367 DLZ655366:DMR655367 DVV655366:DWN655367 EFR655366:EGJ655367 EPN655366:EQF655367 EZJ655366:FAB655367 FJF655366:FJX655367 FTB655366:FTT655367 GCX655366:GDP655367 GMT655366:GNL655367 GWP655366:GXH655367 HGL655366:HHD655367 HQH655366:HQZ655367 IAD655366:IAV655367 IJZ655366:IKR655367 ITV655366:IUN655367 JDR655366:JEJ655367 JNN655366:JOF655367 JXJ655366:JYB655367 KHF655366:KHX655367 KRB655366:KRT655367 LAX655366:LBP655367 LKT655366:LLL655367 LUP655366:LVH655367 MEL655366:MFD655367 MOH655366:MOZ655367 MYD655366:MYV655367 NHZ655366:NIR655367 NRV655366:NSN655367 OBR655366:OCJ655367 OLN655366:OMF655367 OVJ655366:OWB655367 PFF655366:PFX655367 PPB655366:PPT655367 PYX655366:PZP655367 QIT655366:QJL655367 QSP655366:QTH655367 RCL655366:RDD655367 RMH655366:RMZ655367 RWD655366:RWV655367 SFZ655366:SGR655367 SPV655366:SQN655367 SZR655366:TAJ655367 TJN655366:TKF655367 TTJ655366:TUB655367 UDF655366:UDX655367 UNB655366:UNT655367 UWX655366:UXP655367 VGT655366:VHL655367 VQP655366:VRH655367 WAL655366:WBD655367 WKH655366:WKZ655367 WUD655366:WUV655367 L720904:Z720905 HR720902:IJ720903 RN720902:SF720903 ABJ720902:ACB720903 ALF720902:ALX720903 AVB720902:AVT720903 BEX720902:BFP720903 BOT720902:BPL720903 BYP720902:BZH720903 CIL720902:CJD720903 CSH720902:CSZ720903 DCD720902:DCV720903 DLZ720902:DMR720903 DVV720902:DWN720903 EFR720902:EGJ720903 EPN720902:EQF720903 EZJ720902:FAB720903 FJF720902:FJX720903 FTB720902:FTT720903 GCX720902:GDP720903 GMT720902:GNL720903 GWP720902:GXH720903 HGL720902:HHD720903 HQH720902:HQZ720903 IAD720902:IAV720903 IJZ720902:IKR720903 ITV720902:IUN720903 JDR720902:JEJ720903 JNN720902:JOF720903 JXJ720902:JYB720903 KHF720902:KHX720903 KRB720902:KRT720903 LAX720902:LBP720903 LKT720902:LLL720903 LUP720902:LVH720903 MEL720902:MFD720903 MOH720902:MOZ720903 MYD720902:MYV720903 NHZ720902:NIR720903 NRV720902:NSN720903 OBR720902:OCJ720903 OLN720902:OMF720903 OVJ720902:OWB720903 PFF720902:PFX720903 PPB720902:PPT720903 PYX720902:PZP720903 QIT720902:QJL720903 QSP720902:QTH720903 RCL720902:RDD720903 RMH720902:RMZ720903 RWD720902:RWV720903 SFZ720902:SGR720903 SPV720902:SQN720903 SZR720902:TAJ720903 TJN720902:TKF720903 TTJ720902:TUB720903 UDF720902:UDX720903 UNB720902:UNT720903 UWX720902:UXP720903 VGT720902:VHL720903 VQP720902:VRH720903 WAL720902:WBD720903 WKH720902:WKZ720903 WUD720902:WUV720903 L786440:Z786441 HR786438:IJ786439 RN786438:SF786439 ABJ786438:ACB786439 ALF786438:ALX786439 AVB786438:AVT786439 BEX786438:BFP786439 BOT786438:BPL786439 BYP786438:BZH786439 CIL786438:CJD786439 CSH786438:CSZ786439 DCD786438:DCV786439 DLZ786438:DMR786439 DVV786438:DWN786439 EFR786438:EGJ786439 EPN786438:EQF786439 EZJ786438:FAB786439 FJF786438:FJX786439 FTB786438:FTT786439 GCX786438:GDP786439 GMT786438:GNL786439 GWP786438:GXH786439 HGL786438:HHD786439 HQH786438:HQZ786439 IAD786438:IAV786439 IJZ786438:IKR786439 ITV786438:IUN786439 JDR786438:JEJ786439 JNN786438:JOF786439 JXJ786438:JYB786439 KHF786438:KHX786439 KRB786438:KRT786439 LAX786438:LBP786439 LKT786438:LLL786439 LUP786438:LVH786439 MEL786438:MFD786439 MOH786438:MOZ786439 MYD786438:MYV786439 NHZ786438:NIR786439 NRV786438:NSN786439 OBR786438:OCJ786439 OLN786438:OMF786439 OVJ786438:OWB786439 PFF786438:PFX786439 PPB786438:PPT786439 PYX786438:PZP786439 QIT786438:QJL786439 QSP786438:QTH786439 RCL786438:RDD786439 RMH786438:RMZ786439 RWD786438:RWV786439 SFZ786438:SGR786439 SPV786438:SQN786439 SZR786438:TAJ786439 TJN786438:TKF786439 TTJ786438:TUB786439 UDF786438:UDX786439 UNB786438:UNT786439 UWX786438:UXP786439 VGT786438:VHL786439 VQP786438:VRH786439 WAL786438:WBD786439 WKH786438:WKZ786439 WUD786438:WUV786439 L851976:Z851977 HR851974:IJ851975 RN851974:SF851975 ABJ851974:ACB851975 ALF851974:ALX851975 AVB851974:AVT851975 BEX851974:BFP851975 BOT851974:BPL851975 BYP851974:BZH851975 CIL851974:CJD851975 CSH851974:CSZ851975 DCD851974:DCV851975 DLZ851974:DMR851975 DVV851974:DWN851975 EFR851974:EGJ851975 EPN851974:EQF851975 EZJ851974:FAB851975 FJF851974:FJX851975 FTB851974:FTT851975 GCX851974:GDP851975 GMT851974:GNL851975 GWP851974:GXH851975 HGL851974:HHD851975 HQH851974:HQZ851975 IAD851974:IAV851975 IJZ851974:IKR851975 ITV851974:IUN851975 JDR851974:JEJ851975 JNN851974:JOF851975 JXJ851974:JYB851975 KHF851974:KHX851975 KRB851974:KRT851975 LAX851974:LBP851975 LKT851974:LLL851975 LUP851974:LVH851975 MEL851974:MFD851975 MOH851974:MOZ851975 MYD851974:MYV851975 NHZ851974:NIR851975 NRV851974:NSN851975 OBR851974:OCJ851975 OLN851974:OMF851975 OVJ851974:OWB851975 PFF851974:PFX851975 PPB851974:PPT851975 PYX851974:PZP851975 QIT851974:QJL851975 QSP851974:QTH851975 RCL851974:RDD851975 RMH851974:RMZ851975 RWD851974:RWV851975 SFZ851974:SGR851975 SPV851974:SQN851975 SZR851974:TAJ851975 TJN851974:TKF851975 TTJ851974:TUB851975 UDF851974:UDX851975 UNB851974:UNT851975 UWX851974:UXP851975 VGT851974:VHL851975 VQP851974:VRH851975 WAL851974:WBD851975 WKH851974:WKZ851975 WUD851974:WUV851975 L917512:Z917513 HR917510:IJ917511 RN917510:SF917511 ABJ917510:ACB917511 ALF917510:ALX917511 AVB917510:AVT917511 BEX917510:BFP917511 BOT917510:BPL917511 BYP917510:BZH917511 CIL917510:CJD917511 CSH917510:CSZ917511 DCD917510:DCV917511 DLZ917510:DMR917511 DVV917510:DWN917511 EFR917510:EGJ917511 EPN917510:EQF917511 EZJ917510:FAB917511 FJF917510:FJX917511 FTB917510:FTT917511 GCX917510:GDP917511 GMT917510:GNL917511 GWP917510:GXH917511 HGL917510:HHD917511 HQH917510:HQZ917511 IAD917510:IAV917511 IJZ917510:IKR917511 ITV917510:IUN917511 JDR917510:JEJ917511 JNN917510:JOF917511 JXJ917510:JYB917511 KHF917510:KHX917511 KRB917510:KRT917511 LAX917510:LBP917511 LKT917510:LLL917511 LUP917510:LVH917511 MEL917510:MFD917511 MOH917510:MOZ917511 MYD917510:MYV917511 NHZ917510:NIR917511 NRV917510:NSN917511 OBR917510:OCJ917511 OLN917510:OMF917511 OVJ917510:OWB917511 PFF917510:PFX917511 PPB917510:PPT917511 PYX917510:PZP917511 QIT917510:QJL917511 QSP917510:QTH917511 RCL917510:RDD917511 RMH917510:RMZ917511 RWD917510:RWV917511 SFZ917510:SGR917511 SPV917510:SQN917511 SZR917510:TAJ917511 TJN917510:TKF917511 TTJ917510:TUB917511 UDF917510:UDX917511 UNB917510:UNT917511 UWX917510:UXP917511 VGT917510:VHL917511 VQP917510:VRH917511 WAL917510:WBD917511 WKH917510:WKZ917511 WUD917510:WUV917511 L983048:Z983049 HR983046:IJ983047 RN983046:SF983047 ABJ983046:ACB983047 ALF983046:ALX983047 AVB983046:AVT983047 BEX983046:BFP983047 BOT983046:BPL983047 BYP983046:BZH983047 CIL983046:CJD983047 CSH983046:CSZ983047 DCD983046:DCV983047 DLZ983046:DMR983047 DVV983046:DWN983047 EFR983046:EGJ983047 EPN983046:EQF983047 EZJ983046:FAB983047 FJF983046:FJX983047 FTB983046:FTT983047 GCX983046:GDP983047 GMT983046:GNL983047 GWP983046:GXH983047 HGL983046:HHD983047 HQH983046:HQZ983047 IAD983046:IAV983047 IJZ983046:IKR983047 ITV983046:IUN983047 JDR983046:JEJ983047 JNN983046:JOF983047 JXJ983046:JYB983047 KHF983046:KHX983047 KRB983046:KRT983047 LAX983046:LBP983047 LKT983046:LLL983047 LUP983046:LVH983047 MEL983046:MFD983047 MOH983046:MOZ983047 MYD983046:MYV983047 NHZ983046:NIR983047 NRV983046:NSN983047 OBR983046:OCJ983047 OLN983046:OMF983047 OVJ983046:OWB983047 PFF983046:PFX983047 PPB983046:PPT983047 PYX983046:PZP983047 QIT983046:QJL983047 QSP983046:QTH983047 RCL983046:RDD983047 RMH983046:RMZ983047 RWD983046:RWV983047 SFZ983046:SGR983047 SPV983046:SQN983047 SZR983046:TAJ983047 TJN983046:TKF983047 TTJ983046:TUB983047 UDF983046:UDX983047 UNB983046:UNT983047 UWX983046:UXP983047 VGT983046:VHL983047 VQP983046:VRH983047 WAL983046:WBD983047 WKH983046:WKZ983047 WUD983046:WUV983047 H65559:Z65559 HN65557:IJ65557 RJ65557:SF65557 ABF65557:ACB65557 ALB65557:ALX65557 AUX65557:AVT65557 BET65557:BFP65557 BOP65557:BPL65557 BYL65557:BZH65557 CIH65557:CJD65557 CSD65557:CSZ65557 DBZ65557:DCV65557 DLV65557:DMR65557 DVR65557:DWN65557 EFN65557:EGJ65557 EPJ65557:EQF65557 EZF65557:FAB65557 FJB65557:FJX65557 FSX65557:FTT65557 GCT65557:GDP65557 GMP65557:GNL65557 GWL65557:GXH65557 HGH65557:HHD65557 HQD65557:HQZ65557 HZZ65557:IAV65557 IJV65557:IKR65557 ITR65557:IUN65557 JDN65557:JEJ65557 JNJ65557:JOF65557 JXF65557:JYB65557 KHB65557:KHX65557 KQX65557:KRT65557 LAT65557:LBP65557 LKP65557:LLL65557 LUL65557:LVH65557 MEH65557:MFD65557 MOD65557:MOZ65557 MXZ65557:MYV65557 NHV65557:NIR65557 NRR65557:NSN65557 OBN65557:OCJ65557 OLJ65557:OMF65557 OVF65557:OWB65557 PFB65557:PFX65557 POX65557:PPT65557 PYT65557:PZP65557 QIP65557:QJL65557 QSL65557:QTH65557 RCH65557:RDD65557 RMD65557:RMZ65557 RVZ65557:RWV65557 SFV65557:SGR65557 SPR65557:SQN65557 SZN65557:TAJ65557 TJJ65557:TKF65557 TTF65557:TUB65557 UDB65557:UDX65557 UMX65557:UNT65557 UWT65557:UXP65557 VGP65557:VHL65557 VQL65557:VRH65557 WAH65557:WBD65557 WKD65557:WKZ65557 WTZ65557:WUV65557 H131095:Z131095 HN131093:IJ131093 RJ131093:SF131093 ABF131093:ACB131093 ALB131093:ALX131093 AUX131093:AVT131093 BET131093:BFP131093 BOP131093:BPL131093 BYL131093:BZH131093 CIH131093:CJD131093 CSD131093:CSZ131093 DBZ131093:DCV131093 DLV131093:DMR131093 DVR131093:DWN131093 EFN131093:EGJ131093 EPJ131093:EQF131093 EZF131093:FAB131093 FJB131093:FJX131093 FSX131093:FTT131093 GCT131093:GDP131093 GMP131093:GNL131093 GWL131093:GXH131093 HGH131093:HHD131093 HQD131093:HQZ131093 HZZ131093:IAV131093 IJV131093:IKR131093 ITR131093:IUN131093 JDN131093:JEJ131093 JNJ131093:JOF131093 JXF131093:JYB131093 KHB131093:KHX131093 KQX131093:KRT131093 LAT131093:LBP131093 LKP131093:LLL131093 LUL131093:LVH131093 MEH131093:MFD131093 MOD131093:MOZ131093 MXZ131093:MYV131093 NHV131093:NIR131093 NRR131093:NSN131093 OBN131093:OCJ131093 OLJ131093:OMF131093 OVF131093:OWB131093 PFB131093:PFX131093 POX131093:PPT131093 PYT131093:PZP131093 QIP131093:QJL131093 QSL131093:QTH131093 RCH131093:RDD131093 RMD131093:RMZ131093 RVZ131093:RWV131093 SFV131093:SGR131093 SPR131093:SQN131093 SZN131093:TAJ131093 TJJ131093:TKF131093 TTF131093:TUB131093 UDB131093:UDX131093 UMX131093:UNT131093 UWT131093:UXP131093 VGP131093:VHL131093 VQL131093:VRH131093 WAH131093:WBD131093 WKD131093:WKZ131093 WTZ131093:WUV131093 H196631:Z196631 HN196629:IJ196629 RJ196629:SF196629 ABF196629:ACB196629 ALB196629:ALX196629 AUX196629:AVT196629 BET196629:BFP196629 BOP196629:BPL196629 BYL196629:BZH196629 CIH196629:CJD196629 CSD196629:CSZ196629 DBZ196629:DCV196629 DLV196629:DMR196629 DVR196629:DWN196629 EFN196629:EGJ196629 EPJ196629:EQF196629 EZF196629:FAB196629 FJB196629:FJX196629 FSX196629:FTT196629 GCT196629:GDP196629 GMP196629:GNL196629 GWL196629:GXH196629 HGH196629:HHD196629 HQD196629:HQZ196629 HZZ196629:IAV196629 IJV196629:IKR196629 ITR196629:IUN196629 JDN196629:JEJ196629 JNJ196629:JOF196629 JXF196629:JYB196629 KHB196629:KHX196629 KQX196629:KRT196629 LAT196629:LBP196629 LKP196629:LLL196629 LUL196629:LVH196629 MEH196629:MFD196629 MOD196629:MOZ196629 MXZ196629:MYV196629 NHV196629:NIR196629 NRR196629:NSN196629 OBN196629:OCJ196629 OLJ196629:OMF196629 OVF196629:OWB196629 PFB196629:PFX196629 POX196629:PPT196629 PYT196629:PZP196629 QIP196629:QJL196629 QSL196629:QTH196629 RCH196629:RDD196629 RMD196629:RMZ196629 RVZ196629:RWV196629 SFV196629:SGR196629 SPR196629:SQN196629 SZN196629:TAJ196629 TJJ196629:TKF196629 TTF196629:TUB196629 UDB196629:UDX196629 UMX196629:UNT196629 UWT196629:UXP196629 VGP196629:VHL196629 VQL196629:VRH196629 WAH196629:WBD196629 WKD196629:WKZ196629 WTZ196629:WUV196629 H262167:Z262167 HN262165:IJ262165 RJ262165:SF262165 ABF262165:ACB262165 ALB262165:ALX262165 AUX262165:AVT262165 BET262165:BFP262165 BOP262165:BPL262165 BYL262165:BZH262165 CIH262165:CJD262165 CSD262165:CSZ262165 DBZ262165:DCV262165 DLV262165:DMR262165 DVR262165:DWN262165 EFN262165:EGJ262165 EPJ262165:EQF262165 EZF262165:FAB262165 FJB262165:FJX262165 FSX262165:FTT262165 GCT262165:GDP262165 GMP262165:GNL262165 GWL262165:GXH262165 HGH262165:HHD262165 HQD262165:HQZ262165 HZZ262165:IAV262165 IJV262165:IKR262165 ITR262165:IUN262165 JDN262165:JEJ262165 JNJ262165:JOF262165 JXF262165:JYB262165 KHB262165:KHX262165 KQX262165:KRT262165 LAT262165:LBP262165 LKP262165:LLL262165 LUL262165:LVH262165 MEH262165:MFD262165 MOD262165:MOZ262165 MXZ262165:MYV262165 NHV262165:NIR262165 NRR262165:NSN262165 OBN262165:OCJ262165 OLJ262165:OMF262165 OVF262165:OWB262165 PFB262165:PFX262165 POX262165:PPT262165 PYT262165:PZP262165 QIP262165:QJL262165 QSL262165:QTH262165 RCH262165:RDD262165 RMD262165:RMZ262165 RVZ262165:RWV262165 SFV262165:SGR262165 SPR262165:SQN262165 SZN262165:TAJ262165 TJJ262165:TKF262165 TTF262165:TUB262165 UDB262165:UDX262165 UMX262165:UNT262165 UWT262165:UXP262165 VGP262165:VHL262165 VQL262165:VRH262165 WAH262165:WBD262165 WKD262165:WKZ262165 WTZ262165:WUV262165 H327703:Z327703 HN327701:IJ327701 RJ327701:SF327701 ABF327701:ACB327701 ALB327701:ALX327701 AUX327701:AVT327701 BET327701:BFP327701 BOP327701:BPL327701 BYL327701:BZH327701 CIH327701:CJD327701 CSD327701:CSZ327701 DBZ327701:DCV327701 DLV327701:DMR327701 DVR327701:DWN327701 EFN327701:EGJ327701 EPJ327701:EQF327701 EZF327701:FAB327701 FJB327701:FJX327701 FSX327701:FTT327701 GCT327701:GDP327701 GMP327701:GNL327701 GWL327701:GXH327701 HGH327701:HHD327701 HQD327701:HQZ327701 HZZ327701:IAV327701 IJV327701:IKR327701 ITR327701:IUN327701 JDN327701:JEJ327701 JNJ327701:JOF327701 JXF327701:JYB327701 KHB327701:KHX327701 KQX327701:KRT327701 LAT327701:LBP327701 LKP327701:LLL327701 LUL327701:LVH327701 MEH327701:MFD327701 MOD327701:MOZ327701 MXZ327701:MYV327701 NHV327701:NIR327701 NRR327701:NSN327701 OBN327701:OCJ327701 OLJ327701:OMF327701 OVF327701:OWB327701 PFB327701:PFX327701 POX327701:PPT327701 PYT327701:PZP327701 QIP327701:QJL327701 QSL327701:QTH327701 RCH327701:RDD327701 RMD327701:RMZ327701 RVZ327701:RWV327701 SFV327701:SGR327701 SPR327701:SQN327701 SZN327701:TAJ327701 TJJ327701:TKF327701 TTF327701:TUB327701 UDB327701:UDX327701 UMX327701:UNT327701 UWT327701:UXP327701 VGP327701:VHL327701 VQL327701:VRH327701 WAH327701:WBD327701 WKD327701:WKZ327701 WTZ327701:WUV327701 H393239:Z393239 HN393237:IJ393237 RJ393237:SF393237 ABF393237:ACB393237 ALB393237:ALX393237 AUX393237:AVT393237 BET393237:BFP393237 BOP393237:BPL393237 BYL393237:BZH393237 CIH393237:CJD393237 CSD393237:CSZ393237 DBZ393237:DCV393237 DLV393237:DMR393237 DVR393237:DWN393237 EFN393237:EGJ393237 EPJ393237:EQF393237 EZF393237:FAB393237 FJB393237:FJX393237 FSX393237:FTT393237 GCT393237:GDP393237 GMP393237:GNL393237 GWL393237:GXH393237 HGH393237:HHD393237 HQD393237:HQZ393237 HZZ393237:IAV393237 IJV393237:IKR393237 ITR393237:IUN393237 JDN393237:JEJ393237 JNJ393237:JOF393237 JXF393237:JYB393237 KHB393237:KHX393237 KQX393237:KRT393237 LAT393237:LBP393237 LKP393237:LLL393237 LUL393237:LVH393237 MEH393237:MFD393237 MOD393237:MOZ393237 MXZ393237:MYV393237 NHV393237:NIR393237 NRR393237:NSN393237 OBN393237:OCJ393237 OLJ393237:OMF393237 OVF393237:OWB393237 PFB393237:PFX393237 POX393237:PPT393237 PYT393237:PZP393237 QIP393237:QJL393237 QSL393237:QTH393237 RCH393237:RDD393237 RMD393237:RMZ393237 RVZ393237:RWV393237 SFV393237:SGR393237 SPR393237:SQN393237 SZN393237:TAJ393237 TJJ393237:TKF393237 TTF393237:TUB393237 UDB393237:UDX393237 UMX393237:UNT393237 UWT393237:UXP393237 VGP393237:VHL393237 VQL393237:VRH393237 WAH393237:WBD393237 WKD393237:WKZ393237 WTZ393237:WUV393237 H458775:Z458775 HN458773:IJ458773 RJ458773:SF458773 ABF458773:ACB458773 ALB458773:ALX458773 AUX458773:AVT458773 BET458773:BFP458773 BOP458773:BPL458773 BYL458773:BZH458773 CIH458773:CJD458773 CSD458773:CSZ458773 DBZ458773:DCV458773 DLV458773:DMR458773 DVR458773:DWN458773 EFN458773:EGJ458773 EPJ458773:EQF458773 EZF458773:FAB458773 FJB458773:FJX458773 FSX458773:FTT458773 GCT458773:GDP458773 GMP458773:GNL458773 GWL458773:GXH458773 HGH458773:HHD458773 HQD458773:HQZ458773 HZZ458773:IAV458773 IJV458773:IKR458773 ITR458773:IUN458773 JDN458773:JEJ458773 JNJ458773:JOF458773 JXF458773:JYB458773 KHB458773:KHX458773 KQX458773:KRT458773 LAT458773:LBP458773 LKP458773:LLL458773 LUL458773:LVH458773 MEH458773:MFD458773 MOD458773:MOZ458773 MXZ458773:MYV458773 NHV458773:NIR458773 NRR458773:NSN458773 OBN458773:OCJ458773 OLJ458773:OMF458773 OVF458773:OWB458773 PFB458773:PFX458773 POX458773:PPT458773 PYT458773:PZP458773 QIP458773:QJL458773 QSL458773:QTH458773 RCH458773:RDD458773 RMD458773:RMZ458773 RVZ458773:RWV458773 SFV458773:SGR458773 SPR458773:SQN458773 SZN458773:TAJ458773 TJJ458773:TKF458773 TTF458773:TUB458773 UDB458773:UDX458773 UMX458773:UNT458773 UWT458773:UXP458773 VGP458773:VHL458773 VQL458773:VRH458773 WAH458773:WBD458773 WKD458773:WKZ458773 WTZ458773:WUV458773 H524311:Z524311 HN524309:IJ524309 RJ524309:SF524309 ABF524309:ACB524309 ALB524309:ALX524309 AUX524309:AVT524309 BET524309:BFP524309 BOP524309:BPL524309 BYL524309:BZH524309 CIH524309:CJD524309 CSD524309:CSZ524309 DBZ524309:DCV524309 DLV524309:DMR524309 DVR524309:DWN524309 EFN524309:EGJ524309 EPJ524309:EQF524309 EZF524309:FAB524309 FJB524309:FJX524309 FSX524309:FTT524309 GCT524309:GDP524309 GMP524309:GNL524309 GWL524309:GXH524309 HGH524309:HHD524309 HQD524309:HQZ524309 HZZ524309:IAV524309 IJV524309:IKR524309 ITR524309:IUN524309 JDN524309:JEJ524309 JNJ524309:JOF524309 JXF524309:JYB524309 KHB524309:KHX524309 KQX524309:KRT524309 LAT524309:LBP524309 LKP524309:LLL524309 LUL524309:LVH524309 MEH524309:MFD524309 MOD524309:MOZ524309 MXZ524309:MYV524309 NHV524309:NIR524309 NRR524309:NSN524309 OBN524309:OCJ524309 OLJ524309:OMF524309 OVF524309:OWB524309 PFB524309:PFX524309 POX524309:PPT524309 PYT524309:PZP524309 QIP524309:QJL524309 QSL524309:QTH524309 RCH524309:RDD524309 RMD524309:RMZ524309 RVZ524309:RWV524309 SFV524309:SGR524309 SPR524309:SQN524309 SZN524309:TAJ524309 TJJ524309:TKF524309 TTF524309:TUB524309 UDB524309:UDX524309 UMX524309:UNT524309 UWT524309:UXP524309 VGP524309:VHL524309 VQL524309:VRH524309 WAH524309:WBD524309 WKD524309:WKZ524309 WTZ524309:WUV524309 H589847:Z589847 HN589845:IJ589845 RJ589845:SF589845 ABF589845:ACB589845 ALB589845:ALX589845 AUX589845:AVT589845 BET589845:BFP589845 BOP589845:BPL589845 BYL589845:BZH589845 CIH589845:CJD589845 CSD589845:CSZ589845 DBZ589845:DCV589845 DLV589845:DMR589845 DVR589845:DWN589845 EFN589845:EGJ589845 EPJ589845:EQF589845 EZF589845:FAB589845 FJB589845:FJX589845 FSX589845:FTT589845 GCT589845:GDP589845 GMP589845:GNL589845 GWL589845:GXH589845 HGH589845:HHD589845 HQD589845:HQZ589845 HZZ589845:IAV589845 IJV589845:IKR589845 ITR589845:IUN589845 JDN589845:JEJ589845 JNJ589845:JOF589845 JXF589845:JYB589845 KHB589845:KHX589845 KQX589845:KRT589845 LAT589845:LBP589845 LKP589845:LLL589845 LUL589845:LVH589845 MEH589845:MFD589845 MOD589845:MOZ589845 MXZ589845:MYV589845 NHV589845:NIR589845 NRR589845:NSN589845 OBN589845:OCJ589845 OLJ589845:OMF589845 OVF589845:OWB589845 PFB589845:PFX589845 POX589845:PPT589845 PYT589845:PZP589845 QIP589845:QJL589845 QSL589845:QTH589845 RCH589845:RDD589845 RMD589845:RMZ589845 RVZ589845:RWV589845 SFV589845:SGR589845 SPR589845:SQN589845 SZN589845:TAJ589845 TJJ589845:TKF589845 TTF589845:TUB589845 UDB589845:UDX589845 UMX589845:UNT589845 UWT589845:UXP589845 VGP589845:VHL589845 VQL589845:VRH589845 WAH589845:WBD589845 WKD589845:WKZ589845 WTZ589845:WUV589845 H655383:Z655383 HN655381:IJ655381 RJ655381:SF655381 ABF655381:ACB655381 ALB655381:ALX655381 AUX655381:AVT655381 BET655381:BFP655381 BOP655381:BPL655381 BYL655381:BZH655381 CIH655381:CJD655381 CSD655381:CSZ655381 DBZ655381:DCV655381 DLV655381:DMR655381 DVR655381:DWN655381 EFN655381:EGJ655381 EPJ655381:EQF655381 EZF655381:FAB655381 FJB655381:FJX655381 FSX655381:FTT655381 GCT655381:GDP655381 GMP655381:GNL655381 GWL655381:GXH655381 HGH655381:HHD655381 HQD655381:HQZ655381 HZZ655381:IAV655381 IJV655381:IKR655381 ITR655381:IUN655381 JDN655381:JEJ655381 JNJ655381:JOF655381 JXF655381:JYB655381 KHB655381:KHX655381 KQX655381:KRT655381 LAT655381:LBP655381 LKP655381:LLL655381 LUL655381:LVH655381 MEH655381:MFD655381 MOD655381:MOZ655381 MXZ655381:MYV655381 NHV655381:NIR655381 NRR655381:NSN655381 OBN655381:OCJ655381 OLJ655381:OMF655381 OVF655381:OWB655381 PFB655381:PFX655381 POX655381:PPT655381 PYT655381:PZP655381 QIP655381:QJL655381 QSL655381:QTH655381 RCH655381:RDD655381 RMD655381:RMZ655381 RVZ655381:RWV655381 SFV655381:SGR655381 SPR655381:SQN655381 SZN655381:TAJ655381 TJJ655381:TKF655381 TTF655381:TUB655381 UDB655381:UDX655381 UMX655381:UNT655381 UWT655381:UXP655381 VGP655381:VHL655381 VQL655381:VRH655381 WAH655381:WBD655381 WKD655381:WKZ655381 WTZ655381:WUV655381 H720919:Z720919 HN720917:IJ720917 RJ720917:SF720917 ABF720917:ACB720917 ALB720917:ALX720917 AUX720917:AVT720917 BET720917:BFP720917 BOP720917:BPL720917 BYL720917:BZH720917 CIH720917:CJD720917 CSD720917:CSZ720917 DBZ720917:DCV720917 DLV720917:DMR720917 DVR720917:DWN720917 EFN720917:EGJ720917 EPJ720917:EQF720917 EZF720917:FAB720917 FJB720917:FJX720917 FSX720917:FTT720917 GCT720917:GDP720917 GMP720917:GNL720917 GWL720917:GXH720917 HGH720917:HHD720917 HQD720917:HQZ720917 HZZ720917:IAV720917 IJV720917:IKR720917 ITR720917:IUN720917 JDN720917:JEJ720917 JNJ720917:JOF720917 JXF720917:JYB720917 KHB720917:KHX720917 KQX720917:KRT720917 LAT720917:LBP720917 LKP720917:LLL720917 LUL720917:LVH720917 MEH720917:MFD720917 MOD720917:MOZ720917 MXZ720917:MYV720917 NHV720917:NIR720917 NRR720917:NSN720917 OBN720917:OCJ720917 OLJ720917:OMF720917 OVF720917:OWB720917 PFB720917:PFX720917 POX720917:PPT720917 PYT720917:PZP720917 QIP720917:QJL720917 QSL720917:QTH720917 RCH720917:RDD720917 RMD720917:RMZ720917 RVZ720917:RWV720917 SFV720917:SGR720917 SPR720917:SQN720917 SZN720917:TAJ720917 TJJ720917:TKF720917 TTF720917:TUB720917 UDB720917:UDX720917 UMX720917:UNT720917 UWT720917:UXP720917 VGP720917:VHL720917 VQL720917:VRH720917 WAH720917:WBD720917 WKD720917:WKZ720917 WTZ720917:WUV720917 H786455:Z786455 HN786453:IJ786453 RJ786453:SF786453 ABF786453:ACB786453 ALB786453:ALX786453 AUX786453:AVT786453 BET786453:BFP786453 BOP786453:BPL786453 BYL786453:BZH786453 CIH786453:CJD786453 CSD786453:CSZ786453 DBZ786453:DCV786453 DLV786453:DMR786453 DVR786453:DWN786453 EFN786453:EGJ786453 EPJ786453:EQF786453 EZF786453:FAB786453 FJB786453:FJX786453 FSX786453:FTT786453 GCT786453:GDP786453 GMP786453:GNL786453 GWL786453:GXH786453 HGH786453:HHD786453 HQD786453:HQZ786453 HZZ786453:IAV786453 IJV786453:IKR786453 ITR786453:IUN786453 JDN786453:JEJ786453 JNJ786453:JOF786453 JXF786453:JYB786453 KHB786453:KHX786453 KQX786453:KRT786453 LAT786453:LBP786453 LKP786453:LLL786453 LUL786453:LVH786453 MEH786453:MFD786453 MOD786453:MOZ786453 MXZ786453:MYV786453 NHV786453:NIR786453 NRR786453:NSN786453 OBN786453:OCJ786453 OLJ786453:OMF786453 OVF786453:OWB786453 PFB786453:PFX786453 POX786453:PPT786453 PYT786453:PZP786453 QIP786453:QJL786453 QSL786453:QTH786453 RCH786453:RDD786453 RMD786453:RMZ786453 RVZ786453:RWV786453 SFV786453:SGR786453 SPR786453:SQN786453 SZN786453:TAJ786453 TJJ786453:TKF786453 TTF786453:TUB786453 UDB786453:UDX786453 UMX786453:UNT786453 UWT786453:UXP786453 VGP786453:VHL786453 VQL786453:VRH786453 WAH786453:WBD786453 WKD786453:WKZ786453 WTZ786453:WUV786453 H851991:Z851991 HN851989:IJ851989 RJ851989:SF851989 ABF851989:ACB851989 ALB851989:ALX851989 AUX851989:AVT851989 BET851989:BFP851989 BOP851989:BPL851989 BYL851989:BZH851989 CIH851989:CJD851989 CSD851989:CSZ851989 DBZ851989:DCV851989 DLV851989:DMR851989 DVR851989:DWN851989 EFN851989:EGJ851989 EPJ851989:EQF851989 EZF851989:FAB851989 FJB851989:FJX851989 FSX851989:FTT851989 GCT851989:GDP851989 GMP851989:GNL851989 GWL851989:GXH851989 HGH851989:HHD851989 HQD851989:HQZ851989 HZZ851989:IAV851989 IJV851989:IKR851989 ITR851989:IUN851989 JDN851989:JEJ851989 JNJ851989:JOF851989 JXF851989:JYB851989 KHB851989:KHX851989 KQX851989:KRT851989 LAT851989:LBP851989 LKP851989:LLL851989 LUL851989:LVH851989 MEH851989:MFD851989 MOD851989:MOZ851989 MXZ851989:MYV851989 NHV851989:NIR851989 NRR851989:NSN851989 OBN851989:OCJ851989 OLJ851989:OMF851989 OVF851989:OWB851989 PFB851989:PFX851989 POX851989:PPT851989 PYT851989:PZP851989 QIP851989:QJL851989 QSL851989:QTH851989 RCH851989:RDD851989 RMD851989:RMZ851989 RVZ851989:RWV851989 SFV851989:SGR851989 SPR851989:SQN851989 SZN851989:TAJ851989 TJJ851989:TKF851989 TTF851989:TUB851989 UDB851989:UDX851989 UMX851989:UNT851989 UWT851989:UXP851989 VGP851989:VHL851989 VQL851989:VRH851989 WAH851989:WBD851989 WKD851989:WKZ851989 WTZ851989:WUV851989 H917527:Z917527 HN917525:IJ917525 RJ917525:SF917525 ABF917525:ACB917525 ALB917525:ALX917525 AUX917525:AVT917525 BET917525:BFP917525 BOP917525:BPL917525 BYL917525:BZH917525 CIH917525:CJD917525 CSD917525:CSZ917525 DBZ917525:DCV917525 DLV917525:DMR917525 DVR917525:DWN917525 EFN917525:EGJ917525 EPJ917525:EQF917525 EZF917525:FAB917525 FJB917525:FJX917525 FSX917525:FTT917525 GCT917525:GDP917525 GMP917525:GNL917525 GWL917525:GXH917525 HGH917525:HHD917525 HQD917525:HQZ917525 HZZ917525:IAV917525 IJV917525:IKR917525 ITR917525:IUN917525 JDN917525:JEJ917525 JNJ917525:JOF917525 JXF917525:JYB917525 KHB917525:KHX917525 KQX917525:KRT917525 LAT917525:LBP917525 LKP917525:LLL917525 LUL917525:LVH917525 MEH917525:MFD917525 MOD917525:MOZ917525 MXZ917525:MYV917525 NHV917525:NIR917525 NRR917525:NSN917525 OBN917525:OCJ917525 OLJ917525:OMF917525 OVF917525:OWB917525 PFB917525:PFX917525 POX917525:PPT917525 PYT917525:PZP917525 QIP917525:QJL917525 QSL917525:QTH917525 RCH917525:RDD917525 RMD917525:RMZ917525 RVZ917525:RWV917525 SFV917525:SGR917525 SPR917525:SQN917525 SZN917525:TAJ917525 TJJ917525:TKF917525 TTF917525:TUB917525 UDB917525:UDX917525 UMX917525:UNT917525 UWT917525:UXP917525 VGP917525:VHL917525 VQL917525:VRH917525 WAH917525:WBD917525 WKD917525:WKZ917525 WTZ917525:WUV917525 H983063:Z983063 HN983061:IJ983061 RJ983061:SF983061 ABF983061:ACB983061 ALB983061:ALX983061 AUX983061:AVT983061 BET983061:BFP983061 BOP983061:BPL983061 BYL983061:BZH983061 CIH983061:CJD983061 CSD983061:CSZ983061 DBZ983061:DCV983061 DLV983061:DMR983061 DVR983061:DWN983061 EFN983061:EGJ983061 EPJ983061:EQF983061 EZF983061:FAB983061 FJB983061:FJX983061 FSX983061:FTT983061 GCT983061:GDP983061 GMP983061:GNL983061 GWL983061:GXH983061 HGH983061:HHD983061 HQD983061:HQZ983061 HZZ983061:IAV983061 IJV983061:IKR983061 ITR983061:IUN983061 JDN983061:JEJ983061 JNJ983061:JOF983061 JXF983061:JYB983061 KHB983061:KHX983061 KQX983061:KRT983061 LAT983061:LBP983061 LKP983061:LLL983061 LUL983061:LVH983061 MEH983061:MFD983061 MOD983061:MOZ983061 MXZ983061:MYV983061 NHV983061:NIR983061 NRR983061:NSN983061 OBN983061:OCJ983061 OLJ983061:OMF983061 OVF983061:OWB983061 PFB983061:PFX983061 POX983061:PPT983061 PYT983061:PZP983061 QIP983061:QJL983061 QSL983061:QTH983061 RCH983061:RDD983061 RMD983061:RMZ983061 RVZ983061:RWV983061 SFV983061:SGR983061 SPR983061:SQN983061 SZN983061:TAJ983061 TJJ983061:TKF983061 TTF983061:TUB983061 UDB983061:UDX983061 UMX983061:UNT983061 UWT983061:UXP983061 VGP983061:VHL983061 VQL983061:VRH983061 WAH983061:WBD983061 WKD983061:WKZ983061 WTZ983061:WUV983061 L65554:Z65555 HR65552:IJ65553 RN65552:SF65553 ABJ65552:ACB65553 ALF65552:ALX65553 AVB65552:AVT65553 BEX65552:BFP65553 BOT65552:BPL65553 BYP65552:BZH65553 CIL65552:CJD65553 CSH65552:CSZ65553 DCD65552:DCV65553 DLZ65552:DMR65553 DVV65552:DWN65553 EFR65552:EGJ65553 EPN65552:EQF65553 EZJ65552:FAB65553 FJF65552:FJX65553 FTB65552:FTT65553 GCX65552:GDP65553 GMT65552:GNL65553 GWP65552:GXH65553 HGL65552:HHD65553 HQH65552:HQZ65553 IAD65552:IAV65553 IJZ65552:IKR65553 ITV65552:IUN65553 JDR65552:JEJ65553 JNN65552:JOF65553 JXJ65552:JYB65553 KHF65552:KHX65553 KRB65552:KRT65553 LAX65552:LBP65553 LKT65552:LLL65553 LUP65552:LVH65553 MEL65552:MFD65553 MOH65552:MOZ65553 MYD65552:MYV65553 NHZ65552:NIR65553 NRV65552:NSN65553 OBR65552:OCJ65553 OLN65552:OMF65553 OVJ65552:OWB65553 PFF65552:PFX65553 PPB65552:PPT65553 PYX65552:PZP65553 QIT65552:QJL65553 QSP65552:QTH65553 RCL65552:RDD65553 RMH65552:RMZ65553 RWD65552:RWV65553 SFZ65552:SGR65553 SPV65552:SQN65553 SZR65552:TAJ65553 TJN65552:TKF65553 TTJ65552:TUB65553 UDF65552:UDX65553 UNB65552:UNT65553 UWX65552:UXP65553 VGT65552:VHL65553 VQP65552:VRH65553 WAL65552:WBD65553 WKH65552:WKZ65553 WUD65552:WUV65553 L131090:Z131091 HR131088:IJ131089 RN131088:SF131089 ABJ131088:ACB131089 ALF131088:ALX131089 AVB131088:AVT131089 BEX131088:BFP131089 BOT131088:BPL131089 BYP131088:BZH131089 CIL131088:CJD131089 CSH131088:CSZ131089 DCD131088:DCV131089 DLZ131088:DMR131089 DVV131088:DWN131089 EFR131088:EGJ131089 EPN131088:EQF131089 EZJ131088:FAB131089 FJF131088:FJX131089 FTB131088:FTT131089 GCX131088:GDP131089 GMT131088:GNL131089 GWP131088:GXH131089 HGL131088:HHD131089 HQH131088:HQZ131089 IAD131088:IAV131089 IJZ131088:IKR131089 ITV131088:IUN131089 JDR131088:JEJ131089 JNN131088:JOF131089 JXJ131088:JYB131089 KHF131088:KHX131089 KRB131088:KRT131089 LAX131088:LBP131089 LKT131088:LLL131089 LUP131088:LVH131089 MEL131088:MFD131089 MOH131088:MOZ131089 MYD131088:MYV131089 NHZ131088:NIR131089 NRV131088:NSN131089 OBR131088:OCJ131089 OLN131088:OMF131089 OVJ131088:OWB131089 PFF131088:PFX131089 PPB131088:PPT131089 PYX131088:PZP131089 QIT131088:QJL131089 QSP131088:QTH131089 RCL131088:RDD131089 RMH131088:RMZ131089 RWD131088:RWV131089 SFZ131088:SGR131089 SPV131088:SQN131089 SZR131088:TAJ131089 TJN131088:TKF131089 TTJ131088:TUB131089 UDF131088:UDX131089 UNB131088:UNT131089 UWX131088:UXP131089 VGT131088:VHL131089 VQP131088:VRH131089 WAL131088:WBD131089 WKH131088:WKZ131089 WUD131088:WUV131089 L196626:Z196627 HR196624:IJ196625 RN196624:SF196625 ABJ196624:ACB196625 ALF196624:ALX196625 AVB196624:AVT196625 BEX196624:BFP196625 BOT196624:BPL196625 BYP196624:BZH196625 CIL196624:CJD196625 CSH196624:CSZ196625 DCD196624:DCV196625 DLZ196624:DMR196625 DVV196624:DWN196625 EFR196624:EGJ196625 EPN196624:EQF196625 EZJ196624:FAB196625 FJF196624:FJX196625 FTB196624:FTT196625 GCX196624:GDP196625 GMT196624:GNL196625 GWP196624:GXH196625 HGL196624:HHD196625 HQH196624:HQZ196625 IAD196624:IAV196625 IJZ196624:IKR196625 ITV196624:IUN196625 JDR196624:JEJ196625 JNN196624:JOF196625 JXJ196624:JYB196625 KHF196624:KHX196625 KRB196624:KRT196625 LAX196624:LBP196625 LKT196624:LLL196625 LUP196624:LVH196625 MEL196624:MFD196625 MOH196624:MOZ196625 MYD196624:MYV196625 NHZ196624:NIR196625 NRV196624:NSN196625 OBR196624:OCJ196625 OLN196624:OMF196625 OVJ196624:OWB196625 PFF196624:PFX196625 PPB196624:PPT196625 PYX196624:PZP196625 QIT196624:QJL196625 QSP196624:QTH196625 RCL196624:RDD196625 RMH196624:RMZ196625 RWD196624:RWV196625 SFZ196624:SGR196625 SPV196624:SQN196625 SZR196624:TAJ196625 TJN196624:TKF196625 TTJ196624:TUB196625 UDF196624:UDX196625 UNB196624:UNT196625 UWX196624:UXP196625 VGT196624:VHL196625 VQP196624:VRH196625 WAL196624:WBD196625 WKH196624:WKZ196625 WUD196624:WUV196625 L262162:Z262163 HR262160:IJ262161 RN262160:SF262161 ABJ262160:ACB262161 ALF262160:ALX262161 AVB262160:AVT262161 BEX262160:BFP262161 BOT262160:BPL262161 BYP262160:BZH262161 CIL262160:CJD262161 CSH262160:CSZ262161 DCD262160:DCV262161 DLZ262160:DMR262161 DVV262160:DWN262161 EFR262160:EGJ262161 EPN262160:EQF262161 EZJ262160:FAB262161 FJF262160:FJX262161 FTB262160:FTT262161 GCX262160:GDP262161 GMT262160:GNL262161 GWP262160:GXH262161 HGL262160:HHD262161 HQH262160:HQZ262161 IAD262160:IAV262161 IJZ262160:IKR262161 ITV262160:IUN262161 JDR262160:JEJ262161 JNN262160:JOF262161 JXJ262160:JYB262161 KHF262160:KHX262161 KRB262160:KRT262161 LAX262160:LBP262161 LKT262160:LLL262161 LUP262160:LVH262161 MEL262160:MFD262161 MOH262160:MOZ262161 MYD262160:MYV262161 NHZ262160:NIR262161 NRV262160:NSN262161 OBR262160:OCJ262161 OLN262160:OMF262161 OVJ262160:OWB262161 PFF262160:PFX262161 PPB262160:PPT262161 PYX262160:PZP262161 QIT262160:QJL262161 QSP262160:QTH262161 RCL262160:RDD262161 RMH262160:RMZ262161 RWD262160:RWV262161 SFZ262160:SGR262161 SPV262160:SQN262161 SZR262160:TAJ262161 TJN262160:TKF262161 TTJ262160:TUB262161 UDF262160:UDX262161 UNB262160:UNT262161 UWX262160:UXP262161 VGT262160:VHL262161 VQP262160:VRH262161 WAL262160:WBD262161 WKH262160:WKZ262161 WUD262160:WUV262161 L327698:Z327699 HR327696:IJ327697 RN327696:SF327697 ABJ327696:ACB327697 ALF327696:ALX327697 AVB327696:AVT327697 BEX327696:BFP327697 BOT327696:BPL327697 BYP327696:BZH327697 CIL327696:CJD327697 CSH327696:CSZ327697 DCD327696:DCV327697 DLZ327696:DMR327697 DVV327696:DWN327697 EFR327696:EGJ327697 EPN327696:EQF327697 EZJ327696:FAB327697 FJF327696:FJX327697 FTB327696:FTT327697 GCX327696:GDP327697 GMT327696:GNL327697 GWP327696:GXH327697 HGL327696:HHD327697 HQH327696:HQZ327697 IAD327696:IAV327697 IJZ327696:IKR327697 ITV327696:IUN327697 JDR327696:JEJ327697 JNN327696:JOF327697 JXJ327696:JYB327697 KHF327696:KHX327697 KRB327696:KRT327697 LAX327696:LBP327697 LKT327696:LLL327697 LUP327696:LVH327697 MEL327696:MFD327697 MOH327696:MOZ327697 MYD327696:MYV327697 NHZ327696:NIR327697 NRV327696:NSN327697 OBR327696:OCJ327697 OLN327696:OMF327697 OVJ327696:OWB327697 PFF327696:PFX327697 PPB327696:PPT327697 PYX327696:PZP327697 QIT327696:QJL327697 QSP327696:QTH327697 RCL327696:RDD327697 RMH327696:RMZ327697 RWD327696:RWV327697 SFZ327696:SGR327697 SPV327696:SQN327697 SZR327696:TAJ327697 TJN327696:TKF327697 TTJ327696:TUB327697 UDF327696:UDX327697 UNB327696:UNT327697 UWX327696:UXP327697 VGT327696:VHL327697 VQP327696:VRH327697 WAL327696:WBD327697 WKH327696:WKZ327697 WUD327696:WUV327697 L393234:Z393235 HR393232:IJ393233 RN393232:SF393233 ABJ393232:ACB393233 ALF393232:ALX393233 AVB393232:AVT393233 BEX393232:BFP393233 BOT393232:BPL393233 BYP393232:BZH393233 CIL393232:CJD393233 CSH393232:CSZ393233 DCD393232:DCV393233 DLZ393232:DMR393233 DVV393232:DWN393233 EFR393232:EGJ393233 EPN393232:EQF393233 EZJ393232:FAB393233 FJF393232:FJX393233 FTB393232:FTT393233 GCX393232:GDP393233 GMT393232:GNL393233 GWP393232:GXH393233 HGL393232:HHD393233 HQH393232:HQZ393233 IAD393232:IAV393233 IJZ393232:IKR393233 ITV393232:IUN393233 JDR393232:JEJ393233 JNN393232:JOF393233 JXJ393232:JYB393233 KHF393232:KHX393233 KRB393232:KRT393233 LAX393232:LBP393233 LKT393232:LLL393233 LUP393232:LVH393233 MEL393232:MFD393233 MOH393232:MOZ393233 MYD393232:MYV393233 NHZ393232:NIR393233 NRV393232:NSN393233 OBR393232:OCJ393233 OLN393232:OMF393233 OVJ393232:OWB393233 PFF393232:PFX393233 PPB393232:PPT393233 PYX393232:PZP393233 QIT393232:QJL393233 QSP393232:QTH393233 RCL393232:RDD393233 RMH393232:RMZ393233 RWD393232:RWV393233 SFZ393232:SGR393233 SPV393232:SQN393233 SZR393232:TAJ393233 TJN393232:TKF393233 TTJ393232:TUB393233 UDF393232:UDX393233 UNB393232:UNT393233 UWX393232:UXP393233 VGT393232:VHL393233 VQP393232:VRH393233 WAL393232:WBD393233 WKH393232:WKZ393233 WUD393232:WUV393233 L458770:Z458771 HR458768:IJ458769 RN458768:SF458769 ABJ458768:ACB458769 ALF458768:ALX458769 AVB458768:AVT458769 BEX458768:BFP458769 BOT458768:BPL458769 BYP458768:BZH458769 CIL458768:CJD458769 CSH458768:CSZ458769 DCD458768:DCV458769 DLZ458768:DMR458769 DVV458768:DWN458769 EFR458768:EGJ458769 EPN458768:EQF458769 EZJ458768:FAB458769 FJF458768:FJX458769 FTB458768:FTT458769 GCX458768:GDP458769 GMT458768:GNL458769 GWP458768:GXH458769 HGL458768:HHD458769 HQH458768:HQZ458769 IAD458768:IAV458769 IJZ458768:IKR458769 ITV458768:IUN458769 JDR458768:JEJ458769 JNN458768:JOF458769 JXJ458768:JYB458769 KHF458768:KHX458769 KRB458768:KRT458769 LAX458768:LBP458769 LKT458768:LLL458769 LUP458768:LVH458769 MEL458768:MFD458769 MOH458768:MOZ458769 MYD458768:MYV458769 NHZ458768:NIR458769 NRV458768:NSN458769 OBR458768:OCJ458769 OLN458768:OMF458769 OVJ458768:OWB458769 PFF458768:PFX458769 PPB458768:PPT458769 PYX458768:PZP458769 QIT458768:QJL458769 QSP458768:QTH458769 RCL458768:RDD458769 RMH458768:RMZ458769 RWD458768:RWV458769 SFZ458768:SGR458769 SPV458768:SQN458769 SZR458768:TAJ458769 TJN458768:TKF458769 TTJ458768:TUB458769 UDF458768:UDX458769 UNB458768:UNT458769 UWX458768:UXP458769 VGT458768:VHL458769 VQP458768:VRH458769 WAL458768:WBD458769 WKH458768:WKZ458769 WUD458768:WUV458769 L524306:Z524307 HR524304:IJ524305 RN524304:SF524305 ABJ524304:ACB524305 ALF524304:ALX524305 AVB524304:AVT524305 BEX524304:BFP524305 BOT524304:BPL524305 BYP524304:BZH524305 CIL524304:CJD524305 CSH524304:CSZ524305 DCD524304:DCV524305 DLZ524304:DMR524305 DVV524304:DWN524305 EFR524304:EGJ524305 EPN524304:EQF524305 EZJ524304:FAB524305 FJF524304:FJX524305 FTB524304:FTT524305 GCX524304:GDP524305 GMT524304:GNL524305 GWP524304:GXH524305 HGL524304:HHD524305 HQH524304:HQZ524305 IAD524304:IAV524305 IJZ524304:IKR524305 ITV524304:IUN524305 JDR524304:JEJ524305 JNN524304:JOF524305 JXJ524304:JYB524305 KHF524304:KHX524305 KRB524304:KRT524305 LAX524304:LBP524305 LKT524304:LLL524305 LUP524304:LVH524305 MEL524304:MFD524305 MOH524304:MOZ524305 MYD524304:MYV524305 NHZ524304:NIR524305 NRV524304:NSN524305 OBR524304:OCJ524305 OLN524304:OMF524305 OVJ524304:OWB524305 PFF524304:PFX524305 PPB524304:PPT524305 PYX524304:PZP524305 QIT524304:QJL524305 QSP524304:QTH524305 RCL524304:RDD524305 RMH524304:RMZ524305 RWD524304:RWV524305 SFZ524304:SGR524305 SPV524304:SQN524305 SZR524304:TAJ524305 TJN524304:TKF524305 TTJ524304:TUB524305 UDF524304:UDX524305 UNB524304:UNT524305 UWX524304:UXP524305 VGT524304:VHL524305 VQP524304:VRH524305 WAL524304:WBD524305 WKH524304:WKZ524305 WUD524304:WUV524305 L589842:Z589843 HR589840:IJ589841 RN589840:SF589841 ABJ589840:ACB589841 ALF589840:ALX589841 AVB589840:AVT589841 BEX589840:BFP589841 BOT589840:BPL589841 BYP589840:BZH589841 CIL589840:CJD589841 CSH589840:CSZ589841 DCD589840:DCV589841 DLZ589840:DMR589841 DVV589840:DWN589841 EFR589840:EGJ589841 EPN589840:EQF589841 EZJ589840:FAB589841 FJF589840:FJX589841 FTB589840:FTT589841 GCX589840:GDP589841 GMT589840:GNL589841 GWP589840:GXH589841 HGL589840:HHD589841 HQH589840:HQZ589841 IAD589840:IAV589841 IJZ589840:IKR589841 ITV589840:IUN589841 JDR589840:JEJ589841 JNN589840:JOF589841 JXJ589840:JYB589841 KHF589840:KHX589841 KRB589840:KRT589841 LAX589840:LBP589841 LKT589840:LLL589841 LUP589840:LVH589841 MEL589840:MFD589841 MOH589840:MOZ589841 MYD589840:MYV589841 NHZ589840:NIR589841 NRV589840:NSN589841 OBR589840:OCJ589841 OLN589840:OMF589841 OVJ589840:OWB589841 PFF589840:PFX589841 PPB589840:PPT589841 PYX589840:PZP589841 QIT589840:QJL589841 QSP589840:QTH589841 RCL589840:RDD589841 RMH589840:RMZ589841 RWD589840:RWV589841 SFZ589840:SGR589841 SPV589840:SQN589841 SZR589840:TAJ589841 TJN589840:TKF589841 TTJ589840:TUB589841 UDF589840:UDX589841 UNB589840:UNT589841 UWX589840:UXP589841 VGT589840:VHL589841 VQP589840:VRH589841 WAL589840:WBD589841 WKH589840:WKZ589841 WUD589840:WUV589841 L655378:Z655379 HR655376:IJ655377 RN655376:SF655377 ABJ655376:ACB655377 ALF655376:ALX655377 AVB655376:AVT655377 BEX655376:BFP655377 BOT655376:BPL655377 BYP655376:BZH655377 CIL655376:CJD655377 CSH655376:CSZ655377 DCD655376:DCV655377 DLZ655376:DMR655377 DVV655376:DWN655377 EFR655376:EGJ655377 EPN655376:EQF655377 EZJ655376:FAB655377 FJF655376:FJX655377 FTB655376:FTT655377 GCX655376:GDP655377 GMT655376:GNL655377 GWP655376:GXH655377 HGL655376:HHD655377 HQH655376:HQZ655377 IAD655376:IAV655377 IJZ655376:IKR655377 ITV655376:IUN655377 JDR655376:JEJ655377 JNN655376:JOF655377 JXJ655376:JYB655377 KHF655376:KHX655377 KRB655376:KRT655377 LAX655376:LBP655377 LKT655376:LLL655377 LUP655376:LVH655377 MEL655376:MFD655377 MOH655376:MOZ655377 MYD655376:MYV655377 NHZ655376:NIR655377 NRV655376:NSN655377 OBR655376:OCJ655377 OLN655376:OMF655377 OVJ655376:OWB655377 PFF655376:PFX655377 PPB655376:PPT655377 PYX655376:PZP655377 QIT655376:QJL655377 QSP655376:QTH655377 RCL655376:RDD655377 RMH655376:RMZ655377 RWD655376:RWV655377 SFZ655376:SGR655377 SPV655376:SQN655377 SZR655376:TAJ655377 TJN655376:TKF655377 TTJ655376:TUB655377 UDF655376:UDX655377 UNB655376:UNT655377 UWX655376:UXP655377 VGT655376:VHL655377 VQP655376:VRH655377 WAL655376:WBD655377 WKH655376:WKZ655377 WUD655376:WUV655377 L720914:Z720915 HR720912:IJ720913 RN720912:SF720913 ABJ720912:ACB720913 ALF720912:ALX720913 AVB720912:AVT720913 BEX720912:BFP720913 BOT720912:BPL720913 BYP720912:BZH720913 CIL720912:CJD720913 CSH720912:CSZ720913 DCD720912:DCV720913 DLZ720912:DMR720913 DVV720912:DWN720913 EFR720912:EGJ720913 EPN720912:EQF720913 EZJ720912:FAB720913 FJF720912:FJX720913 FTB720912:FTT720913 GCX720912:GDP720913 GMT720912:GNL720913 GWP720912:GXH720913 HGL720912:HHD720913 HQH720912:HQZ720913 IAD720912:IAV720913 IJZ720912:IKR720913 ITV720912:IUN720913 JDR720912:JEJ720913 JNN720912:JOF720913 JXJ720912:JYB720913 KHF720912:KHX720913 KRB720912:KRT720913 LAX720912:LBP720913 LKT720912:LLL720913 LUP720912:LVH720913 MEL720912:MFD720913 MOH720912:MOZ720913 MYD720912:MYV720913 NHZ720912:NIR720913 NRV720912:NSN720913 OBR720912:OCJ720913 OLN720912:OMF720913 OVJ720912:OWB720913 PFF720912:PFX720913 PPB720912:PPT720913 PYX720912:PZP720913 QIT720912:QJL720913 QSP720912:QTH720913 RCL720912:RDD720913 RMH720912:RMZ720913 RWD720912:RWV720913 SFZ720912:SGR720913 SPV720912:SQN720913 SZR720912:TAJ720913 TJN720912:TKF720913 TTJ720912:TUB720913 UDF720912:UDX720913 UNB720912:UNT720913 UWX720912:UXP720913 VGT720912:VHL720913 VQP720912:VRH720913 WAL720912:WBD720913 WKH720912:WKZ720913 WUD720912:WUV720913 L786450:Z786451 HR786448:IJ786449 RN786448:SF786449 ABJ786448:ACB786449 ALF786448:ALX786449 AVB786448:AVT786449 BEX786448:BFP786449 BOT786448:BPL786449 BYP786448:BZH786449 CIL786448:CJD786449 CSH786448:CSZ786449 DCD786448:DCV786449 DLZ786448:DMR786449 DVV786448:DWN786449 EFR786448:EGJ786449 EPN786448:EQF786449 EZJ786448:FAB786449 FJF786448:FJX786449 FTB786448:FTT786449 GCX786448:GDP786449 GMT786448:GNL786449 GWP786448:GXH786449 HGL786448:HHD786449 HQH786448:HQZ786449 IAD786448:IAV786449 IJZ786448:IKR786449 ITV786448:IUN786449 JDR786448:JEJ786449 JNN786448:JOF786449 JXJ786448:JYB786449 KHF786448:KHX786449 KRB786448:KRT786449 LAX786448:LBP786449 LKT786448:LLL786449 LUP786448:LVH786449 MEL786448:MFD786449 MOH786448:MOZ786449 MYD786448:MYV786449 NHZ786448:NIR786449 NRV786448:NSN786449 OBR786448:OCJ786449 OLN786448:OMF786449 OVJ786448:OWB786449 PFF786448:PFX786449 PPB786448:PPT786449 PYX786448:PZP786449 QIT786448:QJL786449 QSP786448:QTH786449 RCL786448:RDD786449 RMH786448:RMZ786449 RWD786448:RWV786449 SFZ786448:SGR786449 SPV786448:SQN786449 SZR786448:TAJ786449 TJN786448:TKF786449 TTJ786448:TUB786449 UDF786448:UDX786449 UNB786448:UNT786449 UWX786448:UXP786449 VGT786448:VHL786449 VQP786448:VRH786449 WAL786448:WBD786449 WKH786448:WKZ786449 WUD786448:WUV786449 L851986:Z851987 HR851984:IJ851985 RN851984:SF851985 ABJ851984:ACB851985 ALF851984:ALX851985 AVB851984:AVT851985 BEX851984:BFP851985 BOT851984:BPL851985 BYP851984:BZH851985 CIL851984:CJD851985 CSH851984:CSZ851985 DCD851984:DCV851985 DLZ851984:DMR851985 DVV851984:DWN851985 EFR851984:EGJ851985 EPN851984:EQF851985 EZJ851984:FAB851985 FJF851984:FJX851985 FTB851984:FTT851985 GCX851984:GDP851985 GMT851984:GNL851985 GWP851984:GXH851985 HGL851984:HHD851985 HQH851984:HQZ851985 IAD851984:IAV851985 IJZ851984:IKR851985 ITV851984:IUN851985 JDR851984:JEJ851985 JNN851984:JOF851985 JXJ851984:JYB851985 KHF851984:KHX851985 KRB851984:KRT851985 LAX851984:LBP851985 LKT851984:LLL851985 LUP851984:LVH851985 MEL851984:MFD851985 MOH851984:MOZ851985 MYD851984:MYV851985 NHZ851984:NIR851985 NRV851984:NSN851985 OBR851984:OCJ851985 OLN851984:OMF851985 OVJ851984:OWB851985 PFF851984:PFX851985 PPB851984:PPT851985 PYX851984:PZP851985 QIT851984:QJL851985 QSP851984:QTH851985 RCL851984:RDD851985 RMH851984:RMZ851985 RWD851984:RWV851985 SFZ851984:SGR851985 SPV851984:SQN851985 SZR851984:TAJ851985 TJN851984:TKF851985 TTJ851984:TUB851985 UDF851984:UDX851985 UNB851984:UNT851985 UWX851984:UXP851985 VGT851984:VHL851985 VQP851984:VRH851985 WAL851984:WBD851985 WKH851984:WKZ851985 WUD851984:WUV851985 L917522:Z917523 HR917520:IJ917521 RN917520:SF917521 ABJ917520:ACB917521 ALF917520:ALX917521 AVB917520:AVT917521 BEX917520:BFP917521 BOT917520:BPL917521 BYP917520:BZH917521 CIL917520:CJD917521 CSH917520:CSZ917521 DCD917520:DCV917521 DLZ917520:DMR917521 DVV917520:DWN917521 EFR917520:EGJ917521 EPN917520:EQF917521 EZJ917520:FAB917521 FJF917520:FJX917521 FTB917520:FTT917521 GCX917520:GDP917521 GMT917520:GNL917521 GWP917520:GXH917521 HGL917520:HHD917521 HQH917520:HQZ917521 IAD917520:IAV917521 IJZ917520:IKR917521 ITV917520:IUN917521 JDR917520:JEJ917521 JNN917520:JOF917521 JXJ917520:JYB917521 KHF917520:KHX917521 KRB917520:KRT917521 LAX917520:LBP917521 LKT917520:LLL917521 LUP917520:LVH917521 MEL917520:MFD917521 MOH917520:MOZ917521 MYD917520:MYV917521 NHZ917520:NIR917521 NRV917520:NSN917521 OBR917520:OCJ917521 OLN917520:OMF917521 OVJ917520:OWB917521 PFF917520:PFX917521 PPB917520:PPT917521 PYX917520:PZP917521 QIT917520:QJL917521 QSP917520:QTH917521 RCL917520:RDD917521 RMH917520:RMZ917521 RWD917520:RWV917521 SFZ917520:SGR917521 SPV917520:SQN917521 SZR917520:TAJ917521 TJN917520:TKF917521 TTJ917520:TUB917521 UDF917520:UDX917521 UNB917520:UNT917521 UWX917520:UXP917521 VGT917520:VHL917521 VQP917520:VRH917521 WAL917520:WBD917521 WKH917520:WKZ917521 WUD917520:WUV917521 L983058:Z983059 HR983056:IJ983057 RN983056:SF983057 ABJ983056:ACB983057 ALF983056:ALX983057 AVB983056:AVT983057 BEX983056:BFP983057 BOT983056:BPL983057 BYP983056:BZH983057 CIL983056:CJD983057 CSH983056:CSZ983057 DCD983056:DCV983057 DLZ983056:DMR983057 DVV983056:DWN983057 EFR983056:EGJ983057 EPN983056:EQF983057 EZJ983056:FAB983057 FJF983056:FJX983057 FTB983056:FTT983057 GCX983056:GDP983057 GMT983056:GNL983057 GWP983056:GXH983057 HGL983056:HHD983057 HQH983056:HQZ983057 IAD983056:IAV983057 IJZ983056:IKR983057 ITV983056:IUN983057 JDR983056:JEJ983057 JNN983056:JOF983057 JXJ983056:JYB983057 KHF983056:KHX983057 KRB983056:KRT983057 LAX983056:LBP983057 LKT983056:LLL983057 LUP983056:LVH983057 MEL983056:MFD983057 MOH983056:MOZ983057 MYD983056:MYV983057 NHZ983056:NIR983057 NRV983056:NSN983057 OBR983056:OCJ983057 OLN983056:OMF983057 OVJ983056:OWB983057 PFF983056:PFX983057 PPB983056:PPT983057 PYX983056:PZP983057 QIT983056:QJL983057 QSP983056:QTH983057 RCL983056:RDD983057 RMH983056:RMZ983057 RWD983056:RWV983057 SFZ983056:SGR983057 SPV983056:SQN983057 SZR983056:TAJ983057 TJN983056:TKF983057 TTJ983056:TUB983057 UDF983056:UDX983057 UNB983056:UNT983057 UWX983056:UXP983057 VGT983056:VHL983057 VQP983056:VRH983057 WAL983056:WBD983057 WKH983056:WKZ983057 WUD983056:WUV983057 O65549:O65552 HU65547:HU65550 RQ65547:RQ65550 ABM65547:ABM65550 ALI65547:ALI65550 AVE65547:AVE65550 BFA65547:BFA65550 BOW65547:BOW65550 BYS65547:BYS65550 CIO65547:CIO65550 CSK65547:CSK65550 DCG65547:DCG65550 DMC65547:DMC65550 DVY65547:DVY65550 EFU65547:EFU65550 EPQ65547:EPQ65550 EZM65547:EZM65550 FJI65547:FJI65550 FTE65547:FTE65550 GDA65547:GDA65550 GMW65547:GMW65550 GWS65547:GWS65550 HGO65547:HGO65550 HQK65547:HQK65550 IAG65547:IAG65550 IKC65547:IKC65550 ITY65547:ITY65550 JDU65547:JDU65550 JNQ65547:JNQ65550 JXM65547:JXM65550 KHI65547:KHI65550 KRE65547:KRE65550 LBA65547:LBA65550 LKW65547:LKW65550 LUS65547:LUS65550 MEO65547:MEO65550 MOK65547:MOK65550 MYG65547:MYG65550 NIC65547:NIC65550 NRY65547:NRY65550 OBU65547:OBU65550 OLQ65547:OLQ65550 OVM65547:OVM65550 PFI65547:PFI65550 PPE65547:PPE65550 PZA65547:PZA65550 QIW65547:QIW65550 QSS65547:QSS65550 RCO65547:RCO65550 RMK65547:RMK65550 RWG65547:RWG65550 SGC65547:SGC65550 SPY65547:SPY65550 SZU65547:SZU65550 TJQ65547:TJQ65550 TTM65547:TTM65550 UDI65547:UDI65550 UNE65547:UNE65550 UXA65547:UXA65550 VGW65547:VGW65550 VQS65547:VQS65550 WAO65547:WAO65550 WKK65547:WKK65550 WUG65547:WUG65550 O131085:O131088 HU131083:HU131086 RQ131083:RQ131086 ABM131083:ABM131086 ALI131083:ALI131086 AVE131083:AVE131086 BFA131083:BFA131086 BOW131083:BOW131086 BYS131083:BYS131086 CIO131083:CIO131086 CSK131083:CSK131086 DCG131083:DCG131086 DMC131083:DMC131086 DVY131083:DVY131086 EFU131083:EFU131086 EPQ131083:EPQ131086 EZM131083:EZM131086 FJI131083:FJI131086 FTE131083:FTE131086 GDA131083:GDA131086 GMW131083:GMW131086 GWS131083:GWS131086 HGO131083:HGO131086 HQK131083:HQK131086 IAG131083:IAG131086 IKC131083:IKC131086 ITY131083:ITY131086 JDU131083:JDU131086 JNQ131083:JNQ131086 JXM131083:JXM131086 KHI131083:KHI131086 KRE131083:KRE131086 LBA131083:LBA131086 LKW131083:LKW131086 LUS131083:LUS131086 MEO131083:MEO131086 MOK131083:MOK131086 MYG131083:MYG131086 NIC131083:NIC131086 NRY131083:NRY131086 OBU131083:OBU131086 OLQ131083:OLQ131086 OVM131083:OVM131086 PFI131083:PFI131086 PPE131083:PPE131086 PZA131083:PZA131086 QIW131083:QIW131086 QSS131083:QSS131086 RCO131083:RCO131086 RMK131083:RMK131086 RWG131083:RWG131086 SGC131083:SGC131086 SPY131083:SPY131086 SZU131083:SZU131086 TJQ131083:TJQ131086 TTM131083:TTM131086 UDI131083:UDI131086 UNE131083:UNE131086 UXA131083:UXA131086 VGW131083:VGW131086 VQS131083:VQS131086 WAO131083:WAO131086 WKK131083:WKK131086 WUG131083:WUG131086 O196621:O196624 HU196619:HU196622 RQ196619:RQ196622 ABM196619:ABM196622 ALI196619:ALI196622 AVE196619:AVE196622 BFA196619:BFA196622 BOW196619:BOW196622 BYS196619:BYS196622 CIO196619:CIO196622 CSK196619:CSK196622 DCG196619:DCG196622 DMC196619:DMC196622 DVY196619:DVY196622 EFU196619:EFU196622 EPQ196619:EPQ196622 EZM196619:EZM196622 FJI196619:FJI196622 FTE196619:FTE196622 GDA196619:GDA196622 GMW196619:GMW196622 GWS196619:GWS196622 HGO196619:HGO196622 HQK196619:HQK196622 IAG196619:IAG196622 IKC196619:IKC196622 ITY196619:ITY196622 JDU196619:JDU196622 JNQ196619:JNQ196622 JXM196619:JXM196622 KHI196619:KHI196622 KRE196619:KRE196622 LBA196619:LBA196622 LKW196619:LKW196622 LUS196619:LUS196622 MEO196619:MEO196622 MOK196619:MOK196622 MYG196619:MYG196622 NIC196619:NIC196622 NRY196619:NRY196622 OBU196619:OBU196622 OLQ196619:OLQ196622 OVM196619:OVM196622 PFI196619:PFI196622 PPE196619:PPE196622 PZA196619:PZA196622 QIW196619:QIW196622 QSS196619:QSS196622 RCO196619:RCO196622 RMK196619:RMK196622 RWG196619:RWG196622 SGC196619:SGC196622 SPY196619:SPY196622 SZU196619:SZU196622 TJQ196619:TJQ196622 TTM196619:TTM196622 UDI196619:UDI196622 UNE196619:UNE196622 UXA196619:UXA196622 VGW196619:VGW196622 VQS196619:VQS196622 WAO196619:WAO196622 WKK196619:WKK196622 WUG196619:WUG196622 O262157:O262160 HU262155:HU262158 RQ262155:RQ262158 ABM262155:ABM262158 ALI262155:ALI262158 AVE262155:AVE262158 BFA262155:BFA262158 BOW262155:BOW262158 BYS262155:BYS262158 CIO262155:CIO262158 CSK262155:CSK262158 DCG262155:DCG262158 DMC262155:DMC262158 DVY262155:DVY262158 EFU262155:EFU262158 EPQ262155:EPQ262158 EZM262155:EZM262158 FJI262155:FJI262158 FTE262155:FTE262158 GDA262155:GDA262158 GMW262155:GMW262158 GWS262155:GWS262158 HGO262155:HGO262158 HQK262155:HQK262158 IAG262155:IAG262158 IKC262155:IKC262158 ITY262155:ITY262158 JDU262155:JDU262158 JNQ262155:JNQ262158 JXM262155:JXM262158 KHI262155:KHI262158 KRE262155:KRE262158 LBA262155:LBA262158 LKW262155:LKW262158 LUS262155:LUS262158 MEO262155:MEO262158 MOK262155:MOK262158 MYG262155:MYG262158 NIC262155:NIC262158 NRY262155:NRY262158 OBU262155:OBU262158 OLQ262155:OLQ262158 OVM262155:OVM262158 PFI262155:PFI262158 PPE262155:PPE262158 PZA262155:PZA262158 QIW262155:QIW262158 QSS262155:QSS262158 RCO262155:RCO262158 RMK262155:RMK262158 RWG262155:RWG262158 SGC262155:SGC262158 SPY262155:SPY262158 SZU262155:SZU262158 TJQ262155:TJQ262158 TTM262155:TTM262158 UDI262155:UDI262158 UNE262155:UNE262158 UXA262155:UXA262158 VGW262155:VGW262158 VQS262155:VQS262158 WAO262155:WAO262158 WKK262155:WKK262158 WUG262155:WUG262158 O327693:O327696 HU327691:HU327694 RQ327691:RQ327694 ABM327691:ABM327694 ALI327691:ALI327694 AVE327691:AVE327694 BFA327691:BFA327694 BOW327691:BOW327694 BYS327691:BYS327694 CIO327691:CIO327694 CSK327691:CSK327694 DCG327691:DCG327694 DMC327691:DMC327694 DVY327691:DVY327694 EFU327691:EFU327694 EPQ327691:EPQ327694 EZM327691:EZM327694 FJI327691:FJI327694 FTE327691:FTE327694 GDA327691:GDA327694 GMW327691:GMW327694 GWS327691:GWS327694 HGO327691:HGO327694 HQK327691:HQK327694 IAG327691:IAG327694 IKC327691:IKC327694 ITY327691:ITY327694 JDU327691:JDU327694 JNQ327691:JNQ327694 JXM327691:JXM327694 KHI327691:KHI327694 KRE327691:KRE327694 LBA327691:LBA327694 LKW327691:LKW327694 LUS327691:LUS327694 MEO327691:MEO327694 MOK327691:MOK327694 MYG327691:MYG327694 NIC327691:NIC327694 NRY327691:NRY327694 OBU327691:OBU327694 OLQ327691:OLQ327694 OVM327691:OVM327694 PFI327691:PFI327694 PPE327691:PPE327694 PZA327691:PZA327694 QIW327691:QIW327694 QSS327691:QSS327694 RCO327691:RCO327694 RMK327691:RMK327694 RWG327691:RWG327694 SGC327691:SGC327694 SPY327691:SPY327694 SZU327691:SZU327694 TJQ327691:TJQ327694 TTM327691:TTM327694 UDI327691:UDI327694 UNE327691:UNE327694 UXA327691:UXA327694 VGW327691:VGW327694 VQS327691:VQS327694 WAO327691:WAO327694 WKK327691:WKK327694 WUG327691:WUG327694 O393229:O393232 HU393227:HU393230 RQ393227:RQ393230 ABM393227:ABM393230 ALI393227:ALI393230 AVE393227:AVE393230 BFA393227:BFA393230 BOW393227:BOW393230 BYS393227:BYS393230 CIO393227:CIO393230 CSK393227:CSK393230 DCG393227:DCG393230 DMC393227:DMC393230 DVY393227:DVY393230 EFU393227:EFU393230 EPQ393227:EPQ393230 EZM393227:EZM393230 FJI393227:FJI393230 FTE393227:FTE393230 GDA393227:GDA393230 GMW393227:GMW393230 GWS393227:GWS393230 HGO393227:HGO393230 HQK393227:HQK393230 IAG393227:IAG393230 IKC393227:IKC393230 ITY393227:ITY393230 JDU393227:JDU393230 JNQ393227:JNQ393230 JXM393227:JXM393230 KHI393227:KHI393230 KRE393227:KRE393230 LBA393227:LBA393230 LKW393227:LKW393230 LUS393227:LUS393230 MEO393227:MEO393230 MOK393227:MOK393230 MYG393227:MYG393230 NIC393227:NIC393230 NRY393227:NRY393230 OBU393227:OBU393230 OLQ393227:OLQ393230 OVM393227:OVM393230 PFI393227:PFI393230 PPE393227:PPE393230 PZA393227:PZA393230 QIW393227:QIW393230 QSS393227:QSS393230 RCO393227:RCO393230 RMK393227:RMK393230 RWG393227:RWG393230 SGC393227:SGC393230 SPY393227:SPY393230 SZU393227:SZU393230 TJQ393227:TJQ393230 TTM393227:TTM393230 UDI393227:UDI393230 UNE393227:UNE393230 UXA393227:UXA393230 VGW393227:VGW393230 VQS393227:VQS393230 WAO393227:WAO393230 WKK393227:WKK393230 WUG393227:WUG393230 O458765:O458768 HU458763:HU458766 RQ458763:RQ458766 ABM458763:ABM458766 ALI458763:ALI458766 AVE458763:AVE458766 BFA458763:BFA458766 BOW458763:BOW458766 BYS458763:BYS458766 CIO458763:CIO458766 CSK458763:CSK458766 DCG458763:DCG458766 DMC458763:DMC458766 DVY458763:DVY458766 EFU458763:EFU458766 EPQ458763:EPQ458766 EZM458763:EZM458766 FJI458763:FJI458766 FTE458763:FTE458766 GDA458763:GDA458766 GMW458763:GMW458766 GWS458763:GWS458766 HGO458763:HGO458766 HQK458763:HQK458766 IAG458763:IAG458766 IKC458763:IKC458766 ITY458763:ITY458766 JDU458763:JDU458766 JNQ458763:JNQ458766 JXM458763:JXM458766 KHI458763:KHI458766 KRE458763:KRE458766 LBA458763:LBA458766 LKW458763:LKW458766 LUS458763:LUS458766 MEO458763:MEO458766 MOK458763:MOK458766 MYG458763:MYG458766 NIC458763:NIC458766 NRY458763:NRY458766 OBU458763:OBU458766 OLQ458763:OLQ458766 OVM458763:OVM458766 PFI458763:PFI458766 PPE458763:PPE458766 PZA458763:PZA458766 QIW458763:QIW458766 QSS458763:QSS458766 RCO458763:RCO458766 RMK458763:RMK458766 RWG458763:RWG458766 SGC458763:SGC458766 SPY458763:SPY458766 SZU458763:SZU458766 TJQ458763:TJQ458766 TTM458763:TTM458766 UDI458763:UDI458766 UNE458763:UNE458766 UXA458763:UXA458766 VGW458763:VGW458766 VQS458763:VQS458766 WAO458763:WAO458766 WKK458763:WKK458766 WUG458763:WUG458766 O524301:O524304 HU524299:HU524302 RQ524299:RQ524302 ABM524299:ABM524302 ALI524299:ALI524302 AVE524299:AVE524302 BFA524299:BFA524302 BOW524299:BOW524302 BYS524299:BYS524302 CIO524299:CIO524302 CSK524299:CSK524302 DCG524299:DCG524302 DMC524299:DMC524302 DVY524299:DVY524302 EFU524299:EFU524302 EPQ524299:EPQ524302 EZM524299:EZM524302 FJI524299:FJI524302 FTE524299:FTE524302 GDA524299:GDA524302 GMW524299:GMW524302 GWS524299:GWS524302 HGO524299:HGO524302 HQK524299:HQK524302 IAG524299:IAG524302 IKC524299:IKC524302 ITY524299:ITY524302 JDU524299:JDU524302 JNQ524299:JNQ524302 JXM524299:JXM524302 KHI524299:KHI524302 KRE524299:KRE524302 LBA524299:LBA524302 LKW524299:LKW524302 LUS524299:LUS524302 MEO524299:MEO524302 MOK524299:MOK524302 MYG524299:MYG524302 NIC524299:NIC524302 NRY524299:NRY524302 OBU524299:OBU524302 OLQ524299:OLQ524302 OVM524299:OVM524302 PFI524299:PFI524302 PPE524299:PPE524302 PZA524299:PZA524302 QIW524299:QIW524302 QSS524299:QSS524302 RCO524299:RCO524302 RMK524299:RMK524302 RWG524299:RWG524302 SGC524299:SGC524302 SPY524299:SPY524302 SZU524299:SZU524302 TJQ524299:TJQ524302 TTM524299:TTM524302 UDI524299:UDI524302 UNE524299:UNE524302 UXA524299:UXA524302 VGW524299:VGW524302 VQS524299:VQS524302 WAO524299:WAO524302 WKK524299:WKK524302 WUG524299:WUG524302 O589837:O589840 HU589835:HU589838 RQ589835:RQ589838 ABM589835:ABM589838 ALI589835:ALI589838 AVE589835:AVE589838 BFA589835:BFA589838 BOW589835:BOW589838 BYS589835:BYS589838 CIO589835:CIO589838 CSK589835:CSK589838 DCG589835:DCG589838 DMC589835:DMC589838 DVY589835:DVY589838 EFU589835:EFU589838 EPQ589835:EPQ589838 EZM589835:EZM589838 FJI589835:FJI589838 FTE589835:FTE589838 GDA589835:GDA589838 GMW589835:GMW589838 GWS589835:GWS589838 HGO589835:HGO589838 HQK589835:HQK589838 IAG589835:IAG589838 IKC589835:IKC589838 ITY589835:ITY589838 JDU589835:JDU589838 JNQ589835:JNQ589838 JXM589835:JXM589838 KHI589835:KHI589838 KRE589835:KRE589838 LBA589835:LBA589838 LKW589835:LKW589838 LUS589835:LUS589838 MEO589835:MEO589838 MOK589835:MOK589838 MYG589835:MYG589838 NIC589835:NIC589838 NRY589835:NRY589838 OBU589835:OBU589838 OLQ589835:OLQ589838 OVM589835:OVM589838 PFI589835:PFI589838 PPE589835:PPE589838 PZA589835:PZA589838 QIW589835:QIW589838 QSS589835:QSS589838 RCO589835:RCO589838 RMK589835:RMK589838 RWG589835:RWG589838 SGC589835:SGC589838 SPY589835:SPY589838 SZU589835:SZU589838 TJQ589835:TJQ589838 TTM589835:TTM589838 UDI589835:UDI589838 UNE589835:UNE589838 UXA589835:UXA589838 VGW589835:VGW589838 VQS589835:VQS589838 WAO589835:WAO589838 WKK589835:WKK589838 WUG589835:WUG589838 O655373:O655376 HU655371:HU655374 RQ655371:RQ655374 ABM655371:ABM655374 ALI655371:ALI655374 AVE655371:AVE655374 BFA655371:BFA655374 BOW655371:BOW655374 BYS655371:BYS655374 CIO655371:CIO655374 CSK655371:CSK655374 DCG655371:DCG655374 DMC655371:DMC655374 DVY655371:DVY655374 EFU655371:EFU655374 EPQ655371:EPQ655374 EZM655371:EZM655374 FJI655371:FJI655374 FTE655371:FTE655374 GDA655371:GDA655374 GMW655371:GMW655374 GWS655371:GWS655374 HGO655371:HGO655374 HQK655371:HQK655374 IAG655371:IAG655374 IKC655371:IKC655374 ITY655371:ITY655374 JDU655371:JDU655374 JNQ655371:JNQ655374 JXM655371:JXM655374 KHI655371:KHI655374 KRE655371:KRE655374 LBA655371:LBA655374 LKW655371:LKW655374 LUS655371:LUS655374 MEO655371:MEO655374 MOK655371:MOK655374 MYG655371:MYG655374 NIC655371:NIC655374 NRY655371:NRY655374 OBU655371:OBU655374 OLQ655371:OLQ655374 OVM655371:OVM655374 PFI655371:PFI655374 PPE655371:PPE655374 PZA655371:PZA655374 QIW655371:QIW655374 QSS655371:QSS655374 RCO655371:RCO655374 RMK655371:RMK655374 RWG655371:RWG655374 SGC655371:SGC655374 SPY655371:SPY655374 SZU655371:SZU655374 TJQ655371:TJQ655374 TTM655371:TTM655374 UDI655371:UDI655374 UNE655371:UNE655374 UXA655371:UXA655374 VGW655371:VGW655374 VQS655371:VQS655374 WAO655371:WAO655374 WKK655371:WKK655374 WUG655371:WUG655374 O720909:O720912 HU720907:HU720910 RQ720907:RQ720910 ABM720907:ABM720910 ALI720907:ALI720910 AVE720907:AVE720910 BFA720907:BFA720910 BOW720907:BOW720910 BYS720907:BYS720910 CIO720907:CIO720910 CSK720907:CSK720910 DCG720907:DCG720910 DMC720907:DMC720910 DVY720907:DVY720910 EFU720907:EFU720910 EPQ720907:EPQ720910 EZM720907:EZM720910 FJI720907:FJI720910 FTE720907:FTE720910 GDA720907:GDA720910 GMW720907:GMW720910 GWS720907:GWS720910 HGO720907:HGO720910 HQK720907:HQK720910 IAG720907:IAG720910 IKC720907:IKC720910 ITY720907:ITY720910 JDU720907:JDU720910 JNQ720907:JNQ720910 JXM720907:JXM720910 KHI720907:KHI720910 KRE720907:KRE720910 LBA720907:LBA720910 LKW720907:LKW720910 LUS720907:LUS720910 MEO720907:MEO720910 MOK720907:MOK720910 MYG720907:MYG720910 NIC720907:NIC720910 NRY720907:NRY720910 OBU720907:OBU720910 OLQ720907:OLQ720910 OVM720907:OVM720910 PFI720907:PFI720910 PPE720907:PPE720910 PZA720907:PZA720910 QIW720907:QIW720910 QSS720907:QSS720910 RCO720907:RCO720910 RMK720907:RMK720910 RWG720907:RWG720910 SGC720907:SGC720910 SPY720907:SPY720910 SZU720907:SZU720910 TJQ720907:TJQ720910 TTM720907:TTM720910 UDI720907:UDI720910 UNE720907:UNE720910 UXA720907:UXA720910 VGW720907:VGW720910 VQS720907:VQS720910 WAO720907:WAO720910 WKK720907:WKK720910 WUG720907:WUG720910 O786445:O786448 HU786443:HU786446 RQ786443:RQ786446 ABM786443:ABM786446 ALI786443:ALI786446 AVE786443:AVE786446 BFA786443:BFA786446 BOW786443:BOW786446 BYS786443:BYS786446 CIO786443:CIO786446 CSK786443:CSK786446 DCG786443:DCG786446 DMC786443:DMC786446 DVY786443:DVY786446 EFU786443:EFU786446 EPQ786443:EPQ786446 EZM786443:EZM786446 FJI786443:FJI786446 FTE786443:FTE786446 GDA786443:GDA786446 GMW786443:GMW786446 GWS786443:GWS786446 HGO786443:HGO786446 HQK786443:HQK786446 IAG786443:IAG786446 IKC786443:IKC786446 ITY786443:ITY786446 JDU786443:JDU786446 JNQ786443:JNQ786446 JXM786443:JXM786446 KHI786443:KHI786446 KRE786443:KRE786446 LBA786443:LBA786446 LKW786443:LKW786446 LUS786443:LUS786446 MEO786443:MEO786446 MOK786443:MOK786446 MYG786443:MYG786446 NIC786443:NIC786446 NRY786443:NRY786446 OBU786443:OBU786446 OLQ786443:OLQ786446 OVM786443:OVM786446 PFI786443:PFI786446 PPE786443:PPE786446 PZA786443:PZA786446 QIW786443:QIW786446 QSS786443:QSS786446 RCO786443:RCO786446 RMK786443:RMK786446 RWG786443:RWG786446 SGC786443:SGC786446 SPY786443:SPY786446 SZU786443:SZU786446 TJQ786443:TJQ786446 TTM786443:TTM786446 UDI786443:UDI786446 UNE786443:UNE786446 UXA786443:UXA786446 VGW786443:VGW786446 VQS786443:VQS786446 WAO786443:WAO786446 WKK786443:WKK786446 WUG786443:WUG786446 O851981:O851984 HU851979:HU851982 RQ851979:RQ851982 ABM851979:ABM851982 ALI851979:ALI851982 AVE851979:AVE851982 BFA851979:BFA851982 BOW851979:BOW851982 BYS851979:BYS851982 CIO851979:CIO851982 CSK851979:CSK851982 DCG851979:DCG851982 DMC851979:DMC851982 DVY851979:DVY851982 EFU851979:EFU851982 EPQ851979:EPQ851982 EZM851979:EZM851982 FJI851979:FJI851982 FTE851979:FTE851982 GDA851979:GDA851982 GMW851979:GMW851982 GWS851979:GWS851982 HGO851979:HGO851982 HQK851979:HQK851982 IAG851979:IAG851982 IKC851979:IKC851982 ITY851979:ITY851982 JDU851979:JDU851982 JNQ851979:JNQ851982 JXM851979:JXM851982 KHI851979:KHI851982 KRE851979:KRE851982 LBA851979:LBA851982 LKW851979:LKW851982 LUS851979:LUS851982 MEO851979:MEO851982 MOK851979:MOK851982 MYG851979:MYG851982 NIC851979:NIC851982 NRY851979:NRY851982 OBU851979:OBU851982 OLQ851979:OLQ851982 OVM851979:OVM851982 PFI851979:PFI851982 PPE851979:PPE851982 PZA851979:PZA851982 QIW851979:QIW851982 QSS851979:QSS851982 RCO851979:RCO851982 RMK851979:RMK851982 RWG851979:RWG851982 SGC851979:SGC851982 SPY851979:SPY851982 SZU851979:SZU851982 TJQ851979:TJQ851982 TTM851979:TTM851982 UDI851979:UDI851982 UNE851979:UNE851982 UXA851979:UXA851982 VGW851979:VGW851982 VQS851979:VQS851982 WAO851979:WAO851982 WKK851979:WKK851982 WUG851979:WUG851982 O917517:O917520 HU917515:HU917518 RQ917515:RQ917518 ABM917515:ABM917518 ALI917515:ALI917518 AVE917515:AVE917518 BFA917515:BFA917518 BOW917515:BOW917518 BYS917515:BYS917518 CIO917515:CIO917518 CSK917515:CSK917518 DCG917515:DCG917518 DMC917515:DMC917518 DVY917515:DVY917518 EFU917515:EFU917518 EPQ917515:EPQ917518 EZM917515:EZM917518 FJI917515:FJI917518 FTE917515:FTE917518 GDA917515:GDA917518 GMW917515:GMW917518 GWS917515:GWS917518 HGO917515:HGO917518 HQK917515:HQK917518 IAG917515:IAG917518 IKC917515:IKC917518 ITY917515:ITY917518 JDU917515:JDU917518 JNQ917515:JNQ917518 JXM917515:JXM917518 KHI917515:KHI917518 KRE917515:KRE917518 LBA917515:LBA917518 LKW917515:LKW917518 LUS917515:LUS917518 MEO917515:MEO917518 MOK917515:MOK917518 MYG917515:MYG917518 NIC917515:NIC917518 NRY917515:NRY917518 OBU917515:OBU917518 OLQ917515:OLQ917518 OVM917515:OVM917518 PFI917515:PFI917518 PPE917515:PPE917518 PZA917515:PZA917518 QIW917515:QIW917518 QSS917515:QSS917518 RCO917515:RCO917518 RMK917515:RMK917518 RWG917515:RWG917518 SGC917515:SGC917518 SPY917515:SPY917518 SZU917515:SZU917518 TJQ917515:TJQ917518 TTM917515:TTM917518 UDI917515:UDI917518 UNE917515:UNE917518 UXA917515:UXA917518 VGW917515:VGW917518 VQS917515:VQS917518 WAO917515:WAO917518 WKK917515:WKK917518 WUG917515:WUG917518 O983053:O983056 HU983051:HU983054 RQ983051:RQ983054 ABM983051:ABM983054 ALI983051:ALI983054 AVE983051:AVE983054 BFA983051:BFA983054 BOW983051:BOW983054 BYS983051:BYS983054 CIO983051:CIO983054 CSK983051:CSK983054 DCG983051:DCG983054 DMC983051:DMC983054 DVY983051:DVY983054 EFU983051:EFU983054 EPQ983051:EPQ983054 EZM983051:EZM983054 FJI983051:FJI983054 FTE983051:FTE983054 GDA983051:GDA983054 GMW983051:GMW983054 GWS983051:GWS983054 HGO983051:HGO983054 HQK983051:HQK983054 IAG983051:IAG983054 IKC983051:IKC983054 ITY983051:ITY983054 JDU983051:JDU983054 JNQ983051:JNQ983054 JXM983051:JXM983054 KHI983051:KHI983054 KRE983051:KRE983054 LBA983051:LBA983054 LKW983051:LKW983054 LUS983051:LUS983054 MEO983051:MEO983054 MOK983051:MOK983054 MYG983051:MYG983054 NIC983051:NIC983054 NRY983051:NRY983054 OBU983051:OBU983054 OLQ983051:OLQ983054 OVM983051:OVM983054 PFI983051:PFI983054 PPE983051:PPE983054 PZA983051:PZA983054 QIW983051:QIW983054 QSS983051:QSS983054 RCO983051:RCO983054 RMK983051:RMK983054 RWG983051:RWG983054 SGC983051:SGC983054 SPY983051:SPY983054 SZU983051:SZU983054 TJQ983051:TJQ983054 TTM983051:TTM983054 UDI983051:UDI983054 UNE983051:UNE983054 UXA983051:UXA983054 VGW983051:VGW983054 VQS983051:VQS983054 WAO983051:WAO983054 WKK983051:WKK983054 WUG983051:WUG983054 H65563:Z65565 HN65561:IJ65563 RJ65561:SF65563 ABF65561:ACB65563 ALB65561:ALX65563 AUX65561:AVT65563 BET65561:BFP65563 BOP65561:BPL65563 BYL65561:BZH65563 CIH65561:CJD65563 CSD65561:CSZ65563 DBZ65561:DCV65563 DLV65561:DMR65563 DVR65561:DWN65563 EFN65561:EGJ65563 EPJ65561:EQF65563 EZF65561:FAB65563 FJB65561:FJX65563 FSX65561:FTT65563 GCT65561:GDP65563 GMP65561:GNL65563 GWL65561:GXH65563 HGH65561:HHD65563 HQD65561:HQZ65563 HZZ65561:IAV65563 IJV65561:IKR65563 ITR65561:IUN65563 JDN65561:JEJ65563 JNJ65561:JOF65563 JXF65561:JYB65563 KHB65561:KHX65563 KQX65561:KRT65563 LAT65561:LBP65563 LKP65561:LLL65563 LUL65561:LVH65563 MEH65561:MFD65563 MOD65561:MOZ65563 MXZ65561:MYV65563 NHV65561:NIR65563 NRR65561:NSN65563 OBN65561:OCJ65563 OLJ65561:OMF65563 OVF65561:OWB65563 PFB65561:PFX65563 POX65561:PPT65563 PYT65561:PZP65563 QIP65561:QJL65563 QSL65561:QTH65563 RCH65561:RDD65563 RMD65561:RMZ65563 RVZ65561:RWV65563 SFV65561:SGR65563 SPR65561:SQN65563 SZN65561:TAJ65563 TJJ65561:TKF65563 TTF65561:TUB65563 UDB65561:UDX65563 UMX65561:UNT65563 UWT65561:UXP65563 VGP65561:VHL65563 VQL65561:VRH65563 WAH65561:WBD65563 WKD65561:WKZ65563 WTZ65561:WUV65563 H131099:Z131101 HN131097:IJ131099 RJ131097:SF131099 ABF131097:ACB131099 ALB131097:ALX131099 AUX131097:AVT131099 BET131097:BFP131099 BOP131097:BPL131099 BYL131097:BZH131099 CIH131097:CJD131099 CSD131097:CSZ131099 DBZ131097:DCV131099 DLV131097:DMR131099 DVR131097:DWN131099 EFN131097:EGJ131099 EPJ131097:EQF131099 EZF131097:FAB131099 FJB131097:FJX131099 FSX131097:FTT131099 GCT131097:GDP131099 GMP131097:GNL131099 GWL131097:GXH131099 HGH131097:HHD131099 HQD131097:HQZ131099 HZZ131097:IAV131099 IJV131097:IKR131099 ITR131097:IUN131099 JDN131097:JEJ131099 JNJ131097:JOF131099 JXF131097:JYB131099 KHB131097:KHX131099 KQX131097:KRT131099 LAT131097:LBP131099 LKP131097:LLL131099 LUL131097:LVH131099 MEH131097:MFD131099 MOD131097:MOZ131099 MXZ131097:MYV131099 NHV131097:NIR131099 NRR131097:NSN131099 OBN131097:OCJ131099 OLJ131097:OMF131099 OVF131097:OWB131099 PFB131097:PFX131099 POX131097:PPT131099 PYT131097:PZP131099 QIP131097:QJL131099 QSL131097:QTH131099 RCH131097:RDD131099 RMD131097:RMZ131099 RVZ131097:RWV131099 SFV131097:SGR131099 SPR131097:SQN131099 SZN131097:TAJ131099 TJJ131097:TKF131099 TTF131097:TUB131099 UDB131097:UDX131099 UMX131097:UNT131099 UWT131097:UXP131099 VGP131097:VHL131099 VQL131097:VRH131099 WAH131097:WBD131099 WKD131097:WKZ131099 WTZ131097:WUV131099 H196635:Z196637 HN196633:IJ196635 RJ196633:SF196635 ABF196633:ACB196635 ALB196633:ALX196635 AUX196633:AVT196635 BET196633:BFP196635 BOP196633:BPL196635 BYL196633:BZH196635 CIH196633:CJD196635 CSD196633:CSZ196635 DBZ196633:DCV196635 DLV196633:DMR196635 DVR196633:DWN196635 EFN196633:EGJ196635 EPJ196633:EQF196635 EZF196633:FAB196635 FJB196633:FJX196635 FSX196633:FTT196635 GCT196633:GDP196635 GMP196633:GNL196635 GWL196633:GXH196635 HGH196633:HHD196635 HQD196633:HQZ196635 HZZ196633:IAV196635 IJV196633:IKR196635 ITR196633:IUN196635 JDN196633:JEJ196635 JNJ196633:JOF196635 JXF196633:JYB196635 KHB196633:KHX196635 KQX196633:KRT196635 LAT196633:LBP196635 LKP196633:LLL196635 LUL196633:LVH196635 MEH196633:MFD196635 MOD196633:MOZ196635 MXZ196633:MYV196635 NHV196633:NIR196635 NRR196633:NSN196635 OBN196633:OCJ196635 OLJ196633:OMF196635 OVF196633:OWB196635 PFB196633:PFX196635 POX196633:PPT196635 PYT196633:PZP196635 QIP196633:QJL196635 QSL196633:QTH196635 RCH196633:RDD196635 RMD196633:RMZ196635 RVZ196633:RWV196635 SFV196633:SGR196635 SPR196633:SQN196635 SZN196633:TAJ196635 TJJ196633:TKF196635 TTF196633:TUB196635 UDB196633:UDX196635 UMX196633:UNT196635 UWT196633:UXP196635 VGP196633:VHL196635 VQL196633:VRH196635 WAH196633:WBD196635 WKD196633:WKZ196635 WTZ196633:WUV196635 H262171:Z262173 HN262169:IJ262171 RJ262169:SF262171 ABF262169:ACB262171 ALB262169:ALX262171 AUX262169:AVT262171 BET262169:BFP262171 BOP262169:BPL262171 BYL262169:BZH262171 CIH262169:CJD262171 CSD262169:CSZ262171 DBZ262169:DCV262171 DLV262169:DMR262171 DVR262169:DWN262171 EFN262169:EGJ262171 EPJ262169:EQF262171 EZF262169:FAB262171 FJB262169:FJX262171 FSX262169:FTT262171 GCT262169:GDP262171 GMP262169:GNL262171 GWL262169:GXH262171 HGH262169:HHD262171 HQD262169:HQZ262171 HZZ262169:IAV262171 IJV262169:IKR262171 ITR262169:IUN262171 JDN262169:JEJ262171 JNJ262169:JOF262171 JXF262169:JYB262171 KHB262169:KHX262171 KQX262169:KRT262171 LAT262169:LBP262171 LKP262169:LLL262171 LUL262169:LVH262171 MEH262169:MFD262171 MOD262169:MOZ262171 MXZ262169:MYV262171 NHV262169:NIR262171 NRR262169:NSN262171 OBN262169:OCJ262171 OLJ262169:OMF262171 OVF262169:OWB262171 PFB262169:PFX262171 POX262169:PPT262171 PYT262169:PZP262171 QIP262169:QJL262171 QSL262169:QTH262171 RCH262169:RDD262171 RMD262169:RMZ262171 RVZ262169:RWV262171 SFV262169:SGR262171 SPR262169:SQN262171 SZN262169:TAJ262171 TJJ262169:TKF262171 TTF262169:TUB262171 UDB262169:UDX262171 UMX262169:UNT262171 UWT262169:UXP262171 VGP262169:VHL262171 VQL262169:VRH262171 WAH262169:WBD262171 WKD262169:WKZ262171 WTZ262169:WUV262171 H327707:Z327709 HN327705:IJ327707 RJ327705:SF327707 ABF327705:ACB327707 ALB327705:ALX327707 AUX327705:AVT327707 BET327705:BFP327707 BOP327705:BPL327707 BYL327705:BZH327707 CIH327705:CJD327707 CSD327705:CSZ327707 DBZ327705:DCV327707 DLV327705:DMR327707 DVR327705:DWN327707 EFN327705:EGJ327707 EPJ327705:EQF327707 EZF327705:FAB327707 FJB327705:FJX327707 FSX327705:FTT327707 GCT327705:GDP327707 GMP327705:GNL327707 GWL327705:GXH327707 HGH327705:HHD327707 HQD327705:HQZ327707 HZZ327705:IAV327707 IJV327705:IKR327707 ITR327705:IUN327707 JDN327705:JEJ327707 JNJ327705:JOF327707 JXF327705:JYB327707 KHB327705:KHX327707 KQX327705:KRT327707 LAT327705:LBP327707 LKP327705:LLL327707 LUL327705:LVH327707 MEH327705:MFD327707 MOD327705:MOZ327707 MXZ327705:MYV327707 NHV327705:NIR327707 NRR327705:NSN327707 OBN327705:OCJ327707 OLJ327705:OMF327707 OVF327705:OWB327707 PFB327705:PFX327707 POX327705:PPT327707 PYT327705:PZP327707 QIP327705:QJL327707 QSL327705:QTH327707 RCH327705:RDD327707 RMD327705:RMZ327707 RVZ327705:RWV327707 SFV327705:SGR327707 SPR327705:SQN327707 SZN327705:TAJ327707 TJJ327705:TKF327707 TTF327705:TUB327707 UDB327705:UDX327707 UMX327705:UNT327707 UWT327705:UXP327707 VGP327705:VHL327707 VQL327705:VRH327707 WAH327705:WBD327707 WKD327705:WKZ327707 WTZ327705:WUV327707 H393243:Z393245 HN393241:IJ393243 RJ393241:SF393243 ABF393241:ACB393243 ALB393241:ALX393243 AUX393241:AVT393243 BET393241:BFP393243 BOP393241:BPL393243 BYL393241:BZH393243 CIH393241:CJD393243 CSD393241:CSZ393243 DBZ393241:DCV393243 DLV393241:DMR393243 DVR393241:DWN393243 EFN393241:EGJ393243 EPJ393241:EQF393243 EZF393241:FAB393243 FJB393241:FJX393243 FSX393241:FTT393243 GCT393241:GDP393243 GMP393241:GNL393243 GWL393241:GXH393243 HGH393241:HHD393243 HQD393241:HQZ393243 HZZ393241:IAV393243 IJV393241:IKR393243 ITR393241:IUN393243 JDN393241:JEJ393243 JNJ393241:JOF393243 JXF393241:JYB393243 KHB393241:KHX393243 KQX393241:KRT393243 LAT393241:LBP393243 LKP393241:LLL393243 LUL393241:LVH393243 MEH393241:MFD393243 MOD393241:MOZ393243 MXZ393241:MYV393243 NHV393241:NIR393243 NRR393241:NSN393243 OBN393241:OCJ393243 OLJ393241:OMF393243 OVF393241:OWB393243 PFB393241:PFX393243 POX393241:PPT393243 PYT393241:PZP393243 QIP393241:QJL393243 QSL393241:QTH393243 RCH393241:RDD393243 RMD393241:RMZ393243 RVZ393241:RWV393243 SFV393241:SGR393243 SPR393241:SQN393243 SZN393241:TAJ393243 TJJ393241:TKF393243 TTF393241:TUB393243 UDB393241:UDX393243 UMX393241:UNT393243 UWT393241:UXP393243 VGP393241:VHL393243 VQL393241:VRH393243 WAH393241:WBD393243 WKD393241:WKZ393243 WTZ393241:WUV393243 H458779:Z458781 HN458777:IJ458779 RJ458777:SF458779 ABF458777:ACB458779 ALB458777:ALX458779 AUX458777:AVT458779 BET458777:BFP458779 BOP458777:BPL458779 BYL458777:BZH458779 CIH458777:CJD458779 CSD458777:CSZ458779 DBZ458777:DCV458779 DLV458777:DMR458779 DVR458777:DWN458779 EFN458777:EGJ458779 EPJ458777:EQF458779 EZF458777:FAB458779 FJB458777:FJX458779 FSX458777:FTT458779 GCT458777:GDP458779 GMP458777:GNL458779 GWL458777:GXH458779 HGH458777:HHD458779 HQD458777:HQZ458779 HZZ458777:IAV458779 IJV458777:IKR458779 ITR458777:IUN458779 JDN458777:JEJ458779 JNJ458777:JOF458779 JXF458777:JYB458779 KHB458777:KHX458779 KQX458777:KRT458779 LAT458777:LBP458779 LKP458777:LLL458779 LUL458777:LVH458779 MEH458777:MFD458779 MOD458777:MOZ458779 MXZ458777:MYV458779 NHV458777:NIR458779 NRR458777:NSN458779 OBN458777:OCJ458779 OLJ458777:OMF458779 OVF458777:OWB458779 PFB458777:PFX458779 POX458777:PPT458779 PYT458777:PZP458779 QIP458777:QJL458779 QSL458777:QTH458779 RCH458777:RDD458779 RMD458777:RMZ458779 RVZ458777:RWV458779 SFV458777:SGR458779 SPR458777:SQN458779 SZN458777:TAJ458779 TJJ458777:TKF458779 TTF458777:TUB458779 UDB458777:UDX458779 UMX458777:UNT458779 UWT458777:UXP458779 VGP458777:VHL458779 VQL458777:VRH458779 WAH458777:WBD458779 WKD458777:WKZ458779 WTZ458777:WUV458779 H524315:Z524317 HN524313:IJ524315 RJ524313:SF524315 ABF524313:ACB524315 ALB524313:ALX524315 AUX524313:AVT524315 BET524313:BFP524315 BOP524313:BPL524315 BYL524313:BZH524315 CIH524313:CJD524315 CSD524313:CSZ524315 DBZ524313:DCV524315 DLV524313:DMR524315 DVR524313:DWN524315 EFN524313:EGJ524315 EPJ524313:EQF524315 EZF524313:FAB524315 FJB524313:FJX524315 FSX524313:FTT524315 GCT524313:GDP524315 GMP524313:GNL524315 GWL524313:GXH524315 HGH524313:HHD524315 HQD524313:HQZ524315 HZZ524313:IAV524315 IJV524313:IKR524315 ITR524313:IUN524315 JDN524313:JEJ524315 JNJ524313:JOF524315 JXF524313:JYB524315 KHB524313:KHX524315 KQX524313:KRT524315 LAT524313:LBP524315 LKP524313:LLL524315 LUL524313:LVH524315 MEH524313:MFD524315 MOD524313:MOZ524315 MXZ524313:MYV524315 NHV524313:NIR524315 NRR524313:NSN524315 OBN524313:OCJ524315 OLJ524313:OMF524315 OVF524313:OWB524315 PFB524313:PFX524315 POX524313:PPT524315 PYT524313:PZP524315 QIP524313:QJL524315 QSL524313:QTH524315 RCH524313:RDD524315 RMD524313:RMZ524315 RVZ524313:RWV524315 SFV524313:SGR524315 SPR524313:SQN524315 SZN524313:TAJ524315 TJJ524313:TKF524315 TTF524313:TUB524315 UDB524313:UDX524315 UMX524313:UNT524315 UWT524313:UXP524315 VGP524313:VHL524315 VQL524313:VRH524315 WAH524313:WBD524315 WKD524313:WKZ524315 WTZ524313:WUV524315 H589851:Z589853 HN589849:IJ589851 RJ589849:SF589851 ABF589849:ACB589851 ALB589849:ALX589851 AUX589849:AVT589851 BET589849:BFP589851 BOP589849:BPL589851 BYL589849:BZH589851 CIH589849:CJD589851 CSD589849:CSZ589851 DBZ589849:DCV589851 DLV589849:DMR589851 DVR589849:DWN589851 EFN589849:EGJ589851 EPJ589849:EQF589851 EZF589849:FAB589851 FJB589849:FJX589851 FSX589849:FTT589851 GCT589849:GDP589851 GMP589849:GNL589851 GWL589849:GXH589851 HGH589849:HHD589851 HQD589849:HQZ589851 HZZ589849:IAV589851 IJV589849:IKR589851 ITR589849:IUN589851 JDN589849:JEJ589851 JNJ589849:JOF589851 JXF589849:JYB589851 KHB589849:KHX589851 KQX589849:KRT589851 LAT589849:LBP589851 LKP589849:LLL589851 LUL589849:LVH589851 MEH589849:MFD589851 MOD589849:MOZ589851 MXZ589849:MYV589851 NHV589849:NIR589851 NRR589849:NSN589851 OBN589849:OCJ589851 OLJ589849:OMF589851 OVF589849:OWB589851 PFB589849:PFX589851 POX589849:PPT589851 PYT589849:PZP589851 QIP589849:QJL589851 QSL589849:QTH589851 RCH589849:RDD589851 RMD589849:RMZ589851 RVZ589849:RWV589851 SFV589849:SGR589851 SPR589849:SQN589851 SZN589849:TAJ589851 TJJ589849:TKF589851 TTF589849:TUB589851 UDB589849:UDX589851 UMX589849:UNT589851 UWT589849:UXP589851 VGP589849:VHL589851 VQL589849:VRH589851 WAH589849:WBD589851 WKD589849:WKZ589851 WTZ589849:WUV589851 H655387:Z655389 HN655385:IJ655387 RJ655385:SF655387 ABF655385:ACB655387 ALB655385:ALX655387 AUX655385:AVT655387 BET655385:BFP655387 BOP655385:BPL655387 BYL655385:BZH655387 CIH655385:CJD655387 CSD655385:CSZ655387 DBZ655385:DCV655387 DLV655385:DMR655387 DVR655385:DWN655387 EFN655385:EGJ655387 EPJ655385:EQF655387 EZF655385:FAB655387 FJB655385:FJX655387 FSX655385:FTT655387 GCT655385:GDP655387 GMP655385:GNL655387 GWL655385:GXH655387 HGH655385:HHD655387 HQD655385:HQZ655387 HZZ655385:IAV655387 IJV655385:IKR655387 ITR655385:IUN655387 JDN655385:JEJ655387 JNJ655385:JOF655387 JXF655385:JYB655387 KHB655385:KHX655387 KQX655385:KRT655387 LAT655385:LBP655387 LKP655385:LLL655387 LUL655385:LVH655387 MEH655385:MFD655387 MOD655385:MOZ655387 MXZ655385:MYV655387 NHV655385:NIR655387 NRR655385:NSN655387 OBN655385:OCJ655387 OLJ655385:OMF655387 OVF655385:OWB655387 PFB655385:PFX655387 POX655385:PPT655387 PYT655385:PZP655387 QIP655385:QJL655387 QSL655385:QTH655387 RCH655385:RDD655387 RMD655385:RMZ655387 RVZ655385:RWV655387 SFV655385:SGR655387 SPR655385:SQN655387 SZN655385:TAJ655387 TJJ655385:TKF655387 TTF655385:TUB655387 UDB655385:UDX655387 UMX655385:UNT655387 UWT655385:UXP655387 VGP655385:VHL655387 VQL655385:VRH655387 WAH655385:WBD655387 WKD655385:WKZ655387 WTZ655385:WUV655387 H720923:Z720925 HN720921:IJ720923 RJ720921:SF720923 ABF720921:ACB720923 ALB720921:ALX720923 AUX720921:AVT720923 BET720921:BFP720923 BOP720921:BPL720923 BYL720921:BZH720923 CIH720921:CJD720923 CSD720921:CSZ720923 DBZ720921:DCV720923 DLV720921:DMR720923 DVR720921:DWN720923 EFN720921:EGJ720923 EPJ720921:EQF720923 EZF720921:FAB720923 FJB720921:FJX720923 FSX720921:FTT720923 GCT720921:GDP720923 GMP720921:GNL720923 GWL720921:GXH720923 HGH720921:HHD720923 HQD720921:HQZ720923 HZZ720921:IAV720923 IJV720921:IKR720923 ITR720921:IUN720923 JDN720921:JEJ720923 JNJ720921:JOF720923 JXF720921:JYB720923 KHB720921:KHX720923 KQX720921:KRT720923 LAT720921:LBP720923 LKP720921:LLL720923 LUL720921:LVH720923 MEH720921:MFD720923 MOD720921:MOZ720923 MXZ720921:MYV720923 NHV720921:NIR720923 NRR720921:NSN720923 OBN720921:OCJ720923 OLJ720921:OMF720923 OVF720921:OWB720923 PFB720921:PFX720923 POX720921:PPT720923 PYT720921:PZP720923 QIP720921:QJL720923 QSL720921:QTH720923 RCH720921:RDD720923 RMD720921:RMZ720923 RVZ720921:RWV720923 SFV720921:SGR720923 SPR720921:SQN720923 SZN720921:TAJ720923 TJJ720921:TKF720923 TTF720921:TUB720923 UDB720921:UDX720923 UMX720921:UNT720923 UWT720921:UXP720923 VGP720921:VHL720923 VQL720921:VRH720923 WAH720921:WBD720923 WKD720921:WKZ720923 WTZ720921:WUV720923 H786459:Z786461 HN786457:IJ786459 RJ786457:SF786459 ABF786457:ACB786459 ALB786457:ALX786459 AUX786457:AVT786459 BET786457:BFP786459 BOP786457:BPL786459 BYL786457:BZH786459 CIH786457:CJD786459 CSD786457:CSZ786459 DBZ786457:DCV786459 DLV786457:DMR786459 DVR786457:DWN786459 EFN786457:EGJ786459 EPJ786457:EQF786459 EZF786457:FAB786459 FJB786457:FJX786459 FSX786457:FTT786459 GCT786457:GDP786459 GMP786457:GNL786459 GWL786457:GXH786459 HGH786457:HHD786459 HQD786457:HQZ786459 HZZ786457:IAV786459 IJV786457:IKR786459 ITR786457:IUN786459 JDN786457:JEJ786459 JNJ786457:JOF786459 JXF786457:JYB786459 KHB786457:KHX786459 KQX786457:KRT786459 LAT786457:LBP786459 LKP786457:LLL786459 LUL786457:LVH786459 MEH786457:MFD786459 MOD786457:MOZ786459 MXZ786457:MYV786459 NHV786457:NIR786459 NRR786457:NSN786459 OBN786457:OCJ786459 OLJ786457:OMF786459 OVF786457:OWB786459 PFB786457:PFX786459 POX786457:PPT786459 PYT786457:PZP786459 QIP786457:QJL786459 QSL786457:QTH786459 RCH786457:RDD786459 RMD786457:RMZ786459 RVZ786457:RWV786459 SFV786457:SGR786459 SPR786457:SQN786459 SZN786457:TAJ786459 TJJ786457:TKF786459 TTF786457:TUB786459 UDB786457:UDX786459 UMX786457:UNT786459 UWT786457:UXP786459 VGP786457:VHL786459 VQL786457:VRH786459 WAH786457:WBD786459 WKD786457:WKZ786459 WTZ786457:WUV786459 H851995:Z851997 HN851993:IJ851995 RJ851993:SF851995 ABF851993:ACB851995 ALB851993:ALX851995 AUX851993:AVT851995 BET851993:BFP851995 BOP851993:BPL851995 BYL851993:BZH851995 CIH851993:CJD851995 CSD851993:CSZ851995 DBZ851993:DCV851995 DLV851993:DMR851995 DVR851993:DWN851995 EFN851993:EGJ851995 EPJ851993:EQF851995 EZF851993:FAB851995 FJB851993:FJX851995 FSX851993:FTT851995 GCT851993:GDP851995 GMP851993:GNL851995 GWL851993:GXH851995 HGH851993:HHD851995 HQD851993:HQZ851995 HZZ851993:IAV851995 IJV851993:IKR851995 ITR851993:IUN851995 JDN851993:JEJ851995 JNJ851993:JOF851995 JXF851993:JYB851995 KHB851993:KHX851995 KQX851993:KRT851995 LAT851993:LBP851995 LKP851993:LLL851995 LUL851993:LVH851995 MEH851993:MFD851995 MOD851993:MOZ851995 MXZ851993:MYV851995 NHV851993:NIR851995 NRR851993:NSN851995 OBN851993:OCJ851995 OLJ851993:OMF851995 OVF851993:OWB851995 PFB851993:PFX851995 POX851993:PPT851995 PYT851993:PZP851995 QIP851993:QJL851995 QSL851993:QTH851995 RCH851993:RDD851995 RMD851993:RMZ851995 RVZ851993:RWV851995 SFV851993:SGR851995 SPR851993:SQN851995 SZN851993:TAJ851995 TJJ851993:TKF851995 TTF851993:TUB851995 UDB851993:UDX851995 UMX851993:UNT851995 UWT851993:UXP851995 VGP851993:VHL851995 VQL851993:VRH851995 WAH851993:WBD851995 WKD851993:WKZ851995 WTZ851993:WUV851995 H917531:Z917533 HN917529:IJ917531 RJ917529:SF917531 ABF917529:ACB917531 ALB917529:ALX917531 AUX917529:AVT917531 BET917529:BFP917531 BOP917529:BPL917531 BYL917529:BZH917531 CIH917529:CJD917531 CSD917529:CSZ917531 DBZ917529:DCV917531 DLV917529:DMR917531 DVR917529:DWN917531 EFN917529:EGJ917531 EPJ917529:EQF917531 EZF917529:FAB917531 FJB917529:FJX917531 FSX917529:FTT917531 GCT917529:GDP917531 GMP917529:GNL917531 GWL917529:GXH917531 HGH917529:HHD917531 HQD917529:HQZ917531 HZZ917529:IAV917531 IJV917529:IKR917531 ITR917529:IUN917531 JDN917529:JEJ917531 JNJ917529:JOF917531 JXF917529:JYB917531 KHB917529:KHX917531 KQX917529:KRT917531 LAT917529:LBP917531 LKP917529:LLL917531 LUL917529:LVH917531 MEH917529:MFD917531 MOD917529:MOZ917531 MXZ917529:MYV917531 NHV917529:NIR917531 NRR917529:NSN917531 OBN917529:OCJ917531 OLJ917529:OMF917531 OVF917529:OWB917531 PFB917529:PFX917531 POX917529:PPT917531 PYT917529:PZP917531 QIP917529:QJL917531 QSL917529:QTH917531 RCH917529:RDD917531 RMD917529:RMZ917531 RVZ917529:RWV917531 SFV917529:SGR917531 SPR917529:SQN917531 SZN917529:TAJ917531 TJJ917529:TKF917531 TTF917529:TUB917531 UDB917529:UDX917531 UMX917529:UNT917531 UWT917529:UXP917531 VGP917529:VHL917531 VQL917529:VRH917531 WAH917529:WBD917531 WKD917529:WKZ917531 WTZ917529:WUV917531 H983067:Z983069 HN983065:IJ983067 RJ983065:SF983067 ABF983065:ACB983067 ALB983065:ALX983067 AUX983065:AVT983067 BET983065:BFP983067 BOP983065:BPL983067 BYL983065:BZH983067 CIH983065:CJD983067 CSD983065:CSZ983067 DBZ983065:DCV983067 DLV983065:DMR983067 DVR983065:DWN983067 EFN983065:EGJ983067 EPJ983065:EQF983067 EZF983065:FAB983067 FJB983065:FJX983067 FSX983065:FTT983067 GCT983065:GDP983067 GMP983065:GNL983067 GWL983065:GXH983067 HGH983065:HHD983067 HQD983065:HQZ983067 HZZ983065:IAV983067 IJV983065:IKR983067 ITR983065:IUN983067 JDN983065:JEJ983067 JNJ983065:JOF983067 JXF983065:JYB983067 KHB983065:KHX983067 KQX983065:KRT983067 LAT983065:LBP983067 LKP983065:LLL983067 LUL983065:LVH983067 MEH983065:MFD983067 MOD983065:MOZ983067 MXZ983065:MYV983067 NHV983065:NIR983067 NRR983065:NSN983067 OBN983065:OCJ983067 OLJ983065:OMF983067 OVF983065:OWB983067 PFB983065:PFX983067 POX983065:PPT983067 PYT983065:PZP983067 QIP983065:QJL983067 QSL983065:QTH983067 RCH983065:RDD983067 RMD983065:RMZ983067 RVZ983065:RWV983067 SFV983065:SGR983067 SPR983065:SQN983067 SZN983065:TAJ983067 TJJ983065:TKF983067 TTF983065:TUB983067 UDB983065:UDX983067 UMX983065:UNT983067 UWT983065:UXP983067 VGP983065:VHL983067 VQL983065:VRH983067 WAH983065:WBD983067 WKD983065:WKZ983067 WTZ983065:WUV983067 O65546:O65547 HU65544:HU65545 RQ65544:RQ65545 ABM65544:ABM65545 ALI65544:ALI65545 AVE65544:AVE65545 BFA65544:BFA65545 BOW65544:BOW65545 BYS65544:BYS65545 CIO65544:CIO65545 CSK65544:CSK65545 DCG65544:DCG65545 DMC65544:DMC65545 DVY65544:DVY65545 EFU65544:EFU65545 EPQ65544:EPQ65545 EZM65544:EZM65545 FJI65544:FJI65545 FTE65544:FTE65545 GDA65544:GDA65545 GMW65544:GMW65545 GWS65544:GWS65545 HGO65544:HGO65545 HQK65544:HQK65545 IAG65544:IAG65545 IKC65544:IKC65545 ITY65544:ITY65545 JDU65544:JDU65545 JNQ65544:JNQ65545 JXM65544:JXM65545 KHI65544:KHI65545 KRE65544:KRE65545 LBA65544:LBA65545 LKW65544:LKW65545 LUS65544:LUS65545 MEO65544:MEO65545 MOK65544:MOK65545 MYG65544:MYG65545 NIC65544:NIC65545 NRY65544:NRY65545 OBU65544:OBU65545 OLQ65544:OLQ65545 OVM65544:OVM65545 PFI65544:PFI65545 PPE65544:PPE65545 PZA65544:PZA65545 QIW65544:QIW65545 QSS65544:QSS65545 RCO65544:RCO65545 RMK65544:RMK65545 RWG65544:RWG65545 SGC65544:SGC65545 SPY65544:SPY65545 SZU65544:SZU65545 TJQ65544:TJQ65545 TTM65544:TTM65545 UDI65544:UDI65545 UNE65544:UNE65545 UXA65544:UXA65545 VGW65544:VGW65545 VQS65544:VQS65545 WAO65544:WAO65545 WKK65544:WKK65545 WUG65544:WUG65545 O131082:O131083 HU131080:HU131081 RQ131080:RQ131081 ABM131080:ABM131081 ALI131080:ALI131081 AVE131080:AVE131081 BFA131080:BFA131081 BOW131080:BOW131081 BYS131080:BYS131081 CIO131080:CIO131081 CSK131080:CSK131081 DCG131080:DCG131081 DMC131080:DMC131081 DVY131080:DVY131081 EFU131080:EFU131081 EPQ131080:EPQ131081 EZM131080:EZM131081 FJI131080:FJI131081 FTE131080:FTE131081 GDA131080:GDA131081 GMW131080:GMW131081 GWS131080:GWS131081 HGO131080:HGO131081 HQK131080:HQK131081 IAG131080:IAG131081 IKC131080:IKC131081 ITY131080:ITY131081 JDU131080:JDU131081 JNQ131080:JNQ131081 JXM131080:JXM131081 KHI131080:KHI131081 KRE131080:KRE131081 LBA131080:LBA131081 LKW131080:LKW131081 LUS131080:LUS131081 MEO131080:MEO131081 MOK131080:MOK131081 MYG131080:MYG131081 NIC131080:NIC131081 NRY131080:NRY131081 OBU131080:OBU131081 OLQ131080:OLQ131081 OVM131080:OVM131081 PFI131080:PFI131081 PPE131080:PPE131081 PZA131080:PZA131081 QIW131080:QIW131081 QSS131080:QSS131081 RCO131080:RCO131081 RMK131080:RMK131081 RWG131080:RWG131081 SGC131080:SGC131081 SPY131080:SPY131081 SZU131080:SZU131081 TJQ131080:TJQ131081 TTM131080:TTM131081 UDI131080:UDI131081 UNE131080:UNE131081 UXA131080:UXA131081 VGW131080:VGW131081 VQS131080:VQS131081 WAO131080:WAO131081 WKK131080:WKK131081 WUG131080:WUG131081 O196618:O196619 HU196616:HU196617 RQ196616:RQ196617 ABM196616:ABM196617 ALI196616:ALI196617 AVE196616:AVE196617 BFA196616:BFA196617 BOW196616:BOW196617 BYS196616:BYS196617 CIO196616:CIO196617 CSK196616:CSK196617 DCG196616:DCG196617 DMC196616:DMC196617 DVY196616:DVY196617 EFU196616:EFU196617 EPQ196616:EPQ196617 EZM196616:EZM196617 FJI196616:FJI196617 FTE196616:FTE196617 GDA196616:GDA196617 GMW196616:GMW196617 GWS196616:GWS196617 HGO196616:HGO196617 HQK196616:HQK196617 IAG196616:IAG196617 IKC196616:IKC196617 ITY196616:ITY196617 JDU196616:JDU196617 JNQ196616:JNQ196617 JXM196616:JXM196617 KHI196616:KHI196617 KRE196616:KRE196617 LBA196616:LBA196617 LKW196616:LKW196617 LUS196616:LUS196617 MEO196616:MEO196617 MOK196616:MOK196617 MYG196616:MYG196617 NIC196616:NIC196617 NRY196616:NRY196617 OBU196616:OBU196617 OLQ196616:OLQ196617 OVM196616:OVM196617 PFI196616:PFI196617 PPE196616:PPE196617 PZA196616:PZA196617 QIW196616:QIW196617 QSS196616:QSS196617 RCO196616:RCO196617 RMK196616:RMK196617 RWG196616:RWG196617 SGC196616:SGC196617 SPY196616:SPY196617 SZU196616:SZU196617 TJQ196616:TJQ196617 TTM196616:TTM196617 UDI196616:UDI196617 UNE196616:UNE196617 UXA196616:UXA196617 VGW196616:VGW196617 VQS196616:VQS196617 WAO196616:WAO196617 WKK196616:WKK196617 WUG196616:WUG196617 O262154:O262155 HU262152:HU262153 RQ262152:RQ262153 ABM262152:ABM262153 ALI262152:ALI262153 AVE262152:AVE262153 BFA262152:BFA262153 BOW262152:BOW262153 BYS262152:BYS262153 CIO262152:CIO262153 CSK262152:CSK262153 DCG262152:DCG262153 DMC262152:DMC262153 DVY262152:DVY262153 EFU262152:EFU262153 EPQ262152:EPQ262153 EZM262152:EZM262153 FJI262152:FJI262153 FTE262152:FTE262153 GDA262152:GDA262153 GMW262152:GMW262153 GWS262152:GWS262153 HGO262152:HGO262153 HQK262152:HQK262153 IAG262152:IAG262153 IKC262152:IKC262153 ITY262152:ITY262153 JDU262152:JDU262153 JNQ262152:JNQ262153 JXM262152:JXM262153 KHI262152:KHI262153 KRE262152:KRE262153 LBA262152:LBA262153 LKW262152:LKW262153 LUS262152:LUS262153 MEO262152:MEO262153 MOK262152:MOK262153 MYG262152:MYG262153 NIC262152:NIC262153 NRY262152:NRY262153 OBU262152:OBU262153 OLQ262152:OLQ262153 OVM262152:OVM262153 PFI262152:PFI262153 PPE262152:PPE262153 PZA262152:PZA262153 QIW262152:QIW262153 QSS262152:QSS262153 RCO262152:RCO262153 RMK262152:RMK262153 RWG262152:RWG262153 SGC262152:SGC262153 SPY262152:SPY262153 SZU262152:SZU262153 TJQ262152:TJQ262153 TTM262152:TTM262153 UDI262152:UDI262153 UNE262152:UNE262153 UXA262152:UXA262153 VGW262152:VGW262153 VQS262152:VQS262153 WAO262152:WAO262153 WKK262152:WKK262153 WUG262152:WUG262153 O327690:O327691 HU327688:HU327689 RQ327688:RQ327689 ABM327688:ABM327689 ALI327688:ALI327689 AVE327688:AVE327689 BFA327688:BFA327689 BOW327688:BOW327689 BYS327688:BYS327689 CIO327688:CIO327689 CSK327688:CSK327689 DCG327688:DCG327689 DMC327688:DMC327689 DVY327688:DVY327689 EFU327688:EFU327689 EPQ327688:EPQ327689 EZM327688:EZM327689 FJI327688:FJI327689 FTE327688:FTE327689 GDA327688:GDA327689 GMW327688:GMW327689 GWS327688:GWS327689 HGO327688:HGO327689 HQK327688:HQK327689 IAG327688:IAG327689 IKC327688:IKC327689 ITY327688:ITY327689 JDU327688:JDU327689 JNQ327688:JNQ327689 JXM327688:JXM327689 KHI327688:KHI327689 KRE327688:KRE327689 LBA327688:LBA327689 LKW327688:LKW327689 LUS327688:LUS327689 MEO327688:MEO327689 MOK327688:MOK327689 MYG327688:MYG327689 NIC327688:NIC327689 NRY327688:NRY327689 OBU327688:OBU327689 OLQ327688:OLQ327689 OVM327688:OVM327689 PFI327688:PFI327689 PPE327688:PPE327689 PZA327688:PZA327689 QIW327688:QIW327689 QSS327688:QSS327689 RCO327688:RCO327689 RMK327688:RMK327689 RWG327688:RWG327689 SGC327688:SGC327689 SPY327688:SPY327689 SZU327688:SZU327689 TJQ327688:TJQ327689 TTM327688:TTM327689 UDI327688:UDI327689 UNE327688:UNE327689 UXA327688:UXA327689 VGW327688:VGW327689 VQS327688:VQS327689 WAO327688:WAO327689 WKK327688:WKK327689 WUG327688:WUG327689 O393226:O393227 HU393224:HU393225 RQ393224:RQ393225 ABM393224:ABM393225 ALI393224:ALI393225 AVE393224:AVE393225 BFA393224:BFA393225 BOW393224:BOW393225 BYS393224:BYS393225 CIO393224:CIO393225 CSK393224:CSK393225 DCG393224:DCG393225 DMC393224:DMC393225 DVY393224:DVY393225 EFU393224:EFU393225 EPQ393224:EPQ393225 EZM393224:EZM393225 FJI393224:FJI393225 FTE393224:FTE393225 GDA393224:GDA393225 GMW393224:GMW393225 GWS393224:GWS393225 HGO393224:HGO393225 HQK393224:HQK393225 IAG393224:IAG393225 IKC393224:IKC393225 ITY393224:ITY393225 JDU393224:JDU393225 JNQ393224:JNQ393225 JXM393224:JXM393225 KHI393224:KHI393225 KRE393224:KRE393225 LBA393224:LBA393225 LKW393224:LKW393225 LUS393224:LUS393225 MEO393224:MEO393225 MOK393224:MOK393225 MYG393224:MYG393225 NIC393224:NIC393225 NRY393224:NRY393225 OBU393224:OBU393225 OLQ393224:OLQ393225 OVM393224:OVM393225 PFI393224:PFI393225 PPE393224:PPE393225 PZA393224:PZA393225 QIW393224:QIW393225 QSS393224:QSS393225 RCO393224:RCO393225 RMK393224:RMK393225 RWG393224:RWG393225 SGC393224:SGC393225 SPY393224:SPY393225 SZU393224:SZU393225 TJQ393224:TJQ393225 TTM393224:TTM393225 UDI393224:UDI393225 UNE393224:UNE393225 UXA393224:UXA393225 VGW393224:VGW393225 VQS393224:VQS393225 WAO393224:WAO393225 WKK393224:WKK393225 WUG393224:WUG393225 O458762:O458763 HU458760:HU458761 RQ458760:RQ458761 ABM458760:ABM458761 ALI458760:ALI458761 AVE458760:AVE458761 BFA458760:BFA458761 BOW458760:BOW458761 BYS458760:BYS458761 CIO458760:CIO458761 CSK458760:CSK458761 DCG458760:DCG458761 DMC458760:DMC458761 DVY458760:DVY458761 EFU458760:EFU458761 EPQ458760:EPQ458761 EZM458760:EZM458761 FJI458760:FJI458761 FTE458760:FTE458761 GDA458760:GDA458761 GMW458760:GMW458761 GWS458760:GWS458761 HGO458760:HGO458761 HQK458760:HQK458761 IAG458760:IAG458761 IKC458760:IKC458761 ITY458760:ITY458761 JDU458760:JDU458761 JNQ458760:JNQ458761 JXM458760:JXM458761 KHI458760:KHI458761 KRE458760:KRE458761 LBA458760:LBA458761 LKW458760:LKW458761 LUS458760:LUS458761 MEO458760:MEO458761 MOK458760:MOK458761 MYG458760:MYG458761 NIC458760:NIC458761 NRY458760:NRY458761 OBU458760:OBU458761 OLQ458760:OLQ458761 OVM458760:OVM458761 PFI458760:PFI458761 PPE458760:PPE458761 PZA458760:PZA458761 QIW458760:QIW458761 QSS458760:QSS458761 RCO458760:RCO458761 RMK458760:RMK458761 RWG458760:RWG458761 SGC458760:SGC458761 SPY458760:SPY458761 SZU458760:SZU458761 TJQ458760:TJQ458761 TTM458760:TTM458761 UDI458760:UDI458761 UNE458760:UNE458761 UXA458760:UXA458761 VGW458760:VGW458761 VQS458760:VQS458761 WAO458760:WAO458761 WKK458760:WKK458761 WUG458760:WUG458761 O524298:O524299 HU524296:HU524297 RQ524296:RQ524297 ABM524296:ABM524297 ALI524296:ALI524297 AVE524296:AVE524297 BFA524296:BFA524297 BOW524296:BOW524297 BYS524296:BYS524297 CIO524296:CIO524297 CSK524296:CSK524297 DCG524296:DCG524297 DMC524296:DMC524297 DVY524296:DVY524297 EFU524296:EFU524297 EPQ524296:EPQ524297 EZM524296:EZM524297 FJI524296:FJI524297 FTE524296:FTE524297 GDA524296:GDA524297 GMW524296:GMW524297 GWS524296:GWS524297 HGO524296:HGO524297 HQK524296:HQK524297 IAG524296:IAG524297 IKC524296:IKC524297 ITY524296:ITY524297 JDU524296:JDU524297 JNQ524296:JNQ524297 JXM524296:JXM524297 KHI524296:KHI524297 KRE524296:KRE524297 LBA524296:LBA524297 LKW524296:LKW524297 LUS524296:LUS524297 MEO524296:MEO524297 MOK524296:MOK524297 MYG524296:MYG524297 NIC524296:NIC524297 NRY524296:NRY524297 OBU524296:OBU524297 OLQ524296:OLQ524297 OVM524296:OVM524297 PFI524296:PFI524297 PPE524296:PPE524297 PZA524296:PZA524297 QIW524296:QIW524297 QSS524296:QSS524297 RCO524296:RCO524297 RMK524296:RMK524297 RWG524296:RWG524297 SGC524296:SGC524297 SPY524296:SPY524297 SZU524296:SZU524297 TJQ524296:TJQ524297 TTM524296:TTM524297 UDI524296:UDI524297 UNE524296:UNE524297 UXA524296:UXA524297 VGW524296:VGW524297 VQS524296:VQS524297 WAO524296:WAO524297 WKK524296:WKK524297 WUG524296:WUG524297 O589834:O589835 HU589832:HU589833 RQ589832:RQ589833 ABM589832:ABM589833 ALI589832:ALI589833 AVE589832:AVE589833 BFA589832:BFA589833 BOW589832:BOW589833 BYS589832:BYS589833 CIO589832:CIO589833 CSK589832:CSK589833 DCG589832:DCG589833 DMC589832:DMC589833 DVY589832:DVY589833 EFU589832:EFU589833 EPQ589832:EPQ589833 EZM589832:EZM589833 FJI589832:FJI589833 FTE589832:FTE589833 GDA589832:GDA589833 GMW589832:GMW589833 GWS589832:GWS589833 HGO589832:HGO589833 HQK589832:HQK589833 IAG589832:IAG589833 IKC589832:IKC589833 ITY589832:ITY589833 JDU589832:JDU589833 JNQ589832:JNQ589833 JXM589832:JXM589833 KHI589832:KHI589833 KRE589832:KRE589833 LBA589832:LBA589833 LKW589832:LKW589833 LUS589832:LUS589833 MEO589832:MEO589833 MOK589832:MOK589833 MYG589832:MYG589833 NIC589832:NIC589833 NRY589832:NRY589833 OBU589832:OBU589833 OLQ589832:OLQ589833 OVM589832:OVM589833 PFI589832:PFI589833 PPE589832:PPE589833 PZA589832:PZA589833 QIW589832:QIW589833 QSS589832:QSS589833 RCO589832:RCO589833 RMK589832:RMK589833 RWG589832:RWG589833 SGC589832:SGC589833 SPY589832:SPY589833 SZU589832:SZU589833 TJQ589832:TJQ589833 TTM589832:TTM589833 UDI589832:UDI589833 UNE589832:UNE589833 UXA589832:UXA589833 VGW589832:VGW589833 VQS589832:VQS589833 WAO589832:WAO589833 WKK589832:WKK589833 WUG589832:WUG589833 O655370:O655371 HU655368:HU655369 RQ655368:RQ655369 ABM655368:ABM655369 ALI655368:ALI655369 AVE655368:AVE655369 BFA655368:BFA655369 BOW655368:BOW655369 BYS655368:BYS655369 CIO655368:CIO655369 CSK655368:CSK655369 DCG655368:DCG655369 DMC655368:DMC655369 DVY655368:DVY655369 EFU655368:EFU655369 EPQ655368:EPQ655369 EZM655368:EZM655369 FJI655368:FJI655369 FTE655368:FTE655369 GDA655368:GDA655369 GMW655368:GMW655369 GWS655368:GWS655369 HGO655368:HGO655369 HQK655368:HQK655369 IAG655368:IAG655369 IKC655368:IKC655369 ITY655368:ITY655369 JDU655368:JDU655369 JNQ655368:JNQ655369 JXM655368:JXM655369 KHI655368:KHI655369 KRE655368:KRE655369 LBA655368:LBA655369 LKW655368:LKW655369 LUS655368:LUS655369 MEO655368:MEO655369 MOK655368:MOK655369 MYG655368:MYG655369 NIC655368:NIC655369 NRY655368:NRY655369 OBU655368:OBU655369 OLQ655368:OLQ655369 OVM655368:OVM655369 PFI655368:PFI655369 PPE655368:PPE655369 PZA655368:PZA655369 QIW655368:QIW655369 QSS655368:QSS655369 RCO655368:RCO655369 RMK655368:RMK655369 RWG655368:RWG655369 SGC655368:SGC655369 SPY655368:SPY655369 SZU655368:SZU655369 TJQ655368:TJQ655369 TTM655368:TTM655369 UDI655368:UDI655369 UNE655368:UNE655369 UXA655368:UXA655369 VGW655368:VGW655369 VQS655368:VQS655369 WAO655368:WAO655369 WKK655368:WKK655369 WUG655368:WUG655369 O720906:O720907 HU720904:HU720905 RQ720904:RQ720905 ABM720904:ABM720905 ALI720904:ALI720905 AVE720904:AVE720905 BFA720904:BFA720905 BOW720904:BOW720905 BYS720904:BYS720905 CIO720904:CIO720905 CSK720904:CSK720905 DCG720904:DCG720905 DMC720904:DMC720905 DVY720904:DVY720905 EFU720904:EFU720905 EPQ720904:EPQ720905 EZM720904:EZM720905 FJI720904:FJI720905 FTE720904:FTE720905 GDA720904:GDA720905 GMW720904:GMW720905 GWS720904:GWS720905 HGO720904:HGO720905 HQK720904:HQK720905 IAG720904:IAG720905 IKC720904:IKC720905 ITY720904:ITY720905 JDU720904:JDU720905 JNQ720904:JNQ720905 JXM720904:JXM720905 KHI720904:KHI720905 KRE720904:KRE720905 LBA720904:LBA720905 LKW720904:LKW720905 LUS720904:LUS720905 MEO720904:MEO720905 MOK720904:MOK720905 MYG720904:MYG720905 NIC720904:NIC720905 NRY720904:NRY720905 OBU720904:OBU720905 OLQ720904:OLQ720905 OVM720904:OVM720905 PFI720904:PFI720905 PPE720904:PPE720905 PZA720904:PZA720905 QIW720904:QIW720905 QSS720904:QSS720905 RCO720904:RCO720905 RMK720904:RMK720905 RWG720904:RWG720905 SGC720904:SGC720905 SPY720904:SPY720905 SZU720904:SZU720905 TJQ720904:TJQ720905 TTM720904:TTM720905 UDI720904:UDI720905 UNE720904:UNE720905 UXA720904:UXA720905 VGW720904:VGW720905 VQS720904:VQS720905 WAO720904:WAO720905 WKK720904:WKK720905 WUG720904:WUG720905 O786442:O786443 HU786440:HU786441 RQ786440:RQ786441 ABM786440:ABM786441 ALI786440:ALI786441 AVE786440:AVE786441 BFA786440:BFA786441 BOW786440:BOW786441 BYS786440:BYS786441 CIO786440:CIO786441 CSK786440:CSK786441 DCG786440:DCG786441 DMC786440:DMC786441 DVY786440:DVY786441 EFU786440:EFU786441 EPQ786440:EPQ786441 EZM786440:EZM786441 FJI786440:FJI786441 FTE786440:FTE786441 GDA786440:GDA786441 GMW786440:GMW786441 GWS786440:GWS786441 HGO786440:HGO786441 HQK786440:HQK786441 IAG786440:IAG786441 IKC786440:IKC786441 ITY786440:ITY786441 JDU786440:JDU786441 JNQ786440:JNQ786441 JXM786440:JXM786441 KHI786440:KHI786441 KRE786440:KRE786441 LBA786440:LBA786441 LKW786440:LKW786441 LUS786440:LUS786441 MEO786440:MEO786441 MOK786440:MOK786441 MYG786440:MYG786441 NIC786440:NIC786441 NRY786440:NRY786441 OBU786440:OBU786441 OLQ786440:OLQ786441 OVM786440:OVM786441 PFI786440:PFI786441 PPE786440:PPE786441 PZA786440:PZA786441 QIW786440:QIW786441 QSS786440:QSS786441 RCO786440:RCO786441 RMK786440:RMK786441 RWG786440:RWG786441 SGC786440:SGC786441 SPY786440:SPY786441 SZU786440:SZU786441 TJQ786440:TJQ786441 TTM786440:TTM786441 UDI786440:UDI786441 UNE786440:UNE786441 UXA786440:UXA786441 VGW786440:VGW786441 VQS786440:VQS786441 WAO786440:WAO786441 WKK786440:WKK786441 WUG786440:WUG786441 O851978:O851979 HU851976:HU851977 RQ851976:RQ851977 ABM851976:ABM851977 ALI851976:ALI851977 AVE851976:AVE851977 BFA851976:BFA851977 BOW851976:BOW851977 BYS851976:BYS851977 CIO851976:CIO851977 CSK851976:CSK851977 DCG851976:DCG851977 DMC851976:DMC851977 DVY851976:DVY851977 EFU851976:EFU851977 EPQ851976:EPQ851977 EZM851976:EZM851977 FJI851976:FJI851977 FTE851976:FTE851977 GDA851976:GDA851977 GMW851976:GMW851977 GWS851976:GWS851977 HGO851976:HGO851977 HQK851976:HQK851977 IAG851976:IAG851977 IKC851976:IKC851977 ITY851976:ITY851977 JDU851976:JDU851977 JNQ851976:JNQ851977 JXM851976:JXM851977 KHI851976:KHI851977 KRE851976:KRE851977 LBA851976:LBA851977 LKW851976:LKW851977 LUS851976:LUS851977 MEO851976:MEO851977 MOK851976:MOK851977 MYG851976:MYG851977 NIC851976:NIC851977 NRY851976:NRY851977 OBU851976:OBU851977 OLQ851976:OLQ851977 OVM851976:OVM851977 PFI851976:PFI851977 PPE851976:PPE851977 PZA851976:PZA851977 QIW851976:QIW851977 QSS851976:QSS851977 RCO851976:RCO851977 RMK851976:RMK851977 RWG851976:RWG851977 SGC851976:SGC851977 SPY851976:SPY851977 SZU851976:SZU851977 TJQ851976:TJQ851977 TTM851976:TTM851977 UDI851976:UDI851977 UNE851976:UNE851977 UXA851976:UXA851977 VGW851976:VGW851977 VQS851976:VQS851977 WAO851976:WAO851977 WKK851976:WKK851977 WUG851976:WUG851977 O917514:O917515 HU917512:HU917513 RQ917512:RQ917513 ABM917512:ABM917513 ALI917512:ALI917513 AVE917512:AVE917513 BFA917512:BFA917513 BOW917512:BOW917513 BYS917512:BYS917513 CIO917512:CIO917513 CSK917512:CSK917513 DCG917512:DCG917513 DMC917512:DMC917513 DVY917512:DVY917513 EFU917512:EFU917513 EPQ917512:EPQ917513 EZM917512:EZM917513 FJI917512:FJI917513 FTE917512:FTE917513 GDA917512:GDA917513 GMW917512:GMW917513 GWS917512:GWS917513 HGO917512:HGO917513 HQK917512:HQK917513 IAG917512:IAG917513 IKC917512:IKC917513 ITY917512:ITY917513 JDU917512:JDU917513 JNQ917512:JNQ917513 JXM917512:JXM917513 KHI917512:KHI917513 KRE917512:KRE917513 LBA917512:LBA917513 LKW917512:LKW917513 LUS917512:LUS917513 MEO917512:MEO917513 MOK917512:MOK917513 MYG917512:MYG917513 NIC917512:NIC917513 NRY917512:NRY917513 OBU917512:OBU917513 OLQ917512:OLQ917513 OVM917512:OVM917513 PFI917512:PFI917513 PPE917512:PPE917513 PZA917512:PZA917513 QIW917512:QIW917513 QSS917512:QSS917513 RCO917512:RCO917513 RMK917512:RMK917513 RWG917512:RWG917513 SGC917512:SGC917513 SPY917512:SPY917513 SZU917512:SZU917513 TJQ917512:TJQ917513 TTM917512:TTM917513 UDI917512:UDI917513 UNE917512:UNE917513 UXA917512:UXA917513 VGW917512:VGW917513 VQS917512:VQS917513 WAO917512:WAO917513 WKK917512:WKK917513 WUG917512:WUG917513 O983050:O983051 HU983048:HU983049 RQ983048:RQ983049 ABM983048:ABM983049 ALI983048:ALI983049 AVE983048:AVE983049 BFA983048:BFA983049 BOW983048:BOW983049 BYS983048:BYS983049 CIO983048:CIO983049 CSK983048:CSK983049 DCG983048:DCG983049 DMC983048:DMC983049 DVY983048:DVY983049 EFU983048:EFU983049 EPQ983048:EPQ983049 EZM983048:EZM983049 FJI983048:FJI983049 FTE983048:FTE983049 GDA983048:GDA983049 GMW983048:GMW983049 GWS983048:GWS983049 HGO983048:HGO983049 HQK983048:HQK983049 IAG983048:IAG983049 IKC983048:IKC983049 ITY983048:ITY983049 JDU983048:JDU983049 JNQ983048:JNQ983049 JXM983048:JXM983049 KHI983048:KHI983049 KRE983048:KRE983049 LBA983048:LBA983049 LKW983048:LKW983049 LUS983048:LUS983049 MEO983048:MEO983049 MOK983048:MOK983049 MYG983048:MYG983049 NIC983048:NIC983049 NRY983048:NRY983049 OBU983048:OBU983049 OLQ983048:OLQ983049 OVM983048:OVM983049 PFI983048:PFI983049 PPE983048:PPE983049 PZA983048:PZA983049 QIW983048:QIW983049 QSS983048:QSS983049 RCO983048:RCO983049 RMK983048:RMK983049 RWG983048:RWG983049 SGC983048:SGC983049 SPY983048:SPY983049 SZU983048:SZU983049 TJQ983048:TJQ983049 TTM983048:TTM983049 UDI983048:UDI983049 UNE983048:UNE983049 UXA983048:UXA983049 VGW983048:VGW983049 VQS983048:VQS983049 WAO983048:WAO983049 WKK983048:WKK983049 WUG983048:WUG983049 L65540:L65542 HR65538:HR65540 RN65538:RN65540 ABJ65538:ABJ65540 ALF65538:ALF65540 AVB65538:AVB65540 BEX65538:BEX65540 BOT65538:BOT65540 BYP65538:BYP65540 CIL65538:CIL65540 CSH65538:CSH65540 DCD65538:DCD65540 DLZ65538:DLZ65540 DVV65538:DVV65540 EFR65538:EFR65540 EPN65538:EPN65540 EZJ65538:EZJ65540 FJF65538:FJF65540 FTB65538:FTB65540 GCX65538:GCX65540 GMT65538:GMT65540 GWP65538:GWP65540 HGL65538:HGL65540 HQH65538:HQH65540 IAD65538:IAD65540 IJZ65538:IJZ65540 ITV65538:ITV65540 JDR65538:JDR65540 JNN65538:JNN65540 JXJ65538:JXJ65540 KHF65538:KHF65540 KRB65538:KRB65540 LAX65538:LAX65540 LKT65538:LKT65540 LUP65538:LUP65540 MEL65538:MEL65540 MOH65538:MOH65540 MYD65538:MYD65540 NHZ65538:NHZ65540 NRV65538:NRV65540 OBR65538:OBR65540 OLN65538:OLN65540 OVJ65538:OVJ65540 PFF65538:PFF65540 PPB65538:PPB65540 PYX65538:PYX65540 QIT65538:QIT65540 QSP65538:QSP65540 RCL65538:RCL65540 RMH65538:RMH65540 RWD65538:RWD65540 SFZ65538:SFZ65540 SPV65538:SPV65540 SZR65538:SZR65540 TJN65538:TJN65540 TTJ65538:TTJ65540 UDF65538:UDF65540 UNB65538:UNB65540 UWX65538:UWX65540 VGT65538:VGT65540 VQP65538:VQP65540 WAL65538:WAL65540 WKH65538:WKH65540 WUD65538:WUD65540 L131076:L131078 HR131074:HR131076 RN131074:RN131076 ABJ131074:ABJ131076 ALF131074:ALF131076 AVB131074:AVB131076 BEX131074:BEX131076 BOT131074:BOT131076 BYP131074:BYP131076 CIL131074:CIL131076 CSH131074:CSH131076 DCD131074:DCD131076 DLZ131074:DLZ131076 DVV131074:DVV131076 EFR131074:EFR131076 EPN131074:EPN131076 EZJ131074:EZJ131076 FJF131074:FJF131076 FTB131074:FTB131076 GCX131074:GCX131076 GMT131074:GMT131076 GWP131074:GWP131076 HGL131074:HGL131076 HQH131074:HQH131076 IAD131074:IAD131076 IJZ131074:IJZ131076 ITV131074:ITV131076 JDR131074:JDR131076 JNN131074:JNN131076 JXJ131074:JXJ131076 KHF131074:KHF131076 KRB131074:KRB131076 LAX131074:LAX131076 LKT131074:LKT131076 LUP131074:LUP131076 MEL131074:MEL131076 MOH131074:MOH131076 MYD131074:MYD131076 NHZ131074:NHZ131076 NRV131074:NRV131076 OBR131074:OBR131076 OLN131074:OLN131076 OVJ131074:OVJ131076 PFF131074:PFF131076 PPB131074:PPB131076 PYX131074:PYX131076 QIT131074:QIT131076 QSP131074:QSP131076 RCL131074:RCL131076 RMH131074:RMH131076 RWD131074:RWD131076 SFZ131074:SFZ131076 SPV131074:SPV131076 SZR131074:SZR131076 TJN131074:TJN131076 TTJ131074:TTJ131076 UDF131074:UDF131076 UNB131074:UNB131076 UWX131074:UWX131076 VGT131074:VGT131076 VQP131074:VQP131076 WAL131074:WAL131076 WKH131074:WKH131076 WUD131074:WUD131076 L196612:L196614 HR196610:HR196612 RN196610:RN196612 ABJ196610:ABJ196612 ALF196610:ALF196612 AVB196610:AVB196612 BEX196610:BEX196612 BOT196610:BOT196612 BYP196610:BYP196612 CIL196610:CIL196612 CSH196610:CSH196612 DCD196610:DCD196612 DLZ196610:DLZ196612 DVV196610:DVV196612 EFR196610:EFR196612 EPN196610:EPN196612 EZJ196610:EZJ196612 FJF196610:FJF196612 FTB196610:FTB196612 GCX196610:GCX196612 GMT196610:GMT196612 GWP196610:GWP196612 HGL196610:HGL196612 HQH196610:HQH196612 IAD196610:IAD196612 IJZ196610:IJZ196612 ITV196610:ITV196612 JDR196610:JDR196612 JNN196610:JNN196612 JXJ196610:JXJ196612 KHF196610:KHF196612 KRB196610:KRB196612 LAX196610:LAX196612 LKT196610:LKT196612 LUP196610:LUP196612 MEL196610:MEL196612 MOH196610:MOH196612 MYD196610:MYD196612 NHZ196610:NHZ196612 NRV196610:NRV196612 OBR196610:OBR196612 OLN196610:OLN196612 OVJ196610:OVJ196612 PFF196610:PFF196612 PPB196610:PPB196612 PYX196610:PYX196612 QIT196610:QIT196612 QSP196610:QSP196612 RCL196610:RCL196612 RMH196610:RMH196612 RWD196610:RWD196612 SFZ196610:SFZ196612 SPV196610:SPV196612 SZR196610:SZR196612 TJN196610:TJN196612 TTJ196610:TTJ196612 UDF196610:UDF196612 UNB196610:UNB196612 UWX196610:UWX196612 VGT196610:VGT196612 VQP196610:VQP196612 WAL196610:WAL196612 WKH196610:WKH196612 WUD196610:WUD196612 L262148:L262150 HR262146:HR262148 RN262146:RN262148 ABJ262146:ABJ262148 ALF262146:ALF262148 AVB262146:AVB262148 BEX262146:BEX262148 BOT262146:BOT262148 BYP262146:BYP262148 CIL262146:CIL262148 CSH262146:CSH262148 DCD262146:DCD262148 DLZ262146:DLZ262148 DVV262146:DVV262148 EFR262146:EFR262148 EPN262146:EPN262148 EZJ262146:EZJ262148 FJF262146:FJF262148 FTB262146:FTB262148 GCX262146:GCX262148 GMT262146:GMT262148 GWP262146:GWP262148 HGL262146:HGL262148 HQH262146:HQH262148 IAD262146:IAD262148 IJZ262146:IJZ262148 ITV262146:ITV262148 JDR262146:JDR262148 JNN262146:JNN262148 JXJ262146:JXJ262148 KHF262146:KHF262148 KRB262146:KRB262148 LAX262146:LAX262148 LKT262146:LKT262148 LUP262146:LUP262148 MEL262146:MEL262148 MOH262146:MOH262148 MYD262146:MYD262148 NHZ262146:NHZ262148 NRV262146:NRV262148 OBR262146:OBR262148 OLN262146:OLN262148 OVJ262146:OVJ262148 PFF262146:PFF262148 PPB262146:PPB262148 PYX262146:PYX262148 QIT262146:QIT262148 QSP262146:QSP262148 RCL262146:RCL262148 RMH262146:RMH262148 RWD262146:RWD262148 SFZ262146:SFZ262148 SPV262146:SPV262148 SZR262146:SZR262148 TJN262146:TJN262148 TTJ262146:TTJ262148 UDF262146:UDF262148 UNB262146:UNB262148 UWX262146:UWX262148 VGT262146:VGT262148 VQP262146:VQP262148 WAL262146:WAL262148 WKH262146:WKH262148 WUD262146:WUD262148 L327684:L327686 HR327682:HR327684 RN327682:RN327684 ABJ327682:ABJ327684 ALF327682:ALF327684 AVB327682:AVB327684 BEX327682:BEX327684 BOT327682:BOT327684 BYP327682:BYP327684 CIL327682:CIL327684 CSH327682:CSH327684 DCD327682:DCD327684 DLZ327682:DLZ327684 DVV327682:DVV327684 EFR327682:EFR327684 EPN327682:EPN327684 EZJ327682:EZJ327684 FJF327682:FJF327684 FTB327682:FTB327684 GCX327682:GCX327684 GMT327682:GMT327684 GWP327682:GWP327684 HGL327682:HGL327684 HQH327682:HQH327684 IAD327682:IAD327684 IJZ327682:IJZ327684 ITV327682:ITV327684 JDR327682:JDR327684 JNN327682:JNN327684 JXJ327682:JXJ327684 KHF327682:KHF327684 KRB327682:KRB327684 LAX327682:LAX327684 LKT327682:LKT327684 LUP327682:LUP327684 MEL327682:MEL327684 MOH327682:MOH327684 MYD327682:MYD327684 NHZ327682:NHZ327684 NRV327682:NRV327684 OBR327682:OBR327684 OLN327682:OLN327684 OVJ327682:OVJ327684 PFF327682:PFF327684 PPB327682:PPB327684 PYX327682:PYX327684 QIT327682:QIT327684 QSP327682:QSP327684 RCL327682:RCL327684 RMH327682:RMH327684 RWD327682:RWD327684 SFZ327682:SFZ327684 SPV327682:SPV327684 SZR327682:SZR327684 TJN327682:TJN327684 TTJ327682:TTJ327684 UDF327682:UDF327684 UNB327682:UNB327684 UWX327682:UWX327684 VGT327682:VGT327684 VQP327682:VQP327684 WAL327682:WAL327684 WKH327682:WKH327684 WUD327682:WUD327684 L393220:L393222 HR393218:HR393220 RN393218:RN393220 ABJ393218:ABJ393220 ALF393218:ALF393220 AVB393218:AVB393220 BEX393218:BEX393220 BOT393218:BOT393220 BYP393218:BYP393220 CIL393218:CIL393220 CSH393218:CSH393220 DCD393218:DCD393220 DLZ393218:DLZ393220 DVV393218:DVV393220 EFR393218:EFR393220 EPN393218:EPN393220 EZJ393218:EZJ393220 FJF393218:FJF393220 FTB393218:FTB393220 GCX393218:GCX393220 GMT393218:GMT393220 GWP393218:GWP393220 HGL393218:HGL393220 HQH393218:HQH393220 IAD393218:IAD393220 IJZ393218:IJZ393220 ITV393218:ITV393220 JDR393218:JDR393220 JNN393218:JNN393220 JXJ393218:JXJ393220 KHF393218:KHF393220 KRB393218:KRB393220 LAX393218:LAX393220 LKT393218:LKT393220 LUP393218:LUP393220 MEL393218:MEL393220 MOH393218:MOH393220 MYD393218:MYD393220 NHZ393218:NHZ393220 NRV393218:NRV393220 OBR393218:OBR393220 OLN393218:OLN393220 OVJ393218:OVJ393220 PFF393218:PFF393220 PPB393218:PPB393220 PYX393218:PYX393220 QIT393218:QIT393220 QSP393218:QSP393220 RCL393218:RCL393220 RMH393218:RMH393220 RWD393218:RWD393220 SFZ393218:SFZ393220 SPV393218:SPV393220 SZR393218:SZR393220 TJN393218:TJN393220 TTJ393218:TTJ393220 UDF393218:UDF393220 UNB393218:UNB393220 UWX393218:UWX393220 VGT393218:VGT393220 VQP393218:VQP393220 WAL393218:WAL393220 WKH393218:WKH393220 WUD393218:WUD393220 L458756:L458758 HR458754:HR458756 RN458754:RN458756 ABJ458754:ABJ458756 ALF458754:ALF458756 AVB458754:AVB458756 BEX458754:BEX458756 BOT458754:BOT458756 BYP458754:BYP458756 CIL458754:CIL458756 CSH458754:CSH458756 DCD458754:DCD458756 DLZ458754:DLZ458756 DVV458754:DVV458756 EFR458754:EFR458756 EPN458754:EPN458756 EZJ458754:EZJ458756 FJF458754:FJF458756 FTB458754:FTB458756 GCX458754:GCX458756 GMT458754:GMT458756 GWP458754:GWP458756 HGL458754:HGL458756 HQH458754:HQH458756 IAD458754:IAD458756 IJZ458754:IJZ458756 ITV458754:ITV458756 JDR458754:JDR458756 JNN458754:JNN458756 JXJ458754:JXJ458756 KHF458754:KHF458756 KRB458754:KRB458756 LAX458754:LAX458756 LKT458754:LKT458756 LUP458754:LUP458756 MEL458754:MEL458756 MOH458754:MOH458756 MYD458754:MYD458756 NHZ458754:NHZ458756 NRV458754:NRV458756 OBR458754:OBR458756 OLN458754:OLN458756 OVJ458754:OVJ458756 PFF458754:PFF458756 PPB458754:PPB458756 PYX458754:PYX458756 QIT458754:QIT458756 QSP458754:QSP458756 RCL458754:RCL458756 RMH458754:RMH458756 RWD458754:RWD458756 SFZ458754:SFZ458756 SPV458754:SPV458756 SZR458754:SZR458756 TJN458754:TJN458756 TTJ458754:TTJ458756 UDF458754:UDF458756 UNB458754:UNB458756 UWX458754:UWX458756 VGT458754:VGT458756 VQP458754:VQP458756 WAL458754:WAL458756 WKH458754:WKH458756 WUD458754:WUD458756 L524292:L524294 HR524290:HR524292 RN524290:RN524292 ABJ524290:ABJ524292 ALF524290:ALF524292 AVB524290:AVB524292 BEX524290:BEX524292 BOT524290:BOT524292 BYP524290:BYP524292 CIL524290:CIL524292 CSH524290:CSH524292 DCD524290:DCD524292 DLZ524290:DLZ524292 DVV524290:DVV524292 EFR524290:EFR524292 EPN524290:EPN524292 EZJ524290:EZJ524292 FJF524290:FJF524292 FTB524290:FTB524292 GCX524290:GCX524292 GMT524290:GMT524292 GWP524290:GWP524292 HGL524290:HGL524292 HQH524290:HQH524292 IAD524290:IAD524292 IJZ524290:IJZ524292 ITV524290:ITV524292 JDR524290:JDR524292 JNN524290:JNN524292 JXJ524290:JXJ524292 KHF524290:KHF524292 KRB524290:KRB524292 LAX524290:LAX524292 LKT524290:LKT524292 LUP524290:LUP524292 MEL524290:MEL524292 MOH524290:MOH524292 MYD524290:MYD524292 NHZ524290:NHZ524292 NRV524290:NRV524292 OBR524290:OBR524292 OLN524290:OLN524292 OVJ524290:OVJ524292 PFF524290:PFF524292 PPB524290:PPB524292 PYX524290:PYX524292 QIT524290:QIT524292 QSP524290:QSP524292 RCL524290:RCL524292 RMH524290:RMH524292 RWD524290:RWD524292 SFZ524290:SFZ524292 SPV524290:SPV524292 SZR524290:SZR524292 TJN524290:TJN524292 TTJ524290:TTJ524292 UDF524290:UDF524292 UNB524290:UNB524292 UWX524290:UWX524292 VGT524290:VGT524292 VQP524290:VQP524292 WAL524290:WAL524292 WKH524290:WKH524292 WUD524290:WUD524292 L589828:L589830 HR589826:HR589828 RN589826:RN589828 ABJ589826:ABJ589828 ALF589826:ALF589828 AVB589826:AVB589828 BEX589826:BEX589828 BOT589826:BOT589828 BYP589826:BYP589828 CIL589826:CIL589828 CSH589826:CSH589828 DCD589826:DCD589828 DLZ589826:DLZ589828 DVV589826:DVV589828 EFR589826:EFR589828 EPN589826:EPN589828 EZJ589826:EZJ589828 FJF589826:FJF589828 FTB589826:FTB589828 GCX589826:GCX589828 GMT589826:GMT589828 GWP589826:GWP589828 HGL589826:HGL589828 HQH589826:HQH589828 IAD589826:IAD589828 IJZ589826:IJZ589828 ITV589826:ITV589828 JDR589826:JDR589828 JNN589826:JNN589828 JXJ589826:JXJ589828 KHF589826:KHF589828 KRB589826:KRB589828 LAX589826:LAX589828 LKT589826:LKT589828 LUP589826:LUP589828 MEL589826:MEL589828 MOH589826:MOH589828 MYD589826:MYD589828 NHZ589826:NHZ589828 NRV589826:NRV589828 OBR589826:OBR589828 OLN589826:OLN589828 OVJ589826:OVJ589828 PFF589826:PFF589828 PPB589826:PPB589828 PYX589826:PYX589828 QIT589826:QIT589828 QSP589826:QSP589828 RCL589826:RCL589828 RMH589826:RMH589828 RWD589826:RWD589828 SFZ589826:SFZ589828 SPV589826:SPV589828 SZR589826:SZR589828 TJN589826:TJN589828 TTJ589826:TTJ589828 UDF589826:UDF589828 UNB589826:UNB589828 UWX589826:UWX589828 VGT589826:VGT589828 VQP589826:VQP589828 WAL589826:WAL589828 WKH589826:WKH589828 WUD589826:WUD589828 L655364:L655366 HR655362:HR655364 RN655362:RN655364 ABJ655362:ABJ655364 ALF655362:ALF655364 AVB655362:AVB655364 BEX655362:BEX655364 BOT655362:BOT655364 BYP655362:BYP655364 CIL655362:CIL655364 CSH655362:CSH655364 DCD655362:DCD655364 DLZ655362:DLZ655364 DVV655362:DVV655364 EFR655362:EFR655364 EPN655362:EPN655364 EZJ655362:EZJ655364 FJF655362:FJF655364 FTB655362:FTB655364 GCX655362:GCX655364 GMT655362:GMT655364 GWP655362:GWP655364 HGL655362:HGL655364 HQH655362:HQH655364 IAD655362:IAD655364 IJZ655362:IJZ655364 ITV655362:ITV655364 JDR655362:JDR655364 JNN655362:JNN655364 JXJ655362:JXJ655364 KHF655362:KHF655364 KRB655362:KRB655364 LAX655362:LAX655364 LKT655362:LKT655364 LUP655362:LUP655364 MEL655362:MEL655364 MOH655362:MOH655364 MYD655362:MYD655364 NHZ655362:NHZ655364 NRV655362:NRV655364 OBR655362:OBR655364 OLN655362:OLN655364 OVJ655362:OVJ655364 PFF655362:PFF655364 PPB655362:PPB655364 PYX655362:PYX655364 QIT655362:QIT655364 QSP655362:QSP655364 RCL655362:RCL655364 RMH655362:RMH655364 RWD655362:RWD655364 SFZ655362:SFZ655364 SPV655362:SPV655364 SZR655362:SZR655364 TJN655362:TJN655364 TTJ655362:TTJ655364 UDF655362:UDF655364 UNB655362:UNB655364 UWX655362:UWX655364 VGT655362:VGT655364 VQP655362:VQP655364 WAL655362:WAL655364 WKH655362:WKH655364 WUD655362:WUD655364 L720900:L720902 HR720898:HR720900 RN720898:RN720900 ABJ720898:ABJ720900 ALF720898:ALF720900 AVB720898:AVB720900 BEX720898:BEX720900 BOT720898:BOT720900 BYP720898:BYP720900 CIL720898:CIL720900 CSH720898:CSH720900 DCD720898:DCD720900 DLZ720898:DLZ720900 DVV720898:DVV720900 EFR720898:EFR720900 EPN720898:EPN720900 EZJ720898:EZJ720900 FJF720898:FJF720900 FTB720898:FTB720900 GCX720898:GCX720900 GMT720898:GMT720900 GWP720898:GWP720900 HGL720898:HGL720900 HQH720898:HQH720900 IAD720898:IAD720900 IJZ720898:IJZ720900 ITV720898:ITV720900 JDR720898:JDR720900 JNN720898:JNN720900 JXJ720898:JXJ720900 KHF720898:KHF720900 KRB720898:KRB720900 LAX720898:LAX720900 LKT720898:LKT720900 LUP720898:LUP720900 MEL720898:MEL720900 MOH720898:MOH720900 MYD720898:MYD720900 NHZ720898:NHZ720900 NRV720898:NRV720900 OBR720898:OBR720900 OLN720898:OLN720900 OVJ720898:OVJ720900 PFF720898:PFF720900 PPB720898:PPB720900 PYX720898:PYX720900 QIT720898:QIT720900 QSP720898:QSP720900 RCL720898:RCL720900 RMH720898:RMH720900 RWD720898:RWD720900 SFZ720898:SFZ720900 SPV720898:SPV720900 SZR720898:SZR720900 TJN720898:TJN720900 TTJ720898:TTJ720900 UDF720898:UDF720900 UNB720898:UNB720900 UWX720898:UWX720900 VGT720898:VGT720900 VQP720898:VQP720900 WAL720898:WAL720900 WKH720898:WKH720900 WUD720898:WUD720900 L786436:L786438 HR786434:HR786436 RN786434:RN786436 ABJ786434:ABJ786436 ALF786434:ALF786436 AVB786434:AVB786436 BEX786434:BEX786436 BOT786434:BOT786436 BYP786434:BYP786436 CIL786434:CIL786436 CSH786434:CSH786436 DCD786434:DCD786436 DLZ786434:DLZ786436 DVV786434:DVV786436 EFR786434:EFR786436 EPN786434:EPN786436 EZJ786434:EZJ786436 FJF786434:FJF786436 FTB786434:FTB786436 GCX786434:GCX786436 GMT786434:GMT786436 GWP786434:GWP786436 HGL786434:HGL786436 HQH786434:HQH786436 IAD786434:IAD786436 IJZ786434:IJZ786436 ITV786434:ITV786436 JDR786434:JDR786436 JNN786434:JNN786436 JXJ786434:JXJ786436 KHF786434:KHF786436 KRB786434:KRB786436 LAX786434:LAX786436 LKT786434:LKT786436 LUP786434:LUP786436 MEL786434:MEL786436 MOH786434:MOH786436 MYD786434:MYD786436 NHZ786434:NHZ786436 NRV786434:NRV786436 OBR786434:OBR786436 OLN786434:OLN786436 OVJ786434:OVJ786436 PFF786434:PFF786436 PPB786434:PPB786436 PYX786434:PYX786436 QIT786434:QIT786436 QSP786434:QSP786436 RCL786434:RCL786436 RMH786434:RMH786436 RWD786434:RWD786436 SFZ786434:SFZ786436 SPV786434:SPV786436 SZR786434:SZR786436 TJN786434:TJN786436 TTJ786434:TTJ786436 UDF786434:UDF786436 UNB786434:UNB786436 UWX786434:UWX786436 VGT786434:VGT786436 VQP786434:VQP786436 WAL786434:WAL786436 WKH786434:WKH786436 WUD786434:WUD786436 L851972:L851974 HR851970:HR851972 RN851970:RN851972 ABJ851970:ABJ851972 ALF851970:ALF851972 AVB851970:AVB851972 BEX851970:BEX851972 BOT851970:BOT851972 BYP851970:BYP851972 CIL851970:CIL851972 CSH851970:CSH851972 DCD851970:DCD851972 DLZ851970:DLZ851972 DVV851970:DVV851972 EFR851970:EFR851972 EPN851970:EPN851972 EZJ851970:EZJ851972 FJF851970:FJF851972 FTB851970:FTB851972 GCX851970:GCX851972 GMT851970:GMT851972 GWP851970:GWP851972 HGL851970:HGL851972 HQH851970:HQH851972 IAD851970:IAD851972 IJZ851970:IJZ851972 ITV851970:ITV851972 JDR851970:JDR851972 JNN851970:JNN851972 JXJ851970:JXJ851972 KHF851970:KHF851972 KRB851970:KRB851972 LAX851970:LAX851972 LKT851970:LKT851972 LUP851970:LUP851972 MEL851970:MEL851972 MOH851970:MOH851972 MYD851970:MYD851972 NHZ851970:NHZ851972 NRV851970:NRV851972 OBR851970:OBR851972 OLN851970:OLN851972 OVJ851970:OVJ851972 PFF851970:PFF851972 PPB851970:PPB851972 PYX851970:PYX851972 QIT851970:QIT851972 QSP851970:QSP851972 RCL851970:RCL851972 RMH851970:RMH851972 RWD851970:RWD851972 SFZ851970:SFZ851972 SPV851970:SPV851972 SZR851970:SZR851972 TJN851970:TJN851972 TTJ851970:TTJ851972 UDF851970:UDF851972 UNB851970:UNB851972 UWX851970:UWX851972 VGT851970:VGT851972 VQP851970:VQP851972 WAL851970:WAL851972 WKH851970:WKH851972 WUD851970:WUD851972 L917508:L917510 HR917506:HR917508 RN917506:RN917508 ABJ917506:ABJ917508 ALF917506:ALF917508 AVB917506:AVB917508 BEX917506:BEX917508 BOT917506:BOT917508 BYP917506:BYP917508 CIL917506:CIL917508 CSH917506:CSH917508 DCD917506:DCD917508 DLZ917506:DLZ917508 DVV917506:DVV917508 EFR917506:EFR917508 EPN917506:EPN917508 EZJ917506:EZJ917508 FJF917506:FJF917508 FTB917506:FTB917508 GCX917506:GCX917508 GMT917506:GMT917508 GWP917506:GWP917508 HGL917506:HGL917508 HQH917506:HQH917508 IAD917506:IAD917508 IJZ917506:IJZ917508 ITV917506:ITV917508 JDR917506:JDR917508 JNN917506:JNN917508 JXJ917506:JXJ917508 KHF917506:KHF917508 KRB917506:KRB917508 LAX917506:LAX917508 LKT917506:LKT917508 LUP917506:LUP917508 MEL917506:MEL917508 MOH917506:MOH917508 MYD917506:MYD917508 NHZ917506:NHZ917508 NRV917506:NRV917508 OBR917506:OBR917508 OLN917506:OLN917508 OVJ917506:OVJ917508 PFF917506:PFF917508 PPB917506:PPB917508 PYX917506:PYX917508 QIT917506:QIT917508 QSP917506:QSP917508 RCL917506:RCL917508 RMH917506:RMH917508 RWD917506:RWD917508 SFZ917506:SFZ917508 SPV917506:SPV917508 SZR917506:SZR917508 TJN917506:TJN917508 TTJ917506:TTJ917508 UDF917506:UDF917508 UNB917506:UNB917508 UWX917506:UWX917508 VGT917506:VGT917508 VQP917506:VQP917508 WAL917506:WAL917508 WKH917506:WKH917508 WUD917506:WUD917508 L983044:L983046 HR983042:HR983044 RN983042:RN983044 ABJ983042:ABJ983044 ALF983042:ALF983044 AVB983042:AVB983044 BEX983042:BEX983044 BOT983042:BOT983044 BYP983042:BYP983044 CIL983042:CIL983044 CSH983042:CSH983044 DCD983042:DCD983044 DLZ983042:DLZ983044 DVV983042:DVV983044 EFR983042:EFR983044 EPN983042:EPN983044 EZJ983042:EZJ983044 FJF983042:FJF983044 FTB983042:FTB983044 GCX983042:GCX983044 GMT983042:GMT983044 GWP983042:GWP983044 HGL983042:HGL983044 HQH983042:HQH983044 IAD983042:IAD983044 IJZ983042:IJZ983044 ITV983042:ITV983044 JDR983042:JDR983044 JNN983042:JNN983044 JXJ983042:JXJ983044 KHF983042:KHF983044 KRB983042:KRB983044 LAX983042:LAX983044 LKT983042:LKT983044 LUP983042:LUP983044 MEL983042:MEL983044 MOH983042:MOH983044 MYD983042:MYD983044 NHZ983042:NHZ983044 NRV983042:NRV983044 OBR983042:OBR983044 OLN983042:OLN983044 OVJ983042:OVJ983044 PFF983042:PFF983044 PPB983042:PPB983044 PYX983042:PYX983044 QIT983042:QIT983044 QSP983042:QSP983044 RCL983042:RCL983044 RMH983042:RMH983044 RWD983042:RWD983044 SFZ983042:SFZ983044 SPV983042:SPV983044 SZR983042:SZR983044 TJN983042:TJN983044 TTJ983042:TTJ983044 UDF983042:UDF983044 UNB983042:UNB983044 UWX983042:UWX983044 VGT983042:VGT983044 VQP983042:VQP983044 WAL983042:WAL983044 WKH983042:WKH983044 WUD983042:WUD983044 M65541:N65542 HS65539:HT65540 RO65539:RP65540 ABK65539:ABL65540 ALG65539:ALH65540 AVC65539:AVD65540 BEY65539:BEZ65540 BOU65539:BOV65540 BYQ65539:BYR65540 CIM65539:CIN65540 CSI65539:CSJ65540 DCE65539:DCF65540 DMA65539:DMB65540 DVW65539:DVX65540 EFS65539:EFT65540 EPO65539:EPP65540 EZK65539:EZL65540 FJG65539:FJH65540 FTC65539:FTD65540 GCY65539:GCZ65540 GMU65539:GMV65540 GWQ65539:GWR65540 HGM65539:HGN65540 HQI65539:HQJ65540 IAE65539:IAF65540 IKA65539:IKB65540 ITW65539:ITX65540 JDS65539:JDT65540 JNO65539:JNP65540 JXK65539:JXL65540 KHG65539:KHH65540 KRC65539:KRD65540 LAY65539:LAZ65540 LKU65539:LKV65540 LUQ65539:LUR65540 MEM65539:MEN65540 MOI65539:MOJ65540 MYE65539:MYF65540 NIA65539:NIB65540 NRW65539:NRX65540 OBS65539:OBT65540 OLO65539:OLP65540 OVK65539:OVL65540 PFG65539:PFH65540 PPC65539:PPD65540 PYY65539:PYZ65540 QIU65539:QIV65540 QSQ65539:QSR65540 RCM65539:RCN65540 RMI65539:RMJ65540 RWE65539:RWF65540 SGA65539:SGB65540 SPW65539:SPX65540 SZS65539:SZT65540 TJO65539:TJP65540 TTK65539:TTL65540 UDG65539:UDH65540 UNC65539:UND65540 UWY65539:UWZ65540 VGU65539:VGV65540 VQQ65539:VQR65540 WAM65539:WAN65540 WKI65539:WKJ65540 WUE65539:WUF65540 M131077:N131078 HS131075:HT131076 RO131075:RP131076 ABK131075:ABL131076 ALG131075:ALH131076 AVC131075:AVD131076 BEY131075:BEZ131076 BOU131075:BOV131076 BYQ131075:BYR131076 CIM131075:CIN131076 CSI131075:CSJ131076 DCE131075:DCF131076 DMA131075:DMB131076 DVW131075:DVX131076 EFS131075:EFT131076 EPO131075:EPP131076 EZK131075:EZL131076 FJG131075:FJH131076 FTC131075:FTD131076 GCY131075:GCZ131076 GMU131075:GMV131076 GWQ131075:GWR131076 HGM131075:HGN131076 HQI131075:HQJ131076 IAE131075:IAF131076 IKA131075:IKB131076 ITW131075:ITX131076 JDS131075:JDT131076 JNO131075:JNP131076 JXK131075:JXL131076 KHG131075:KHH131076 KRC131075:KRD131076 LAY131075:LAZ131076 LKU131075:LKV131076 LUQ131075:LUR131076 MEM131075:MEN131076 MOI131075:MOJ131076 MYE131075:MYF131076 NIA131075:NIB131076 NRW131075:NRX131076 OBS131075:OBT131076 OLO131075:OLP131076 OVK131075:OVL131076 PFG131075:PFH131076 PPC131075:PPD131076 PYY131075:PYZ131076 QIU131075:QIV131076 QSQ131075:QSR131076 RCM131075:RCN131076 RMI131075:RMJ131076 RWE131075:RWF131076 SGA131075:SGB131076 SPW131075:SPX131076 SZS131075:SZT131076 TJO131075:TJP131076 TTK131075:TTL131076 UDG131075:UDH131076 UNC131075:UND131076 UWY131075:UWZ131076 VGU131075:VGV131076 VQQ131075:VQR131076 WAM131075:WAN131076 WKI131075:WKJ131076 WUE131075:WUF131076 M196613:N196614 HS196611:HT196612 RO196611:RP196612 ABK196611:ABL196612 ALG196611:ALH196612 AVC196611:AVD196612 BEY196611:BEZ196612 BOU196611:BOV196612 BYQ196611:BYR196612 CIM196611:CIN196612 CSI196611:CSJ196612 DCE196611:DCF196612 DMA196611:DMB196612 DVW196611:DVX196612 EFS196611:EFT196612 EPO196611:EPP196612 EZK196611:EZL196612 FJG196611:FJH196612 FTC196611:FTD196612 GCY196611:GCZ196612 GMU196611:GMV196612 GWQ196611:GWR196612 HGM196611:HGN196612 HQI196611:HQJ196612 IAE196611:IAF196612 IKA196611:IKB196612 ITW196611:ITX196612 JDS196611:JDT196612 JNO196611:JNP196612 JXK196611:JXL196612 KHG196611:KHH196612 KRC196611:KRD196612 LAY196611:LAZ196612 LKU196611:LKV196612 LUQ196611:LUR196612 MEM196611:MEN196612 MOI196611:MOJ196612 MYE196611:MYF196612 NIA196611:NIB196612 NRW196611:NRX196612 OBS196611:OBT196612 OLO196611:OLP196612 OVK196611:OVL196612 PFG196611:PFH196612 PPC196611:PPD196612 PYY196611:PYZ196612 QIU196611:QIV196612 QSQ196611:QSR196612 RCM196611:RCN196612 RMI196611:RMJ196612 RWE196611:RWF196612 SGA196611:SGB196612 SPW196611:SPX196612 SZS196611:SZT196612 TJO196611:TJP196612 TTK196611:TTL196612 UDG196611:UDH196612 UNC196611:UND196612 UWY196611:UWZ196612 VGU196611:VGV196612 VQQ196611:VQR196612 WAM196611:WAN196612 WKI196611:WKJ196612 WUE196611:WUF196612 M262149:N262150 HS262147:HT262148 RO262147:RP262148 ABK262147:ABL262148 ALG262147:ALH262148 AVC262147:AVD262148 BEY262147:BEZ262148 BOU262147:BOV262148 BYQ262147:BYR262148 CIM262147:CIN262148 CSI262147:CSJ262148 DCE262147:DCF262148 DMA262147:DMB262148 DVW262147:DVX262148 EFS262147:EFT262148 EPO262147:EPP262148 EZK262147:EZL262148 FJG262147:FJH262148 FTC262147:FTD262148 GCY262147:GCZ262148 GMU262147:GMV262148 GWQ262147:GWR262148 HGM262147:HGN262148 HQI262147:HQJ262148 IAE262147:IAF262148 IKA262147:IKB262148 ITW262147:ITX262148 JDS262147:JDT262148 JNO262147:JNP262148 JXK262147:JXL262148 KHG262147:KHH262148 KRC262147:KRD262148 LAY262147:LAZ262148 LKU262147:LKV262148 LUQ262147:LUR262148 MEM262147:MEN262148 MOI262147:MOJ262148 MYE262147:MYF262148 NIA262147:NIB262148 NRW262147:NRX262148 OBS262147:OBT262148 OLO262147:OLP262148 OVK262147:OVL262148 PFG262147:PFH262148 PPC262147:PPD262148 PYY262147:PYZ262148 QIU262147:QIV262148 QSQ262147:QSR262148 RCM262147:RCN262148 RMI262147:RMJ262148 RWE262147:RWF262148 SGA262147:SGB262148 SPW262147:SPX262148 SZS262147:SZT262148 TJO262147:TJP262148 TTK262147:TTL262148 UDG262147:UDH262148 UNC262147:UND262148 UWY262147:UWZ262148 VGU262147:VGV262148 VQQ262147:VQR262148 WAM262147:WAN262148 WKI262147:WKJ262148 WUE262147:WUF262148 M327685:N327686 HS327683:HT327684 RO327683:RP327684 ABK327683:ABL327684 ALG327683:ALH327684 AVC327683:AVD327684 BEY327683:BEZ327684 BOU327683:BOV327684 BYQ327683:BYR327684 CIM327683:CIN327684 CSI327683:CSJ327684 DCE327683:DCF327684 DMA327683:DMB327684 DVW327683:DVX327684 EFS327683:EFT327684 EPO327683:EPP327684 EZK327683:EZL327684 FJG327683:FJH327684 FTC327683:FTD327684 GCY327683:GCZ327684 GMU327683:GMV327684 GWQ327683:GWR327684 HGM327683:HGN327684 HQI327683:HQJ327684 IAE327683:IAF327684 IKA327683:IKB327684 ITW327683:ITX327684 JDS327683:JDT327684 JNO327683:JNP327684 JXK327683:JXL327684 KHG327683:KHH327684 KRC327683:KRD327684 LAY327683:LAZ327684 LKU327683:LKV327684 LUQ327683:LUR327684 MEM327683:MEN327684 MOI327683:MOJ327684 MYE327683:MYF327684 NIA327683:NIB327684 NRW327683:NRX327684 OBS327683:OBT327684 OLO327683:OLP327684 OVK327683:OVL327684 PFG327683:PFH327684 PPC327683:PPD327684 PYY327683:PYZ327684 QIU327683:QIV327684 QSQ327683:QSR327684 RCM327683:RCN327684 RMI327683:RMJ327684 RWE327683:RWF327684 SGA327683:SGB327684 SPW327683:SPX327684 SZS327683:SZT327684 TJO327683:TJP327684 TTK327683:TTL327684 UDG327683:UDH327684 UNC327683:UND327684 UWY327683:UWZ327684 VGU327683:VGV327684 VQQ327683:VQR327684 WAM327683:WAN327684 WKI327683:WKJ327684 WUE327683:WUF327684 M393221:N393222 HS393219:HT393220 RO393219:RP393220 ABK393219:ABL393220 ALG393219:ALH393220 AVC393219:AVD393220 BEY393219:BEZ393220 BOU393219:BOV393220 BYQ393219:BYR393220 CIM393219:CIN393220 CSI393219:CSJ393220 DCE393219:DCF393220 DMA393219:DMB393220 DVW393219:DVX393220 EFS393219:EFT393220 EPO393219:EPP393220 EZK393219:EZL393220 FJG393219:FJH393220 FTC393219:FTD393220 GCY393219:GCZ393220 GMU393219:GMV393220 GWQ393219:GWR393220 HGM393219:HGN393220 HQI393219:HQJ393220 IAE393219:IAF393220 IKA393219:IKB393220 ITW393219:ITX393220 JDS393219:JDT393220 JNO393219:JNP393220 JXK393219:JXL393220 KHG393219:KHH393220 KRC393219:KRD393220 LAY393219:LAZ393220 LKU393219:LKV393220 LUQ393219:LUR393220 MEM393219:MEN393220 MOI393219:MOJ393220 MYE393219:MYF393220 NIA393219:NIB393220 NRW393219:NRX393220 OBS393219:OBT393220 OLO393219:OLP393220 OVK393219:OVL393220 PFG393219:PFH393220 PPC393219:PPD393220 PYY393219:PYZ393220 QIU393219:QIV393220 QSQ393219:QSR393220 RCM393219:RCN393220 RMI393219:RMJ393220 RWE393219:RWF393220 SGA393219:SGB393220 SPW393219:SPX393220 SZS393219:SZT393220 TJO393219:TJP393220 TTK393219:TTL393220 UDG393219:UDH393220 UNC393219:UND393220 UWY393219:UWZ393220 VGU393219:VGV393220 VQQ393219:VQR393220 WAM393219:WAN393220 WKI393219:WKJ393220 WUE393219:WUF393220 M458757:N458758 HS458755:HT458756 RO458755:RP458756 ABK458755:ABL458756 ALG458755:ALH458756 AVC458755:AVD458756 BEY458755:BEZ458756 BOU458755:BOV458756 BYQ458755:BYR458756 CIM458755:CIN458756 CSI458755:CSJ458756 DCE458755:DCF458756 DMA458755:DMB458756 DVW458755:DVX458756 EFS458755:EFT458756 EPO458755:EPP458756 EZK458755:EZL458756 FJG458755:FJH458756 FTC458755:FTD458756 GCY458755:GCZ458756 GMU458755:GMV458756 GWQ458755:GWR458756 HGM458755:HGN458756 HQI458755:HQJ458756 IAE458755:IAF458756 IKA458755:IKB458756 ITW458755:ITX458756 JDS458755:JDT458756 JNO458755:JNP458756 JXK458755:JXL458756 KHG458755:KHH458756 KRC458755:KRD458756 LAY458755:LAZ458756 LKU458755:LKV458756 LUQ458755:LUR458756 MEM458755:MEN458756 MOI458755:MOJ458756 MYE458755:MYF458756 NIA458755:NIB458756 NRW458755:NRX458756 OBS458755:OBT458756 OLO458755:OLP458756 OVK458755:OVL458756 PFG458755:PFH458756 PPC458755:PPD458756 PYY458755:PYZ458756 QIU458755:QIV458756 QSQ458755:QSR458756 RCM458755:RCN458756 RMI458755:RMJ458756 RWE458755:RWF458756 SGA458755:SGB458756 SPW458755:SPX458756 SZS458755:SZT458756 TJO458755:TJP458756 TTK458755:TTL458756 UDG458755:UDH458756 UNC458755:UND458756 UWY458755:UWZ458756 VGU458755:VGV458756 VQQ458755:VQR458756 WAM458755:WAN458756 WKI458755:WKJ458756 WUE458755:WUF458756 M524293:N524294 HS524291:HT524292 RO524291:RP524292 ABK524291:ABL524292 ALG524291:ALH524292 AVC524291:AVD524292 BEY524291:BEZ524292 BOU524291:BOV524292 BYQ524291:BYR524292 CIM524291:CIN524292 CSI524291:CSJ524292 DCE524291:DCF524292 DMA524291:DMB524292 DVW524291:DVX524292 EFS524291:EFT524292 EPO524291:EPP524292 EZK524291:EZL524292 FJG524291:FJH524292 FTC524291:FTD524292 GCY524291:GCZ524292 GMU524291:GMV524292 GWQ524291:GWR524292 HGM524291:HGN524292 HQI524291:HQJ524292 IAE524291:IAF524292 IKA524291:IKB524292 ITW524291:ITX524292 JDS524291:JDT524292 JNO524291:JNP524292 JXK524291:JXL524292 KHG524291:KHH524292 KRC524291:KRD524292 LAY524291:LAZ524292 LKU524291:LKV524292 LUQ524291:LUR524292 MEM524291:MEN524292 MOI524291:MOJ524292 MYE524291:MYF524292 NIA524291:NIB524292 NRW524291:NRX524292 OBS524291:OBT524292 OLO524291:OLP524292 OVK524291:OVL524292 PFG524291:PFH524292 PPC524291:PPD524292 PYY524291:PYZ524292 QIU524291:QIV524292 QSQ524291:QSR524292 RCM524291:RCN524292 RMI524291:RMJ524292 RWE524291:RWF524292 SGA524291:SGB524292 SPW524291:SPX524292 SZS524291:SZT524292 TJO524291:TJP524292 TTK524291:TTL524292 UDG524291:UDH524292 UNC524291:UND524292 UWY524291:UWZ524292 VGU524291:VGV524292 VQQ524291:VQR524292 WAM524291:WAN524292 WKI524291:WKJ524292 WUE524291:WUF524292 M589829:N589830 HS589827:HT589828 RO589827:RP589828 ABK589827:ABL589828 ALG589827:ALH589828 AVC589827:AVD589828 BEY589827:BEZ589828 BOU589827:BOV589828 BYQ589827:BYR589828 CIM589827:CIN589828 CSI589827:CSJ589828 DCE589827:DCF589828 DMA589827:DMB589828 DVW589827:DVX589828 EFS589827:EFT589828 EPO589827:EPP589828 EZK589827:EZL589828 FJG589827:FJH589828 FTC589827:FTD589828 GCY589827:GCZ589828 GMU589827:GMV589828 GWQ589827:GWR589828 HGM589827:HGN589828 HQI589827:HQJ589828 IAE589827:IAF589828 IKA589827:IKB589828 ITW589827:ITX589828 JDS589827:JDT589828 JNO589827:JNP589828 JXK589827:JXL589828 KHG589827:KHH589828 KRC589827:KRD589828 LAY589827:LAZ589828 LKU589827:LKV589828 LUQ589827:LUR589828 MEM589827:MEN589828 MOI589827:MOJ589828 MYE589827:MYF589828 NIA589827:NIB589828 NRW589827:NRX589828 OBS589827:OBT589828 OLO589827:OLP589828 OVK589827:OVL589828 PFG589827:PFH589828 PPC589827:PPD589828 PYY589827:PYZ589828 QIU589827:QIV589828 QSQ589827:QSR589828 RCM589827:RCN589828 RMI589827:RMJ589828 RWE589827:RWF589828 SGA589827:SGB589828 SPW589827:SPX589828 SZS589827:SZT589828 TJO589827:TJP589828 TTK589827:TTL589828 UDG589827:UDH589828 UNC589827:UND589828 UWY589827:UWZ589828 VGU589827:VGV589828 VQQ589827:VQR589828 WAM589827:WAN589828 WKI589827:WKJ589828 WUE589827:WUF589828 M655365:N655366 HS655363:HT655364 RO655363:RP655364 ABK655363:ABL655364 ALG655363:ALH655364 AVC655363:AVD655364 BEY655363:BEZ655364 BOU655363:BOV655364 BYQ655363:BYR655364 CIM655363:CIN655364 CSI655363:CSJ655364 DCE655363:DCF655364 DMA655363:DMB655364 DVW655363:DVX655364 EFS655363:EFT655364 EPO655363:EPP655364 EZK655363:EZL655364 FJG655363:FJH655364 FTC655363:FTD655364 GCY655363:GCZ655364 GMU655363:GMV655364 GWQ655363:GWR655364 HGM655363:HGN655364 HQI655363:HQJ655364 IAE655363:IAF655364 IKA655363:IKB655364 ITW655363:ITX655364 JDS655363:JDT655364 JNO655363:JNP655364 JXK655363:JXL655364 KHG655363:KHH655364 KRC655363:KRD655364 LAY655363:LAZ655364 LKU655363:LKV655364 LUQ655363:LUR655364 MEM655363:MEN655364 MOI655363:MOJ655364 MYE655363:MYF655364 NIA655363:NIB655364 NRW655363:NRX655364 OBS655363:OBT655364 OLO655363:OLP655364 OVK655363:OVL655364 PFG655363:PFH655364 PPC655363:PPD655364 PYY655363:PYZ655364 QIU655363:QIV655364 QSQ655363:QSR655364 RCM655363:RCN655364 RMI655363:RMJ655364 RWE655363:RWF655364 SGA655363:SGB655364 SPW655363:SPX655364 SZS655363:SZT655364 TJO655363:TJP655364 TTK655363:TTL655364 UDG655363:UDH655364 UNC655363:UND655364 UWY655363:UWZ655364 VGU655363:VGV655364 VQQ655363:VQR655364 WAM655363:WAN655364 WKI655363:WKJ655364 WUE655363:WUF655364 M720901:N720902 HS720899:HT720900 RO720899:RP720900 ABK720899:ABL720900 ALG720899:ALH720900 AVC720899:AVD720900 BEY720899:BEZ720900 BOU720899:BOV720900 BYQ720899:BYR720900 CIM720899:CIN720900 CSI720899:CSJ720900 DCE720899:DCF720900 DMA720899:DMB720900 DVW720899:DVX720900 EFS720899:EFT720900 EPO720899:EPP720900 EZK720899:EZL720900 FJG720899:FJH720900 FTC720899:FTD720900 GCY720899:GCZ720900 GMU720899:GMV720900 GWQ720899:GWR720900 HGM720899:HGN720900 HQI720899:HQJ720900 IAE720899:IAF720900 IKA720899:IKB720900 ITW720899:ITX720900 JDS720899:JDT720900 JNO720899:JNP720900 JXK720899:JXL720900 KHG720899:KHH720900 KRC720899:KRD720900 LAY720899:LAZ720900 LKU720899:LKV720900 LUQ720899:LUR720900 MEM720899:MEN720900 MOI720899:MOJ720900 MYE720899:MYF720900 NIA720899:NIB720900 NRW720899:NRX720900 OBS720899:OBT720900 OLO720899:OLP720900 OVK720899:OVL720900 PFG720899:PFH720900 PPC720899:PPD720900 PYY720899:PYZ720900 QIU720899:QIV720900 QSQ720899:QSR720900 RCM720899:RCN720900 RMI720899:RMJ720900 RWE720899:RWF720900 SGA720899:SGB720900 SPW720899:SPX720900 SZS720899:SZT720900 TJO720899:TJP720900 TTK720899:TTL720900 UDG720899:UDH720900 UNC720899:UND720900 UWY720899:UWZ720900 VGU720899:VGV720900 VQQ720899:VQR720900 WAM720899:WAN720900 WKI720899:WKJ720900 WUE720899:WUF720900 M786437:N786438 HS786435:HT786436 RO786435:RP786436 ABK786435:ABL786436 ALG786435:ALH786436 AVC786435:AVD786436 BEY786435:BEZ786436 BOU786435:BOV786436 BYQ786435:BYR786436 CIM786435:CIN786436 CSI786435:CSJ786436 DCE786435:DCF786436 DMA786435:DMB786436 DVW786435:DVX786436 EFS786435:EFT786436 EPO786435:EPP786436 EZK786435:EZL786436 FJG786435:FJH786436 FTC786435:FTD786436 GCY786435:GCZ786436 GMU786435:GMV786436 GWQ786435:GWR786436 HGM786435:HGN786436 HQI786435:HQJ786436 IAE786435:IAF786436 IKA786435:IKB786436 ITW786435:ITX786436 JDS786435:JDT786436 JNO786435:JNP786436 JXK786435:JXL786436 KHG786435:KHH786436 KRC786435:KRD786436 LAY786435:LAZ786436 LKU786435:LKV786436 LUQ786435:LUR786436 MEM786435:MEN786436 MOI786435:MOJ786436 MYE786435:MYF786436 NIA786435:NIB786436 NRW786435:NRX786436 OBS786435:OBT786436 OLO786435:OLP786436 OVK786435:OVL786436 PFG786435:PFH786436 PPC786435:PPD786436 PYY786435:PYZ786436 QIU786435:QIV786436 QSQ786435:QSR786436 RCM786435:RCN786436 RMI786435:RMJ786436 RWE786435:RWF786436 SGA786435:SGB786436 SPW786435:SPX786436 SZS786435:SZT786436 TJO786435:TJP786436 TTK786435:TTL786436 UDG786435:UDH786436 UNC786435:UND786436 UWY786435:UWZ786436 VGU786435:VGV786436 VQQ786435:VQR786436 WAM786435:WAN786436 WKI786435:WKJ786436 WUE786435:WUF786436 M851973:N851974 HS851971:HT851972 RO851971:RP851972 ABK851971:ABL851972 ALG851971:ALH851972 AVC851971:AVD851972 BEY851971:BEZ851972 BOU851971:BOV851972 BYQ851971:BYR851972 CIM851971:CIN851972 CSI851971:CSJ851972 DCE851971:DCF851972 DMA851971:DMB851972 DVW851971:DVX851972 EFS851971:EFT851972 EPO851971:EPP851972 EZK851971:EZL851972 FJG851971:FJH851972 FTC851971:FTD851972 GCY851971:GCZ851972 GMU851971:GMV851972 GWQ851971:GWR851972 HGM851971:HGN851972 HQI851971:HQJ851972 IAE851971:IAF851972 IKA851971:IKB851972 ITW851971:ITX851972 JDS851971:JDT851972 JNO851971:JNP851972 JXK851971:JXL851972 KHG851971:KHH851972 KRC851971:KRD851972 LAY851971:LAZ851972 LKU851971:LKV851972 LUQ851971:LUR851972 MEM851971:MEN851972 MOI851971:MOJ851972 MYE851971:MYF851972 NIA851971:NIB851972 NRW851971:NRX851972 OBS851971:OBT851972 OLO851971:OLP851972 OVK851971:OVL851972 PFG851971:PFH851972 PPC851971:PPD851972 PYY851971:PYZ851972 QIU851971:QIV851972 QSQ851971:QSR851972 RCM851971:RCN851972 RMI851971:RMJ851972 RWE851971:RWF851972 SGA851971:SGB851972 SPW851971:SPX851972 SZS851971:SZT851972 TJO851971:TJP851972 TTK851971:TTL851972 UDG851971:UDH851972 UNC851971:UND851972 UWY851971:UWZ851972 VGU851971:VGV851972 VQQ851971:VQR851972 WAM851971:WAN851972 WKI851971:WKJ851972 WUE851971:WUF851972 M917509:N917510 HS917507:HT917508 RO917507:RP917508 ABK917507:ABL917508 ALG917507:ALH917508 AVC917507:AVD917508 BEY917507:BEZ917508 BOU917507:BOV917508 BYQ917507:BYR917508 CIM917507:CIN917508 CSI917507:CSJ917508 DCE917507:DCF917508 DMA917507:DMB917508 DVW917507:DVX917508 EFS917507:EFT917508 EPO917507:EPP917508 EZK917507:EZL917508 FJG917507:FJH917508 FTC917507:FTD917508 GCY917507:GCZ917508 GMU917507:GMV917508 GWQ917507:GWR917508 HGM917507:HGN917508 HQI917507:HQJ917508 IAE917507:IAF917508 IKA917507:IKB917508 ITW917507:ITX917508 JDS917507:JDT917508 JNO917507:JNP917508 JXK917507:JXL917508 KHG917507:KHH917508 KRC917507:KRD917508 LAY917507:LAZ917508 LKU917507:LKV917508 LUQ917507:LUR917508 MEM917507:MEN917508 MOI917507:MOJ917508 MYE917507:MYF917508 NIA917507:NIB917508 NRW917507:NRX917508 OBS917507:OBT917508 OLO917507:OLP917508 OVK917507:OVL917508 PFG917507:PFH917508 PPC917507:PPD917508 PYY917507:PYZ917508 QIU917507:QIV917508 QSQ917507:QSR917508 RCM917507:RCN917508 RMI917507:RMJ917508 RWE917507:RWF917508 SGA917507:SGB917508 SPW917507:SPX917508 SZS917507:SZT917508 TJO917507:TJP917508 TTK917507:TTL917508 UDG917507:UDH917508 UNC917507:UND917508 UWY917507:UWZ917508 VGU917507:VGV917508 VQQ917507:VQR917508 WAM917507:WAN917508 WKI917507:WKJ917508 WUE917507:WUF917508 M983045:N983046 HS983043:HT983044 RO983043:RP983044 ABK983043:ABL983044 ALG983043:ALH983044 AVC983043:AVD983044 BEY983043:BEZ983044 BOU983043:BOV983044 BYQ983043:BYR983044 CIM983043:CIN983044 CSI983043:CSJ983044 DCE983043:DCF983044 DMA983043:DMB983044 DVW983043:DVX983044 EFS983043:EFT983044 EPO983043:EPP983044 EZK983043:EZL983044 FJG983043:FJH983044 FTC983043:FTD983044 GCY983043:GCZ983044 GMU983043:GMV983044 GWQ983043:GWR983044 HGM983043:HGN983044 HQI983043:HQJ983044 IAE983043:IAF983044 IKA983043:IKB983044 ITW983043:ITX983044 JDS983043:JDT983044 JNO983043:JNP983044 JXK983043:JXL983044 KHG983043:KHH983044 KRC983043:KRD983044 LAY983043:LAZ983044 LKU983043:LKV983044 LUQ983043:LUR983044 MEM983043:MEN983044 MOI983043:MOJ983044 MYE983043:MYF983044 NIA983043:NIB983044 NRW983043:NRX983044 OBS983043:OBT983044 OLO983043:OLP983044 OVK983043:OVL983044 PFG983043:PFH983044 PPC983043:PPD983044 PYY983043:PYZ983044 QIU983043:QIV983044 QSQ983043:QSR983044 RCM983043:RCN983044 RMI983043:RMJ983044 RWE983043:RWF983044 SGA983043:SGB983044 SPW983043:SPX983044 SZS983043:SZT983044 TJO983043:TJP983044 TTK983043:TTL983044 UDG983043:UDH983044 UNC983043:UND983044 UWY983043:UWZ983044 VGU983043:VGV983044 VQQ983043:VQR983044 WAM983043:WAN983044 WKI983043:WKJ983044 WUE983043:WUF983044 L65538 HR65536 RN65536 ABJ65536 ALF65536 AVB65536 BEX65536 BOT65536 BYP65536 CIL65536 CSH65536 DCD65536 DLZ65536 DVV65536 EFR65536 EPN65536 EZJ65536 FJF65536 FTB65536 GCX65536 GMT65536 GWP65536 HGL65536 HQH65536 IAD65536 IJZ65536 ITV65536 JDR65536 JNN65536 JXJ65536 KHF65536 KRB65536 LAX65536 LKT65536 LUP65536 MEL65536 MOH65536 MYD65536 NHZ65536 NRV65536 OBR65536 OLN65536 OVJ65536 PFF65536 PPB65536 PYX65536 QIT65536 QSP65536 RCL65536 RMH65536 RWD65536 SFZ65536 SPV65536 SZR65536 TJN65536 TTJ65536 UDF65536 UNB65536 UWX65536 VGT65536 VQP65536 WAL65536 WKH65536 WUD65536 L131074 HR131072 RN131072 ABJ131072 ALF131072 AVB131072 BEX131072 BOT131072 BYP131072 CIL131072 CSH131072 DCD131072 DLZ131072 DVV131072 EFR131072 EPN131072 EZJ131072 FJF131072 FTB131072 GCX131072 GMT131072 GWP131072 HGL131072 HQH131072 IAD131072 IJZ131072 ITV131072 JDR131072 JNN131072 JXJ131072 KHF131072 KRB131072 LAX131072 LKT131072 LUP131072 MEL131072 MOH131072 MYD131072 NHZ131072 NRV131072 OBR131072 OLN131072 OVJ131072 PFF131072 PPB131072 PYX131072 QIT131072 QSP131072 RCL131072 RMH131072 RWD131072 SFZ131072 SPV131072 SZR131072 TJN131072 TTJ131072 UDF131072 UNB131072 UWX131072 VGT131072 VQP131072 WAL131072 WKH131072 WUD131072 L196610 HR196608 RN196608 ABJ196608 ALF196608 AVB196608 BEX196608 BOT196608 BYP196608 CIL196608 CSH196608 DCD196608 DLZ196608 DVV196608 EFR196608 EPN196608 EZJ196608 FJF196608 FTB196608 GCX196608 GMT196608 GWP196608 HGL196608 HQH196608 IAD196608 IJZ196608 ITV196608 JDR196608 JNN196608 JXJ196608 KHF196608 KRB196608 LAX196608 LKT196608 LUP196608 MEL196608 MOH196608 MYD196608 NHZ196608 NRV196608 OBR196608 OLN196608 OVJ196608 PFF196608 PPB196608 PYX196608 QIT196608 QSP196608 RCL196608 RMH196608 RWD196608 SFZ196608 SPV196608 SZR196608 TJN196608 TTJ196608 UDF196608 UNB196608 UWX196608 VGT196608 VQP196608 WAL196608 WKH196608 WUD196608 L262146 HR262144 RN262144 ABJ262144 ALF262144 AVB262144 BEX262144 BOT262144 BYP262144 CIL262144 CSH262144 DCD262144 DLZ262144 DVV262144 EFR262144 EPN262144 EZJ262144 FJF262144 FTB262144 GCX262144 GMT262144 GWP262144 HGL262144 HQH262144 IAD262144 IJZ262144 ITV262144 JDR262144 JNN262144 JXJ262144 KHF262144 KRB262144 LAX262144 LKT262144 LUP262144 MEL262144 MOH262144 MYD262144 NHZ262144 NRV262144 OBR262144 OLN262144 OVJ262144 PFF262144 PPB262144 PYX262144 QIT262144 QSP262144 RCL262144 RMH262144 RWD262144 SFZ262144 SPV262144 SZR262144 TJN262144 TTJ262144 UDF262144 UNB262144 UWX262144 VGT262144 VQP262144 WAL262144 WKH262144 WUD262144 L327682 HR327680 RN327680 ABJ327680 ALF327680 AVB327680 BEX327680 BOT327680 BYP327680 CIL327680 CSH327680 DCD327680 DLZ327680 DVV327680 EFR327680 EPN327680 EZJ327680 FJF327680 FTB327680 GCX327680 GMT327680 GWP327680 HGL327680 HQH327680 IAD327680 IJZ327680 ITV327680 JDR327680 JNN327680 JXJ327680 KHF327680 KRB327680 LAX327680 LKT327680 LUP327680 MEL327680 MOH327680 MYD327680 NHZ327680 NRV327680 OBR327680 OLN327680 OVJ327680 PFF327680 PPB327680 PYX327680 QIT327680 QSP327680 RCL327680 RMH327680 RWD327680 SFZ327680 SPV327680 SZR327680 TJN327680 TTJ327680 UDF327680 UNB327680 UWX327680 VGT327680 VQP327680 WAL327680 WKH327680 WUD327680 L393218 HR393216 RN393216 ABJ393216 ALF393216 AVB393216 BEX393216 BOT393216 BYP393216 CIL393216 CSH393216 DCD393216 DLZ393216 DVV393216 EFR393216 EPN393216 EZJ393216 FJF393216 FTB393216 GCX393216 GMT393216 GWP393216 HGL393216 HQH393216 IAD393216 IJZ393216 ITV393216 JDR393216 JNN393216 JXJ393216 KHF393216 KRB393216 LAX393216 LKT393216 LUP393216 MEL393216 MOH393216 MYD393216 NHZ393216 NRV393216 OBR393216 OLN393216 OVJ393216 PFF393216 PPB393216 PYX393216 QIT393216 QSP393216 RCL393216 RMH393216 RWD393216 SFZ393216 SPV393216 SZR393216 TJN393216 TTJ393216 UDF393216 UNB393216 UWX393216 VGT393216 VQP393216 WAL393216 WKH393216 WUD393216 L458754 HR458752 RN458752 ABJ458752 ALF458752 AVB458752 BEX458752 BOT458752 BYP458752 CIL458752 CSH458752 DCD458752 DLZ458752 DVV458752 EFR458752 EPN458752 EZJ458752 FJF458752 FTB458752 GCX458752 GMT458752 GWP458752 HGL458752 HQH458752 IAD458752 IJZ458752 ITV458752 JDR458752 JNN458752 JXJ458752 KHF458752 KRB458752 LAX458752 LKT458752 LUP458752 MEL458752 MOH458752 MYD458752 NHZ458752 NRV458752 OBR458752 OLN458752 OVJ458752 PFF458752 PPB458752 PYX458752 QIT458752 QSP458752 RCL458752 RMH458752 RWD458752 SFZ458752 SPV458752 SZR458752 TJN458752 TTJ458752 UDF458752 UNB458752 UWX458752 VGT458752 VQP458752 WAL458752 WKH458752 WUD458752 L524290 HR524288 RN524288 ABJ524288 ALF524288 AVB524288 BEX524288 BOT524288 BYP524288 CIL524288 CSH524288 DCD524288 DLZ524288 DVV524288 EFR524288 EPN524288 EZJ524288 FJF524288 FTB524288 GCX524288 GMT524288 GWP524288 HGL524288 HQH524288 IAD524288 IJZ524288 ITV524288 JDR524288 JNN524288 JXJ524288 KHF524288 KRB524288 LAX524288 LKT524288 LUP524288 MEL524288 MOH524288 MYD524288 NHZ524288 NRV524288 OBR524288 OLN524288 OVJ524288 PFF524288 PPB524288 PYX524288 QIT524288 QSP524288 RCL524288 RMH524288 RWD524288 SFZ524288 SPV524288 SZR524288 TJN524288 TTJ524288 UDF524288 UNB524288 UWX524288 VGT524288 VQP524288 WAL524288 WKH524288 WUD524288 L589826 HR589824 RN589824 ABJ589824 ALF589824 AVB589824 BEX589824 BOT589824 BYP589824 CIL589824 CSH589824 DCD589824 DLZ589824 DVV589824 EFR589824 EPN589824 EZJ589824 FJF589824 FTB589824 GCX589824 GMT589824 GWP589824 HGL589824 HQH589824 IAD589824 IJZ589824 ITV589824 JDR589824 JNN589824 JXJ589824 KHF589824 KRB589824 LAX589824 LKT589824 LUP589824 MEL589824 MOH589824 MYD589824 NHZ589824 NRV589824 OBR589824 OLN589824 OVJ589824 PFF589824 PPB589824 PYX589824 QIT589824 QSP589824 RCL589824 RMH589824 RWD589824 SFZ589824 SPV589824 SZR589824 TJN589824 TTJ589824 UDF589824 UNB589824 UWX589824 VGT589824 VQP589824 WAL589824 WKH589824 WUD589824 L655362 HR655360 RN655360 ABJ655360 ALF655360 AVB655360 BEX655360 BOT655360 BYP655360 CIL655360 CSH655360 DCD655360 DLZ655360 DVV655360 EFR655360 EPN655360 EZJ655360 FJF655360 FTB655360 GCX655360 GMT655360 GWP655360 HGL655360 HQH655360 IAD655360 IJZ655360 ITV655360 JDR655360 JNN655360 JXJ655360 KHF655360 KRB655360 LAX655360 LKT655360 LUP655360 MEL655360 MOH655360 MYD655360 NHZ655360 NRV655360 OBR655360 OLN655360 OVJ655360 PFF655360 PPB655360 PYX655360 QIT655360 QSP655360 RCL655360 RMH655360 RWD655360 SFZ655360 SPV655360 SZR655360 TJN655360 TTJ655360 UDF655360 UNB655360 UWX655360 VGT655360 VQP655360 WAL655360 WKH655360 WUD655360 L720898 HR720896 RN720896 ABJ720896 ALF720896 AVB720896 BEX720896 BOT720896 BYP720896 CIL720896 CSH720896 DCD720896 DLZ720896 DVV720896 EFR720896 EPN720896 EZJ720896 FJF720896 FTB720896 GCX720896 GMT720896 GWP720896 HGL720896 HQH720896 IAD720896 IJZ720896 ITV720896 JDR720896 JNN720896 JXJ720896 KHF720896 KRB720896 LAX720896 LKT720896 LUP720896 MEL720896 MOH720896 MYD720896 NHZ720896 NRV720896 OBR720896 OLN720896 OVJ720896 PFF720896 PPB720896 PYX720896 QIT720896 QSP720896 RCL720896 RMH720896 RWD720896 SFZ720896 SPV720896 SZR720896 TJN720896 TTJ720896 UDF720896 UNB720896 UWX720896 VGT720896 VQP720896 WAL720896 WKH720896 WUD720896 L786434 HR786432 RN786432 ABJ786432 ALF786432 AVB786432 BEX786432 BOT786432 BYP786432 CIL786432 CSH786432 DCD786432 DLZ786432 DVV786432 EFR786432 EPN786432 EZJ786432 FJF786432 FTB786432 GCX786432 GMT786432 GWP786432 HGL786432 HQH786432 IAD786432 IJZ786432 ITV786432 JDR786432 JNN786432 JXJ786432 KHF786432 KRB786432 LAX786432 LKT786432 LUP786432 MEL786432 MOH786432 MYD786432 NHZ786432 NRV786432 OBR786432 OLN786432 OVJ786432 PFF786432 PPB786432 PYX786432 QIT786432 QSP786432 RCL786432 RMH786432 RWD786432 SFZ786432 SPV786432 SZR786432 TJN786432 TTJ786432 UDF786432 UNB786432 UWX786432 VGT786432 VQP786432 WAL786432 WKH786432 WUD786432 L851970 HR851968 RN851968 ABJ851968 ALF851968 AVB851968 BEX851968 BOT851968 BYP851968 CIL851968 CSH851968 DCD851968 DLZ851968 DVV851968 EFR851968 EPN851968 EZJ851968 FJF851968 FTB851968 GCX851968 GMT851968 GWP851968 HGL851968 HQH851968 IAD851968 IJZ851968 ITV851968 JDR851968 JNN851968 JXJ851968 KHF851968 KRB851968 LAX851968 LKT851968 LUP851968 MEL851968 MOH851968 MYD851968 NHZ851968 NRV851968 OBR851968 OLN851968 OVJ851968 PFF851968 PPB851968 PYX851968 QIT851968 QSP851968 RCL851968 RMH851968 RWD851968 SFZ851968 SPV851968 SZR851968 TJN851968 TTJ851968 UDF851968 UNB851968 UWX851968 VGT851968 VQP851968 WAL851968 WKH851968 WUD851968 L917506 HR917504 RN917504 ABJ917504 ALF917504 AVB917504 BEX917504 BOT917504 BYP917504 CIL917504 CSH917504 DCD917504 DLZ917504 DVV917504 EFR917504 EPN917504 EZJ917504 FJF917504 FTB917504 GCX917504 GMT917504 GWP917504 HGL917504 HQH917504 IAD917504 IJZ917504 ITV917504 JDR917504 JNN917504 JXJ917504 KHF917504 KRB917504 LAX917504 LKT917504 LUP917504 MEL917504 MOH917504 MYD917504 NHZ917504 NRV917504 OBR917504 OLN917504 OVJ917504 PFF917504 PPB917504 PYX917504 QIT917504 QSP917504 RCL917504 RMH917504 RWD917504 SFZ917504 SPV917504 SZR917504 TJN917504 TTJ917504 UDF917504 UNB917504 UWX917504 VGT917504 VQP917504 WAL917504 WKH917504 WUD917504 L983042 HR983040 RN983040 ABJ983040 ALF983040 AVB983040 BEX983040 BOT983040 BYP983040 CIL983040 CSH983040 DCD983040 DLZ983040 DVV983040 EFR983040 EPN983040 EZJ983040 FJF983040 FTB983040 GCX983040 GMT983040 GWP983040 HGL983040 HQH983040 IAD983040 IJZ983040 ITV983040 JDR983040 JNN983040 JXJ983040 KHF983040 KRB983040 LAX983040 LKT983040 LUP983040 MEL983040 MOH983040 MYD983040 NHZ983040 NRV983040 OBR983040 OLN983040 OVJ983040 PFF983040 PPB983040 PYX983040 QIT983040 QSP983040 RCL983040 RMH983040 RWD983040 SFZ983040 SPV983040 SZR983040 TJN983040 TTJ983040 UDF983040 UNB983040 UWX983040 VGT983040 VQP983040 WAL983040 WKH983040 WUD983040 O65538:O65542 HU65536:HU65540 RQ65536:RQ65540 ABM65536:ABM65540 ALI65536:ALI65540 AVE65536:AVE65540 BFA65536:BFA65540 BOW65536:BOW65540 BYS65536:BYS65540 CIO65536:CIO65540 CSK65536:CSK65540 DCG65536:DCG65540 DMC65536:DMC65540 DVY65536:DVY65540 EFU65536:EFU65540 EPQ65536:EPQ65540 EZM65536:EZM65540 FJI65536:FJI65540 FTE65536:FTE65540 GDA65536:GDA65540 GMW65536:GMW65540 GWS65536:GWS65540 HGO65536:HGO65540 HQK65536:HQK65540 IAG65536:IAG65540 IKC65536:IKC65540 ITY65536:ITY65540 JDU65536:JDU65540 JNQ65536:JNQ65540 JXM65536:JXM65540 KHI65536:KHI65540 KRE65536:KRE65540 LBA65536:LBA65540 LKW65536:LKW65540 LUS65536:LUS65540 MEO65536:MEO65540 MOK65536:MOK65540 MYG65536:MYG65540 NIC65536:NIC65540 NRY65536:NRY65540 OBU65536:OBU65540 OLQ65536:OLQ65540 OVM65536:OVM65540 PFI65536:PFI65540 PPE65536:PPE65540 PZA65536:PZA65540 QIW65536:QIW65540 QSS65536:QSS65540 RCO65536:RCO65540 RMK65536:RMK65540 RWG65536:RWG65540 SGC65536:SGC65540 SPY65536:SPY65540 SZU65536:SZU65540 TJQ65536:TJQ65540 TTM65536:TTM65540 UDI65536:UDI65540 UNE65536:UNE65540 UXA65536:UXA65540 VGW65536:VGW65540 VQS65536:VQS65540 WAO65536:WAO65540 WKK65536:WKK65540 WUG65536:WUG65540 O131074:O131078 HU131072:HU131076 RQ131072:RQ131076 ABM131072:ABM131076 ALI131072:ALI131076 AVE131072:AVE131076 BFA131072:BFA131076 BOW131072:BOW131076 BYS131072:BYS131076 CIO131072:CIO131076 CSK131072:CSK131076 DCG131072:DCG131076 DMC131072:DMC131076 DVY131072:DVY131076 EFU131072:EFU131076 EPQ131072:EPQ131076 EZM131072:EZM131076 FJI131072:FJI131076 FTE131072:FTE131076 GDA131072:GDA131076 GMW131072:GMW131076 GWS131072:GWS131076 HGO131072:HGO131076 HQK131072:HQK131076 IAG131072:IAG131076 IKC131072:IKC131076 ITY131072:ITY131076 JDU131072:JDU131076 JNQ131072:JNQ131076 JXM131072:JXM131076 KHI131072:KHI131076 KRE131072:KRE131076 LBA131072:LBA131076 LKW131072:LKW131076 LUS131072:LUS131076 MEO131072:MEO131076 MOK131072:MOK131076 MYG131072:MYG131076 NIC131072:NIC131076 NRY131072:NRY131076 OBU131072:OBU131076 OLQ131072:OLQ131076 OVM131072:OVM131076 PFI131072:PFI131076 PPE131072:PPE131076 PZA131072:PZA131076 QIW131072:QIW131076 QSS131072:QSS131076 RCO131072:RCO131076 RMK131072:RMK131076 RWG131072:RWG131076 SGC131072:SGC131076 SPY131072:SPY131076 SZU131072:SZU131076 TJQ131072:TJQ131076 TTM131072:TTM131076 UDI131072:UDI131076 UNE131072:UNE131076 UXA131072:UXA131076 VGW131072:VGW131076 VQS131072:VQS131076 WAO131072:WAO131076 WKK131072:WKK131076 WUG131072:WUG131076 O196610:O196614 HU196608:HU196612 RQ196608:RQ196612 ABM196608:ABM196612 ALI196608:ALI196612 AVE196608:AVE196612 BFA196608:BFA196612 BOW196608:BOW196612 BYS196608:BYS196612 CIO196608:CIO196612 CSK196608:CSK196612 DCG196608:DCG196612 DMC196608:DMC196612 DVY196608:DVY196612 EFU196608:EFU196612 EPQ196608:EPQ196612 EZM196608:EZM196612 FJI196608:FJI196612 FTE196608:FTE196612 GDA196608:GDA196612 GMW196608:GMW196612 GWS196608:GWS196612 HGO196608:HGO196612 HQK196608:HQK196612 IAG196608:IAG196612 IKC196608:IKC196612 ITY196608:ITY196612 JDU196608:JDU196612 JNQ196608:JNQ196612 JXM196608:JXM196612 KHI196608:KHI196612 KRE196608:KRE196612 LBA196608:LBA196612 LKW196608:LKW196612 LUS196608:LUS196612 MEO196608:MEO196612 MOK196608:MOK196612 MYG196608:MYG196612 NIC196608:NIC196612 NRY196608:NRY196612 OBU196608:OBU196612 OLQ196608:OLQ196612 OVM196608:OVM196612 PFI196608:PFI196612 PPE196608:PPE196612 PZA196608:PZA196612 QIW196608:QIW196612 QSS196608:QSS196612 RCO196608:RCO196612 RMK196608:RMK196612 RWG196608:RWG196612 SGC196608:SGC196612 SPY196608:SPY196612 SZU196608:SZU196612 TJQ196608:TJQ196612 TTM196608:TTM196612 UDI196608:UDI196612 UNE196608:UNE196612 UXA196608:UXA196612 VGW196608:VGW196612 VQS196608:VQS196612 WAO196608:WAO196612 WKK196608:WKK196612 WUG196608:WUG196612 O262146:O262150 HU262144:HU262148 RQ262144:RQ262148 ABM262144:ABM262148 ALI262144:ALI262148 AVE262144:AVE262148 BFA262144:BFA262148 BOW262144:BOW262148 BYS262144:BYS262148 CIO262144:CIO262148 CSK262144:CSK262148 DCG262144:DCG262148 DMC262144:DMC262148 DVY262144:DVY262148 EFU262144:EFU262148 EPQ262144:EPQ262148 EZM262144:EZM262148 FJI262144:FJI262148 FTE262144:FTE262148 GDA262144:GDA262148 GMW262144:GMW262148 GWS262144:GWS262148 HGO262144:HGO262148 HQK262144:HQK262148 IAG262144:IAG262148 IKC262144:IKC262148 ITY262144:ITY262148 JDU262144:JDU262148 JNQ262144:JNQ262148 JXM262144:JXM262148 KHI262144:KHI262148 KRE262144:KRE262148 LBA262144:LBA262148 LKW262144:LKW262148 LUS262144:LUS262148 MEO262144:MEO262148 MOK262144:MOK262148 MYG262144:MYG262148 NIC262144:NIC262148 NRY262144:NRY262148 OBU262144:OBU262148 OLQ262144:OLQ262148 OVM262144:OVM262148 PFI262144:PFI262148 PPE262144:PPE262148 PZA262144:PZA262148 QIW262144:QIW262148 QSS262144:QSS262148 RCO262144:RCO262148 RMK262144:RMK262148 RWG262144:RWG262148 SGC262144:SGC262148 SPY262144:SPY262148 SZU262144:SZU262148 TJQ262144:TJQ262148 TTM262144:TTM262148 UDI262144:UDI262148 UNE262144:UNE262148 UXA262144:UXA262148 VGW262144:VGW262148 VQS262144:VQS262148 WAO262144:WAO262148 WKK262144:WKK262148 WUG262144:WUG262148 O327682:O327686 HU327680:HU327684 RQ327680:RQ327684 ABM327680:ABM327684 ALI327680:ALI327684 AVE327680:AVE327684 BFA327680:BFA327684 BOW327680:BOW327684 BYS327680:BYS327684 CIO327680:CIO327684 CSK327680:CSK327684 DCG327680:DCG327684 DMC327680:DMC327684 DVY327680:DVY327684 EFU327680:EFU327684 EPQ327680:EPQ327684 EZM327680:EZM327684 FJI327680:FJI327684 FTE327680:FTE327684 GDA327680:GDA327684 GMW327680:GMW327684 GWS327680:GWS327684 HGO327680:HGO327684 HQK327680:HQK327684 IAG327680:IAG327684 IKC327680:IKC327684 ITY327680:ITY327684 JDU327680:JDU327684 JNQ327680:JNQ327684 JXM327680:JXM327684 KHI327680:KHI327684 KRE327680:KRE327684 LBA327680:LBA327684 LKW327680:LKW327684 LUS327680:LUS327684 MEO327680:MEO327684 MOK327680:MOK327684 MYG327680:MYG327684 NIC327680:NIC327684 NRY327680:NRY327684 OBU327680:OBU327684 OLQ327680:OLQ327684 OVM327680:OVM327684 PFI327680:PFI327684 PPE327680:PPE327684 PZA327680:PZA327684 QIW327680:QIW327684 QSS327680:QSS327684 RCO327680:RCO327684 RMK327680:RMK327684 RWG327680:RWG327684 SGC327680:SGC327684 SPY327680:SPY327684 SZU327680:SZU327684 TJQ327680:TJQ327684 TTM327680:TTM327684 UDI327680:UDI327684 UNE327680:UNE327684 UXA327680:UXA327684 VGW327680:VGW327684 VQS327680:VQS327684 WAO327680:WAO327684 WKK327680:WKK327684 WUG327680:WUG327684 O393218:O393222 HU393216:HU393220 RQ393216:RQ393220 ABM393216:ABM393220 ALI393216:ALI393220 AVE393216:AVE393220 BFA393216:BFA393220 BOW393216:BOW393220 BYS393216:BYS393220 CIO393216:CIO393220 CSK393216:CSK393220 DCG393216:DCG393220 DMC393216:DMC393220 DVY393216:DVY393220 EFU393216:EFU393220 EPQ393216:EPQ393220 EZM393216:EZM393220 FJI393216:FJI393220 FTE393216:FTE393220 GDA393216:GDA393220 GMW393216:GMW393220 GWS393216:GWS393220 HGO393216:HGO393220 HQK393216:HQK393220 IAG393216:IAG393220 IKC393216:IKC393220 ITY393216:ITY393220 JDU393216:JDU393220 JNQ393216:JNQ393220 JXM393216:JXM393220 KHI393216:KHI393220 KRE393216:KRE393220 LBA393216:LBA393220 LKW393216:LKW393220 LUS393216:LUS393220 MEO393216:MEO393220 MOK393216:MOK393220 MYG393216:MYG393220 NIC393216:NIC393220 NRY393216:NRY393220 OBU393216:OBU393220 OLQ393216:OLQ393220 OVM393216:OVM393220 PFI393216:PFI393220 PPE393216:PPE393220 PZA393216:PZA393220 QIW393216:QIW393220 QSS393216:QSS393220 RCO393216:RCO393220 RMK393216:RMK393220 RWG393216:RWG393220 SGC393216:SGC393220 SPY393216:SPY393220 SZU393216:SZU393220 TJQ393216:TJQ393220 TTM393216:TTM393220 UDI393216:UDI393220 UNE393216:UNE393220 UXA393216:UXA393220 VGW393216:VGW393220 VQS393216:VQS393220 WAO393216:WAO393220 WKK393216:WKK393220 WUG393216:WUG393220 O458754:O458758 HU458752:HU458756 RQ458752:RQ458756 ABM458752:ABM458756 ALI458752:ALI458756 AVE458752:AVE458756 BFA458752:BFA458756 BOW458752:BOW458756 BYS458752:BYS458756 CIO458752:CIO458756 CSK458752:CSK458756 DCG458752:DCG458756 DMC458752:DMC458756 DVY458752:DVY458756 EFU458752:EFU458756 EPQ458752:EPQ458756 EZM458752:EZM458756 FJI458752:FJI458756 FTE458752:FTE458756 GDA458752:GDA458756 GMW458752:GMW458756 GWS458752:GWS458756 HGO458752:HGO458756 HQK458752:HQK458756 IAG458752:IAG458756 IKC458752:IKC458756 ITY458752:ITY458756 JDU458752:JDU458756 JNQ458752:JNQ458756 JXM458752:JXM458756 KHI458752:KHI458756 KRE458752:KRE458756 LBA458752:LBA458756 LKW458752:LKW458756 LUS458752:LUS458756 MEO458752:MEO458756 MOK458752:MOK458756 MYG458752:MYG458756 NIC458752:NIC458756 NRY458752:NRY458756 OBU458752:OBU458756 OLQ458752:OLQ458756 OVM458752:OVM458756 PFI458752:PFI458756 PPE458752:PPE458756 PZA458752:PZA458756 QIW458752:QIW458756 QSS458752:QSS458756 RCO458752:RCO458756 RMK458752:RMK458756 RWG458752:RWG458756 SGC458752:SGC458756 SPY458752:SPY458756 SZU458752:SZU458756 TJQ458752:TJQ458756 TTM458752:TTM458756 UDI458752:UDI458756 UNE458752:UNE458756 UXA458752:UXA458756 VGW458752:VGW458756 VQS458752:VQS458756 WAO458752:WAO458756 WKK458752:WKK458756 WUG458752:WUG458756 O524290:O524294 HU524288:HU524292 RQ524288:RQ524292 ABM524288:ABM524292 ALI524288:ALI524292 AVE524288:AVE524292 BFA524288:BFA524292 BOW524288:BOW524292 BYS524288:BYS524292 CIO524288:CIO524292 CSK524288:CSK524292 DCG524288:DCG524292 DMC524288:DMC524292 DVY524288:DVY524292 EFU524288:EFU524292 EPQ524288:EPQ524292 EZM524288:EZM524292 FJI524288:FJI524292 FTE524288:FTE524292 GDA524288:GDA524292 GMW524288:GMW524292 GWS524288:GWS524292 HGO524288:HGO524292 HQK524288:HQK524292 IAG524288:IAG524292 IKC524288:IKC524292 ITY524288:ITY524292 JDU524288:JDU524292 JNQ524288:JNQ524292 JXM524288:JXM524292 KHI524288:KHI524292 KRE524288:KRE524292 LBA524288:LBA524292 LKW524288:LKW524292 LUS524288:LUS524292 MEO524288:MEO524292 MOK524288:MOK524292 MYG524288:MYG524292 NIC524288:NIC524292 NRY524288:NRY524292 OBU524288:OBU524292 OLQ524288:OLQ524292 OVM524288:OVM524292 PFI524288:PFI524292 PPE524288:PPE524292 PZA524288:PZA524292 QIW524288:QIW524292 QSS524288:QSS524292 RCO524288:RCO524292 RMK524288:RMK524292 RWG524288:RWG524292 SGC524288:SGC524292 SPY524288:SPY524292 SZU524288:SZU524292 TJQ524288:TJQ524292 TTM524288:TTM524292 UDI524288:UDI524292 UNE524288:UNE524292 UXA524288:UXA524292 VGW524288:VGW524292 VQS524288:VQS524292 WAO524288:WAO524292 WKK524288:WKK524292 WUG524288:WUG524292 O589826:O589830 HU589824:HU589828 RQ589824:RQ589828 ABM589824:ABM589828 ALI589824:ALI589828 AVE589824:AVE589828 BFA589824:BFA589828 BOW589824:BOW589828 BYS589824:BYS589828 CIO589824:CIO589828 CSK589824:CSK589828 DCG589824:DCG589828 DMC589824:DMC589828 DVY589824:DVY589828 EFU589824:EFU589828 EPQ589824:EPQ589828 EZM589824:EZM589828 FJI589824:FJI589828 FTE589824:FTE589828 GDA589824:GDA589828 GMW589824:GMW589828 GWS589824:GWS589828 HGO589824:HGO589828 HQK589824:HQK589828 IAG589824:IAG589828 IKC589824:IKC589828 ITY589824:ITY589828 JDU589824:JDU589828 JNQ589824:JNQ589828 JXM589824:JXM589828 KHI589824:KHI589828 KRE589824:KRE589828 LBA589824:LBA589828 LKW589824:LKW589828 LUS589824:LUS589828 MEO589824:MEO589828 MOK589824:MOK589828 MYG589824:MYG589828 NIC589824:NIC589828 NRY589824:NRY589828 OBU589824:OBU589828 OLQ589824:OLQ589828 OVM589824:OVM589828 PFI589824:PFI589828 PPE589824:PPE589828 PZA589824:PZA589828 QIW589824:QIW589828 QSS589824:QSS589828 RCO589824:RCO589828 RMK589824:RMK589828 RWG589824:RWG589828 SGC589824:SGC589828 SPY589824:SPY589828 SZU589824:SZU589828 TJQ589824:TJQ589828 TTM589824:TTM589828 UDI589824:UDI589828 UNE589824:UNE589828 UXA589824:UXA589828 VGW589824:VGW589828 VQS589824:VQS589828 WAO589824:WAO589828 WKK589824:WKK589828 WUG589824:WUG589828 O655362:O655366 HU655360:HU655364 RQ655360:RQ655364 ABM655360:ABM655364 ALI655360:ALI655364 AVE655360:AVE655364 BFA655360:BFA655364 BOW655360:BOW655364 BYS655360:BYS655364 CIO655360:CIO655364 CSK655360:CSK655364 DCG655360:DCG655364 DMC655360:DMC655364 DVY655360:DVY655364 EFU655360:EFU655364 EPQ655360:EPQ655364 EZM655360:EZM655364 FJI655360:FJI655364 FTE655360:FTE655364 GDA655360:GDA655364 GMW655360:GMW655364 GWS655360:GWS655364 HGO655360:HGO655364 HQK655360:HQK655364 IAG655360:IAG655364 IKC655360:IKC655364 ITY655360:ITY655364 JDU655360:JDU655364 JNQ655360:JNQ655364 JXM655360:JXM655364 KHI655360:KHI655364 KRE655360:KRE655364 LBA655360:LBA655364 LKW655360:LKW655364 LUS655360:LUS655364 MEO655360:MEO655364 MOK655360:MOK655364 MYG655360:MYG655364 NIC655360:NIC655364 NRY655360:NRY655364 OBU655360:OBU655364 OLQ655360:OLQ655364 OVM655360:OVM655364 PFI655360:PFI655364 PPE655360:PPE655364 PZA655360:PZA655364 QIW655360:QIW655364 QSS655360:QSS655364 RCO655360:RCO655364 RMK655360:RMK655364 RWG655360:RWG655364 SGC655360:SGC655364 SPY655360:SPY655364 SZU655360:SZU655364 TJQ655360:TJQ655364 TTM655360:TTM655364 UDI655360:UDI655364 UNE655360:UNE655364 UXA655360:UXA655364 VGW655360:VGW655364 VQS655360:VQS655364 WAO655360:WAO655364 WKK655360:WKK655364 WUG655360:WUG655364 O720898:O720902 HU720896:HU720900 RQ720896:RQ720900 ABM720896:ABM720900 ALI720896:ALI720900 AVE720896:AVE720900 BFA720896:BFA720900 BOW720896:BOW720900 BYS720896:BYS720900 CIO720896:CIO720900 CSK720896:CSK720900 DCG720896:DCG720900 DMC720896:DMC720900 DVY720896:DVY720900 EFU720896:EFU720900 EPQ720896:EPQ720900 EZM720896:EZM720900 FJI720896:FJI720900 FTE720896:FTE720900 GDA720896:GDA720900 GMW720896:GMW720900 GWS720896:GWS720900 HGO720896:HGO720900 HQK720896:HQK720900 IAG720896:IAG720900 IKC720896:IKC720900 ITY720896:ITY720900 JDU720896:JDU720900 JNQ720896:JNQ720900 JXM720896:JXM720900 KHI720896:KHI720900 KRE720896:KRE720900 LBA720896:LBA720900 LKW720896:LKW720900 LUS720896:LUS720900 MEO720896:MEO720900 MOK720896:MOK720900 MYG720896:MYG720900 NIC720896:NIC720900 NRY720896:NRY720900 OBU720896:OBU720900 OLQ720896:OLQ720900 OVM720896:OVM720900 PFI720896:PFI720900 PPE720896:PPE720900 PZA720896:PZA720900 QIW720896:QIW720900 QSS720896:QSS720900 RCO720896:RCO720900 RMK720896:RMK720900 RWG720896:RWG720900 SGC720896:SGC720900 SPY720896:SPY720900 SZU720896:SZU720900 TJQ720896:TJQ720900 TTM720896:TTM720900 UDI720896:UDI720900 UNE720896:UNE720900 UXA720896:UXA720900 VGW720896:VGW720900 VQS720896:VQS720900 WAO720896:WAO720900 WKK720896:WKK720900 WUG720896:WUG720900 O786434:O786438 HU786432:HU786436 RQ786432:RQ786436 ABM786432:ABM786436 ALI786432:ALI786436 AVE786432:AVE786436 BFA786432:BFA786436 BOW786432:BOW786436 BYS786432:BYS786436 CIO786432:CIO786436 CSK786432:CSK786436 DCG786432:DCG786436 DMC786432:DMC786436 DVY786432:DVY786436 EFU786432:EFU786436 EPQ786432:EPQ786436 EZM786432:EZM786436 FJI786432:FJI786436 FTE786432:FTE786436 GDA786432:GDA786436 GMW786432:GMW786436 GWS786432:GWS786436 HGO786432:HGO786436 HQK786432:HQK786436 IAG786432:IAG786436 IKC786432:IKC786436 ITY786432:ITY786436 JDU786432:JDU786436 JNQ786432:JNQ786436 JXM786432:JXM786436 KHI786432:KHI786436 KRE786432:KRE786436 LBA786432:LBA786436 LKW786432:LKW786436 LUS786432:LUS786436 MEO786432:MEO786436 MOK786432:MOK786436 MYG786432:MYG786436 NIC786432:NIC786436 NRY786432:NRY786436 OBU786432:OBU786436 OLQ786432:OLQ786436 OVM786432:OVM786436 PFI786432:PFI786436 PPE786432:PPE786436 PZA786432:PZA786436 QIW786432:QIW786436 QSS786432:QSS786436 RCO786432:RCO786436 RMK786432:RMK786436 RWG786432:RWG786436 SGC786432:SGC786436 SPY786432:SPY786436 SZU786432:SZU786436 TJQ786432:TJQ786436 TTM786432:TTM786436 UDI786432:UDI786436 UNE786432:UNE786436 UXA786432:UXA786436 VGW786432:VGW786436 VQS786432:VQS786436 WAO786432:WAO786436 WKK786432:WKK786436 WUG786432:WUG786436 O851970:O851974 HU851968:HU851972 RQ851968:RQ851972 ABM851968:ABM851972 ALI851968:ALI851972 AVE851968:AVE851972 BFA851968:BFA851972 BOW851968:BOW851972 BYS851968:BYS851972 CIO851968:CIO851972 CSK851968:CSK851972 DCG851968:DCG851972 DMC851968:DMC851972 DVY851968:DVY851972 EFU851968:EFU851972 EPQ851968:EPQ851972 EZM851968:EZM851972 FJI851968:FJI851972 FTE851968:FTE851972 GDA851968:GDA851972 GMW851968:GMW851972 GWS851968:GWS851972 HGO851968:HGO851972 HQK851968:HQK851972 IAG851968:IAG851972 IKC851968:IKC851972 ITY851968:ITY851972 JDU851968:JDU851972 JNQ851968:JNQ851972 JXM851968:JXM851972 KHI851968:KHI851972 KRE851968:KRE851972 LBA851968:LBA851972 LKW851968:LKW851972 LUS851968:LUS851972 MEO851968:MEO851972 MOK851968:MOK851972 MYG851968:MYG851972 NIC851968:NIC851972 NRY851968:NRY851972 OBU851968:OBU851972 OLQ851968:OLQ851972 OVM851968:OVM851972 PFI851968:PFI851972 PPE851968:PPE851972 PZA851968:PZA851972 QIW851968:QIW851972 QSS851968:QSS851972 RCO851968:RCO851972 RMK851968:RMK851972 RWG851968:RWG851972 SGC851968:SGC851972 SPY851968:SPY851972 SZU851968:SZU851972 TJQ851968:TJQ851972 TTM851968:TTM851972 UDI851968:UDI851972 UNE851968:UNE851972 UXA851968:UXA851972 VGW851968:VGW851972 VQS851968:VQS851972 WAO851968:WAO851972 WKK851968:WKK851972 WUG851968:WUG851972 O917506:O917510 HU917504:HU917508 RQ917504:RQ917508 ABM917504:ABM917508 ALI917504:ALI917508 AVE917504:AVE917508 BFA917504:BFA917508 BOW917504:BOW917508 BYS917504:BYS917508 CIO917504:CIO917508 CSK917504:CSK917508 DCG917504:DCG917508 DMC917504:DMC917508 DVY917504:DVY917508 EFU917504:EFU917508 EPQ917504:EPQ917508 EZM917504:EZM917508 FJI917504:FJI917508 FTE917504:FTE917508 GDA917504:GDA917508 GMW917504:GMW917508 GWS917504:GWS917508 HGO917504:HGO917508 HQK917504:HQK917508 IAG917504:IAG917508 IKC917504:IKC917508 ITY917504:ITY917508 JDU917504:JDU917508 JNQ917504:JNQ917508 JXM917504:JXM917508 KHI917504:KHI917508 KRE917504:KRE917508 LBA917504:LBA917508 LKW917504:LKW917508 LUS917504:LUS917508 MEO917504:MEO917508 MOK917504:MOK917508 MYG917504:MYG917508 NIC917504:NIC917508 NRY917504:NRY917508 OBU917504:OBU917508 OLQ917504:OLQ917508 OVM917504:OVM917508 PFI917504:PFI917508 PPE917504:PPE917508 PZA917504:PZA917508 QIW917504:QIW917508 QSS917504:QSS917508 RCO917504:RCO917508 RMK917504:RMK917508 RWG917504:RWG917508 SGC917504:SGC917508 SPY917504:SPY917508 SZU917504:SZU917508 TJQ917504:TJQ917508 TTM917504:TTM917508 UDI917504:UDI917508 UNE917504:UNE917508 UXA917504:UXA917508 VGW917504:VGW917508 VQS917504:VQS917508 WAO917504:WAO917508 WKK917504:WKK917508 WUG917504:WUG917508 O983042:O983046 HU983040:HU983044 RQ983040:RQ983044 ABM983040:ABM983044 ALI983040:ALI983044 AVE983040:AVE983044 BFA983040:BFA983044 BOW983040:BOW983044 BYS983040:BYS983044 CIO983040:CIO983044 CSK983040:CSK983044 DCG983040:DCG983044 DMC983040:DMC983044 DVY983040:DVY983044 EFU983040:EFU983044 EPQ983040:EPQ983044 EZM983040:EZM983044 FJI983040:FJI983044 FTE983040:FTE983044 GDA983040:GDA983044 GMW983040:GMW983044 GWS983040:GWS983044 HGO983040:HGO983044 HQK983040:HQK983044 IAG983040:IAG983044 IKC983040:IKC983044 ITY983040:ITY983044 JDU983040:JDU983044 JNQ983040:JNQ983044 JXM983040:JXM983044 KHI983040:KHI983044 KRE983040:KRE983044 LBA983040:LBA983044 LKW983040:LKW983044 LUS983040:LUS983044 MEO983040:MEO983044 MOK983040:MOK983044 MYG983040:MYG983044 NIC983040:NIC983044 NRY983040:NRY983044 OBU983040:OBU983044 OLQ983040:OLQ983044 OVM983040:OVM983044 PFI983040:PFI983044 PPE983040:PPE983044 PZA983040:PZA983044 QIW983040:QIW983044 QSS983040:QSS983044 RCO983040:RCO983044 RMK983040:RMK983044 RWG983040:RWG983044 SGC983040:SGC983044 SPY983040:SPY983044 SZU983040:SZU983044 TJQ983040:TJQ983044 TTM983040:TTM983044 UDI983040:UDI983044 UNE983040:UNE983044 UXA983040:UXA983044 VGW983040:VGW983044 VQS983040:VQS983044 WAO983040:WAO983044 WKK983040:WKK983044 WUG983040:WUG983044 P65541:Z65542 HV65539:IJ65540 RR65539:SF65540 ABN65539:ACB65540 ALJ65539:ALX65540 AVF65539:AVT65540 BFB65539:BFP65540 BOX65539:BPL65540 BYT65539:BZH65540 CIP65539:CJD65540 CSL65539:CSZ65540 DCH65539:DCV65540 DMD65539:DMR65540 DVZ65539:DWN65540 EFV65539:EGJ65540 EPR65539:EQF65540 EZN65539:FAB65540 FJJ65539:FJX65540 FTF65539:FTT65540 GDB65539:GDP65540 GMX65539:GNL65540 GWT65539:GXH65540 HGP65539:HHD65540 HQL65539:HQZ65540 IAH65539:IAV65540 IKD65539:IKR65540 ITZ65539:IUN65540 JDV65539:JEJ65540 JNR65539:JOF65540 JXN65539:JYB65540 KHJ65539:KHX65540 KRF65539:KRT65540 LBB65539:LBP65540 LKX65539:LLL65540 LUT65539:LVH65540 MEP65539:MFD65540 MOL65539:MOZ65540 MYH65539:MYV65540 NID65539:NIR65540 NRZ65539:NSN65540 OBV65539:OCJ65540 OLR65539:OMF65540 OVN65539:OWB65540 PFJ65539:PFX65540 PPF65539:PPT65540 PZB65539:PZP65540 QIX65539:QJL65540 QST65539:QTH65540 RCP65539:RDD65540 RML65539:RMZ65540 RWH65539:RWV65540 SGD65539:SGR65540 SPZ65539:SQN65540 SZV65539:TAJ65540 TJR65539:TKF65540 TTN65539:TUB65540 UDJ65539:UDX65540 UNF65539:UNT65540 UXB65539:UXP65540 VGX65539:VHL65540 VQT65539:VRH65540 WAP65539:WBD65540 WKL65539:WKZ65540 WUH65539:WUV65540 P131077:Z131078 HV131075:IJ131076 RR131075:SF131076 ABN131075:ACB131076 ALJ131075:ALX131076 AVF131075:AVT131076 BFB131075:BFP131076 BOX131075:BPL131076 BYT131075:BZH131076 CIP131075:CJD131076 CSL131075:CSZ131076 DCH131075:DCV131076 DMD131075:DMR131076 DVZ131075:DWN131076 EFV131075:EGJ131076 EPR131075:EQF131076 EZN131075:FAB131076 FJJ131075:FJX131076 FTF131075:FTT131076 GDB131075:GDP131076 GMX131075:GNL131076 GWT131075:GXH131076 HGP131075:HHD131076 HQL131075:HQZ131076 IAH131075:IAV131076 IKD131075:IKR131076 ITZ131075:IUN131076 JDV131075:JEJ131076 JNR131075:JOF131076 JXN131075:JYB131076 KHJ131075:KHX131076 KRF131075:KRT131076 LBB131075:LBP131076 LKX131075:LLL131076 LUT131075:LVH131076 MEP131075:MFD131076 MOL131075:MOZ131076 MYH131075:MYV131076 NID131075:NIR131076 NRZ131075:NSN131076 OBV131075:OCJ131076 OLR131075:OMF131076 OVN131075:OWB131076 PFJ131075:PFX131076 PPF131075:PPT131076 PZB131075:PZP131076 QIX131075:QJL131076 QST131075:QTH131076 RCP131075:RDD131076 RML131075:RMZ131076 RWH131075:RWV131076 SGD131075:SGR131076 SPZ131075:SQN131076 SZV131075:TAJ131076 TJR131075:TKF131076 TTN131075:TUB131076 UDJ131075:UDX131076 UNF131075:UNT131076 UXB131075:UXP131076 VGX131075:VHL131076 VQT131075:VRH131076 WAP131075:WBD131076 WKL131075:WKZ131076 WUH131075:WUV131076 P196613:Z196614 HV196611:IJ196612 RR196611:SF196612 ABN196611:ACB196612 ALJ196611:ALX196612 AVF196611:AVT196612 BFB196611:BFP196612 BOX196611:BPL196612 BYT196611:BZH196612 CIP196611:CJD196612 CSL196611:CSZ196612 DCH196611:DCV196612 DMD196611:DMR196612 DVZ196611:DWN196612 EFV196611:EGJ196612 EPR196611:EQF196612 EZN196611:FAB196612 FJJ196611:FJX196612 FTF196611:FTT196612 GDB196611:GDP196612 GMX196611:GNL196612 GWT196611:GXH196612 HGP196611:HHD196612 HQL196611:HQZ196612 IAH196611:IAV196612 IKD196611:IKR196612 ITZ196611:IUN196612 JDV196611:JEJ196612 JNR196611:JOF196612 JXN196611:JYB196612 KHJ196611:KHX196612 KRF196611:KRT196612 LBB196611:LBP196612 LKX196611:LLL196612 LUT196611:LVH196612 MEP196611:MFD196612 MOL196611:MOZ196612 MYH196611:MYV196612 NID196611:NIR196612 NRZ196611:NSN196612 OBV196611:OCJ196612 OLR196611:OMF196612 OVN196611:OWB196612 PFJ196611:PFX196612 PPF196611:PPT196612 PZB196611:PZP196612 QIX196611:QJL196612 QST196611:QTH196612 RCP196611:RDD196612 RML196611:RMZ196612 RWH196611:RWV196612 SGD196611:SGR196612 SPZ196611:SQN196612 SZV196611:TAJ196612 TJR196611:TKF196612 TTN196611:TUB196612 UDJ196611:UDX196612 UNF196611:UNT196612 UXB196611:UXP196612 VGX196611:VHL196612 VQT196611:VRH196612 WAP196611:WBD196612 WKL196611:WKZ196612 WUH196611:WUV196612 P262149:Z262150 HV262147:IJ262148 RR262147:SF262148 ABN262147:ACB262148 ALJ262147:ALX262148 AVF262147:AVT262148 BFB262147:BFP262148 BOX262147:BPL262148 BYT262147:BZH262148 CIP262147:CJD262148 CSL262147:CSZ262148 DCH262147:DCV262148 DMD262147:DMR262148 DVZ262147:DWN262148 EFV262147:EGJ262148 EPR262147:EQF262148 EZN262147:FAB262148 FJJ262147:FJX262148 FTF262147:FTT262148 GDB262147:GDP262148 GMX262147:GNL262148 GWT262147:GXH262148 HGP262147:HHD262148 HQL262147:HQZ262148 IAH262147:IAV262148 IKD262147:IKR262148 ITZ262147:IUN262148 JDV262147:JEJ262148 JNR262147:JOF262148 JXN262147:JYB262148 KHJ262147:KHX262148 KRF262147:KRT262148 LBB262147:LBP262148 LKX262147:LLL262148 LUT262147:LVH262148 MEP262147:MFD262148 MOL262147:MOZ262148 MYH262147:MYV262148 NID262147:NIR262148 NRZ262147:NSN262148 OBV262147:OCJ262148 OLR262147:OMF262148 OVN262147:OWB262148 PFJ262147:PFX262148 PPF262147:PPT262148 PZB262147:PZP262148 QIX262147:QJL262148 QST262147:QTH262148 RCP262147:RDD262148 RML262147:RMZ262148 RWH262147:RWV262148 SGD262147:SGR262148 SPZ262147:SQN262148 SZV262147:TAJ262148 TJR262147:TKF262148 TTN262147:TUB262148 UDJ262147:UDX262148 UNF262147:UNT262148 UXB262147:UXP262148 VGX262147:VHL262148 VQT262147:VRH262148 WAP262147:WBD262148 WKL262147:WKZ262148 WUH262147:WUV262148 P327685:Z327686 HV327683:IJ327684 RR327683:SF327684 ABN327683:ACB327684 ALJ327683:ALX327684 AVF327683:AVT327684 BFB327683:BFP327684 BOX327683:BPL327684 BYT327683:BZH327684 CIP327683:CJD327684 CSL327683:CSZ327684 DCH327683:DCV327684 DMD327683:DMR327684 DVZ327683:DWN327684 EFV327683:EGJ327684 EPR327683:EQF327684 EZN327683:FAB327684 FJJ327683:FJX327684 FTF327683:FTT327684 GDB327683:GDP327684 GMX327683:GNL327684 GWT327683:GXH327684 HGP327683:HHD327684 HQL327683:HQZ327684 IAH327683:IAV327684 IKD327683:IKR327684 ITZ327683:IUN327684 JDV327683:JEJ327684 JNR327683:JOF327684 JXN327683:JYB327684 KHJ327683:KHX327684 KRF327683:KRT327684 LBB327683:LBP327684 LKX327683:LLL327684 LUT327683:LVH327684 MEP327683:MFD327684 MOL327683:MOZ327684 MYH327683:MYV327684 NID327683:NIR327684 NRZ327683:NSN327684 OBV327683:OCJ327684 OLR327683:OMF327684 OVN327683:OWB327684 PFJ327683:PFX327684 PPF327683:PPT327684 PZB327683:PZP327684 QIX327683:QJL327684 QST327683:QTH327684 RCP327683:RDD327684 RML327683:RMZ327684 RWH327683:RWV327684 SGD327683:SGR327684 SPZ327683:SQN327684 SZV327683:TAJ327684 TJR327683:TKF327684 TTN327683:TUB327684 UDJ327683:UDX327684 UNF327683:UNT327684 UXB327683:UXP327684 VGX327683:VHL327684 VQT327683:VRH327684 WAP327683:WBD327684 WKL327683:WKZ327684 WUH327683:WUV327684 P393221:Z393222 HV393219:IJ393220 RR393219:SF393220 ABN393219:ACB393220 ALJ393219:ALX393220 AVF393219:AVT393220 BFB393219:BFP393220 BOX393219:BPL393220 BYT393219:BZH393220 CIP393219:CJD393220 CSL393219:CSZ393220 DCH393219:DCV393220 DMD393219:DMR393220 DVZ393219:DWN393220 EFV393219:EGJ393220 EPR393219:EQF393220 EZN393219:FAB393220 FJJ393219:FJX393220 FTF393219:FTT393220 GDB393219:GDP393220 GMX393219:GNL393220 GWT393219:GXH393220 HGP393219:HHD393220 HQL393219:HQZ393220 IAH393219:IAV393220 IKD393219:IKR393220 ITZ393219:IUN393220 JDV393219:JEJ393220 JNR393219:JOF393220 JXN393219:JYB393220 KHJ393219:KHX393220 KRF393219:KRT393220 LBB393219:LBP393220 LKX393219:LLL393220 LUT393219:LVH393220 MEP393219:MFD393220 MOL393219:MOZ393220 MYH393219:MYV393220 NID393219:NIR393220 NRZ393219:NSN393220 OBV393219:OCJ393220 OLR393219:OMF393220 OVN393219:OWB393220 PFJ393219:PFX393220 PPF393219:PPT393220 PZB393219:PZP393220 QIX393219:QJL393220 QST393219:QTH393220 RCP393219:RDD393220 RML393219:RMZ393220 RWH393219:RWV393220 SGD393219:SGR393220 SPZ393219:SQN393220 SZV393219:TAJ393220 TJR393219:TKF393220 TTN393219:TUB393220 UDJ393219:UDX393220 UNF393219:UNT393220 UXB393219:UXP393220 VGX393219:VHL393220 VQT393219:VRH393220 WAP393219:WBD393220 WKL393219:WKZ393220 WUH393219:WUV393220 P458757:Z458758 HV458755:IJ458756 RR458755:SF458756 ABN458755:ACB458756 ALJ458755:ALX458756 AVF458755:AVT458756 BFB458755:BFP458756 BOX458755:BPL458756 BYT458755:BZH458756 CIP458755:CJD458756 CSL458755:CSZ458756 DCH458755:DCV458756 DMD458755:DMR458756 DVZ458755:DWN458756 EFV458755:EGJ458756 EPR458755:EQF458756 EZN458755:FAB458756 FJJ458755:FJX458756 FTF458755:FTT458756 GDB458755:GDP458756 GMX458755:GNL458756 GWT458755:GXH458756 HGP458755:HHD458756 HQL458755:HQZ458756 IAH458755:IAV458756 IKD458755:IKR458756 ITZ458755:IUN458756 JDV458755:JEJ458756 JNR458755:JOF458756 JXN458755:JYB458756 KHJ458755:KHX458756 KRF458755:KRT458756 LBB458755:LBP458756 LKX458755:LLL458756 LUT458755:LVH458756 MEP458755:MFD458756 MOL458755:MOZ458756 MYH458755:MYV458756 NID458755:NIR458756 NRZ458755:NSN458756 OBV458755:OCJ458756 OLR458755:OMF458756 OVN458755:OWB458756 PFJ458755:PFX458756 PPF458755:PPT458756 PZB458755:PZP458756 QIX458755:QJL458756 QST458755:QTH458756 RCP458755:RDD458756 RML458755:RMZ458756 RWH458755:RWV458756 SGD458755:SGR458756 SPZ458755:SQN458756 SZV458755:TAJ458756 TJR458755:TKF458756 TTN458755:TUB458756 UDJ458755:UDX458756 UNF458755:UNT458756 UXB458755:UXP458756 VGX458755:VHL458756 VQT458755:VRH458756 WAP458755:WBD458756 WKL458755:WKZ458756 WUH458755:WUV458756 P524293:Z524294 HV524291:IJ524292 RR524291:SF524292 ABN524291:ACB524292 ALJ524291:ALX524292 AVF524291:AVT524292 BFB524291:BFP524292 BOX524291:BPL524292 BYT524291:BZH524292 CIP524291:CJD524292 CSL524291:CSZ524292 DCH524291:DCV524292 DMD524291:DMR524292 DVZ524291:DWN524292 EFV524291:EGJ524292 EPR524291:EQF524292 EZN524291:FAB524292 FJJ524291:FJX524292 FTF524291:FTT524292 GDB524291:GDP524292 GMX524291:GNL524292 GWT524291:GXH524292 HGP524291:HHD524292 HQL524291:HQZ524292 IAH524291:IAV524292 IKD524291:IKR524292 ITZ524291:IUN524292 JDV524291:JEJ524292 JNR524291:JOF524292 JXN524291:JYB524292 KHJ524291:KHX524292 KRF524291:KRT524292 LBB524291:LBP524292 LKX524291:LLL524292 LUT524291:LVH524292 MEP524291:MFD524292 MOL524291:MOZ524292 MYH524291:MYV524292 NID524291:NIR524292 NRZ524291:NSN524292 OBV524291:OCJ524292 OLR524291:OMF524292 OVN524291:OWB524292 PFJ524291:PFX524292 PPF524291:PPT524292 PZB524291:PZP524292 QIX524291:QJL524292 QST524291:QTH524292 RCP524291:RDD524292 RML524291:RMZ524292 RWH524291:RWV524292 SGD524291:SGR524292 SPZ524291:SQN524292 SZV524291:TAJ524292 TJR524291:TKF524292 TTN524291:TUB524292 UDJ524291:UDX524292 UNF524291:UNT524292 UXB524291:UXP524292 VGX524291:VHL524292 VQT524291:VRH524292 WAP524291:WBD524292 WKL524291:WKZ524292 WUH524291:WUV524292 P589829:Z589830 HV589827:IJ589828 RR589827:SF589828 ABN589827:ACB589828 ALJ589827:ALX589828 AVF589827:AVT589828 BFB589827:BFP589828 BOX589827:BPL589828 BYT589827:BZH589828 CIP589827:CJD589828 CSL589827:CSZ589828 DCH589827:DCV589828 DMD589827:DMR589828 DVZ589827:DWN589828 EFV589827:EGJ589828 EPR589827:EQF589828 EZN589827:FAB589828 FJJ589827:FJX589828 FTF589827:FTT589828 GDB589827:GDP589828 GMX589827:GNL589828 GWT589827:GXH589828 HGP589827:HHD589828 HQL589827:HQZ589828 IAH589827:IAV589828 IKD589827:IKR589828 ITZ589827:IUN589828 JDV589827:JEJ589828 JNR589827:JOF589828 JXN589827:JYB589828 KHJ589827:KHX589828 KRF589827:KRT589828 LBB589827:LBP589828 LKX589827:LLL589828 LUT589827:LVH589828 MEP589827:MFD589828 MOL589827:MOZ589828 MYH589827:MYV589828 NID589827:NIR589828 NRZ589827:NSN589828 OBV589827:OCJ589828 OLR589827:OMF589828 OVN589827:OWB589828 PFJ589827:PFX589828 PPF589827:PPT589828 PZB589827:PZP589828 QIX589827:QJL589828 QST589827:QTH589828 RCP589827:RDD589828 RML589827:RMZ589828 RWH589827:RWV589828 SGD589827:SGR589828 SPZ589827:SQN589828 SZV589827:TAJ589828 TJR589827:TKF589828 TTN589827:TUB589828 UDJ589827:UDX589828 UNF589827:UNT589828 UXB589827:UXP589828 VGX589827:VHL589828 VQT589827:VRH589828 WAP589827:WBD589828 WKL589827:WKZ589828 WUH589827:WUV589828 P655365:Z655366 HV655363:IJ655364 RR655363:SF655364 ABN655363:ACB655364 ALJ655363:ALX655364 AVF655363:AVT655364 BFB655363:BFP655364 BOX655363:BPL655364 BYT655363:BZH655364 CIP655363:CJD655364 CSL655363:CSZ655364 DCH655363:DCV655364 DMD655363:DMR655364 DVZ655363:DWN655364 EFV655363:EGJ655364 EPR655363:EQF655364 EZN655363:FAB655364 FJJ655363:FJX655364 FTF655363:FTT655364 GDB655363:GDP655364 GMX655363:GNL655364 GWT655363:GXH655364 HGP655363:HHD655364 HQL655363:HQZ655364 IAH655363:IAV655364 IKD655363:IKR655364 ITZ655363:IUN655364 JDV655363:JEJ655364 JNR655363:JOF655364 JXN655363:JYB655364 KHJ655363:KHX655364 KRF655363:KRT655364 LBB655363:LBP655364 LKX655363:LLL655364 LUT655363:LVH655364 MEP655363:MFD655364 MOL655363:MOZ655364 MYH655363:MYV655364 NID655363:NIR655364 NRZ655363:NSN655364 OBV655363:OCJ655364 OLR655363:OMF655364 OVN655363:OWB655364 PFJ655363:PFX655364 PPF655363:PPT655364 PZB655363:PZP655364 QIX655363:QJL655364 QST655363:QTH655364 RCP655363:RDD655364 RML655363:RMZ655364 RWH655363:RWV655364 SGD655363:SGR655364 SPZ655363:SQN655364 SZV655363:TAJ655364 TJR655363:TKF655364 TTN655363:TUB655364 UDJ655363:UDX655364 UNF655363:UNT655364 UXB655363:UXP655364 VGX655363:VHL655364 VQT655363:VRH655364 WAP655363:WBD655364 WKL655363:WKZ655364 WUH655363:WUV655364 P720901:Z720902 HV720899:IJ720900 RR720899:SF720900 ABN720899:ACB720900 ALJ720899:ALX720900 AVF720899:AVT720900 BFB720899:BFP720900 BOX720899:BPL720900 BYT720899:BZH720900 CIP720899:CJD720900 CSL720899:CSZ720900 DCH720899:DCV720900 DMD720899:DMR720900 DVZ720899:DWN720900 EFV720899:EGJ720900 EPR720899:EQF720900 EZN720899:FAB720900 FJJ720899:FJX720900 FTF720899:FTT720900 GDB720899:GDP720900 GMX720899:GNL720900 GWT720899:GXH720900 HGP720899:HHD720900 HQL720899:HQZ720900 IAH720899:IAV720900 IKD720899:IKR720900 ITZ720899:IUN720900 JDV720899:JEJ720900 JNR720899:JOF720900 JXN720899:JYB720900 KHJ720899:KHX720900 KRF720899:KRT720900 LBB720899:LBP720900 LKX720899:LLL720900 LUT720899:LVH720900 MEP720899:MFD720900 MOL720899:MOZ720900 MYH720899:MYV720900 NID720899:NIR720900 NRZ720899:NSN720900 OBV720899:OCJ720900 OLR720899:OMF720900 OVN720899:OWB720900 PFJ720899:PFX720900 PPF720899:PPT720900 PZB720899:PZP720900 QIX720899:QJL720900 QST720899:QTH720900 RCP720899:RDD720900 RML720899:RMZ720900 RWH720899:RWV720900 SGD720899:SGR720900 SPZ720899:SQN720900 SZV720899:TAJ720900 TJR720899:TKF720900 TTN720899:TUB720900 UDJ720899:UDX720900 UNF720899:UNT720900 UXB720899:UXP720900 VGX720899:VHL720900 VQT720899:VRH720900 WAP720899:WBD720900 WKL720899:WKZ720900 WUH720899:WUV720900 P786437:Z786438 HV786435:IJ786436 RR786435:SF786436 ABN786435:ACB786436 ALJ786435:ALX786436 AVF786435:AVT786436 BFB786435:BFP786436 BOX786435:BPL786436 BYT786435:BZH786436 CIP786435:CJD786436 CSL786435:CSZ786436 DCH786435:DCV786436 DMD786435:DMR786436 DVZ786435:DWN786436 EFV786435:EGJ786436 EPR786435:EQF786436 EZN786435:FAB786436 FJJ786435:FJX786436 FTF786435:FTT786436 GDB786435:GDP786436 GMX786435:GNL786436 GWT786435:GXH786436 HGP786435:HHD786436 HQL786435:HQZ786436 IAH786435:IAV786436 IKD786435:IKR786436 ITZ786435:IUN786436 JDV786435:JEJ786436 JNR786435:JOF786436 JXN786435:JYB786436 KHJ786435:KHX786436 KRF786435:KRT786436 LBB786435:LBP786436 LKX786435:LLL786436 LUT786435:LVH786436 MEP786435:MFD786436 MOL786435:MOZ786436 MYH786435:MYV786436 NID786435:NIR786436 NRZ786435:NSN786436 OBV786435:OCJ786436 OLR786435:OMF786436 OVN786435:OWB786436 PFJ786435:PFX786436 PPF786435:PPT786436 PZB786435:PZP786436 QIX786435:QJL786436 QST786435:QTH786436 RCP786435:RDD786436 RML786435:RMZ786436 RWH786435:RWV786436 SGD786435:SGR786436 SPZ786435:SQN786436 SZV786435:TAJ786436 TJR786435:TKF786436 TTN786435:TUB786436 UDJ786435:UDX786436 UNF786435:UNT786436 UXB786435:UXP786436 VGX786435:VHL786436 VQT786435:VRH786436 WAP786435:WBD786436 WKL786435:WKZ786436 WUH786435:WUV786436 P851973:Z851974 HV851971:IJ851972 RR851971:SF851972 ABN851971:ACB851972 ALJ851971:ALX851972 AVF851971:AVT851972 BFB851971:BFP851972 BOX851971:BPL851972 BYT851971:BZH851972 CIP851971:CJD851972 CSL851971:CSZ851972 DCH851971:DCV851972 DMD851971:DMR851972 DVZ851971:DWN851972 EFV851971:EGJ851972 EPR851971:EQF851972 EZN851971:FAB851972 FJJ851971:FJX851972 FTF851971:FTT851972 GDB851971:GDP851972 GMX851971:GNL851972 GWT851971:GXH851972 HGP851971:HHD851972 HQL851971:HQZ851972 IAH851971:IAV851972 IKD851971:IKR851972 ITZ851971:IUN851972 JDV851971:JEJ851972 JNR851971:JOF851972 JXN851971:JYB851972 KHJ851971:KHX851972 KRF851971:KRT851972 LBB851971:LBP851972 LKX851971:LLL851972 LUT851971:LVH851972 MEP851971:MFD851972 MOL851971:MOZ851972 MYH851971:MYV851972 NID851971:NIR851972 NRZ851971:NSN851972 OBV851971:OCJ851972 OLR851971:OMF851972 OVN851971:OWB851972 PFJ851971:PFX851972 PPF851971:PPT851972 PZB851971:PZP851972 QIX851971:QJL851972 QST851971:QTH851972 RCP851971:RDD851972 RML851971:RMZ851972 RWH851971:RWV851972 SGD851971:SGR851972 SPZ851971:SQN851972 SZV851971:TAJ851972 TJR851971:TKF851972 TTN851971:TUB851972 UDJ851971:UDX851972 UNF851971:UNT851972 UXB851971:UXP851972 VGX851971:VHL851972 VQT851971:VRH851972 WAP851971:WBD851972 WKL851971:WKZ851972 WUH851971:WUV851972 P917509:Z917510 HV917507:IJ917508 RR917507:SF917508 ABN917507:ACB917508 ALJ917507:ALX917508 AVF917507:AVT917508 BFB917507:BFP917508 BOX917507:BPL917508 BYT917507:BZH917508 CIP917507:CJD917508 CSL917507:CSZ917508 DCH917507:DCV917508 DMD917507:DMR917508 DVZ917507:DWN917508 EFV917507:EGJ917508 EPR917507:EQF917508 EZN917507:FAB917508 FJJ917507:FJX917508 FTF917507:FTT917508 GDB917507:GDP917508 GMX917507:GNL917508 GWT917507:GXH917508 HGP917507:HHD917508 HQL917507:HQZ917508 IAH917507:IAV917508 IKD917507:IKR917508 ITZ917507:IUN917508 JDV917507:JEJ917508 JNR917507:JOF917508 JXN917507:JYB917508 KHJ917507:KHX917508 KRF917507:KRT917508 LBB917507:LBP917508 LKX917507:LLL917508 LUT917507:LVH917508 MEP917507:MFD917508 MOL917507:MOZ917508 MYH917507:MYV917508 NID917507:NIR917508 NRZ917507:NSN917508 OBV917507:OCJ917508 OLR917507:OMF917508 OVN917507:OWB917508 PFJ917507:PFX917508 PPF917507:PPT917508 PZB917507:PZP917508 QIX917507:QJL917508 QST917507:QTH917508 RCP917507:RDD917508 RML917507:RMZ917508 RWH917507:RWV917508 SGD917507:SGR917508 SPZ917507:SQN917508 SZV917507:TAJ917508 TJR917507:TKF917508 TTN917507:TUB917508 UDJ917507:UDX917508 UNF917507:UNT917508 UXB917507:UXP917508 VGX917507:VHL917508 VQT917507:VRH917508 WAP917507:WBD917508 WKL917507:WKZ917508 WUH917507:WUV917508 P983045:Z983046 HV983043:IJ983044 RR983043:SF983044 ABN983043:ACB983044 ALJ983043:ALX983044 AVF983043:AVT983044 BFB983043:BFP983044 BOX983043:BPL983044 BYT983043:BZH983044 CIP983043:CJD983044 CSL983043:CSZ983044 DCH983043:DCV983044 DMD983043:DMR983044 DVZ983043:DWN983044 EFV983043:EGJ983044 EPR983043:EQF983044 EZN983043:FAB983044 FJJ983043:FJX983044 FTF983043:FTT983044 GDB983043:GDP983044 GMX983043:GNL983044 GWT983043:GXH983044 HGP983043:HHD983044 HQL983043:HQZ983044 IAH983043:IAV983044 IKD983043:IKR983044 ITZ983043:IUN983044 JDV983043:JEJ983044 JNR983043:JOF983044 JXN983043:JYB983044 KHJ983043:KHX983044 KRF983043:KRT983044 LBB983043:LBP983044 LKX983043:LLL983044 LUT983043:LVH983044 MEP983043:MFD983044 MOL983043:MOZ983044 MYH983043:MYV983044 NID983043:NIR983044 NRZ983043:NSN983044 OBV983043:OCJ983044 OLR983043:OMF983044 OVN983043:OWB983044 PFJ983043:PFX983044 PPF983043:PPT983044 PZB983043:PZP983044 QIX983043:QJL983044 QST983043:QTH983044 RCP983043:RDD983044 RML983043:RMZ983044 RWH983043:RWV983044 SGD983043:SGR983044 SPZ983043:SQN983044 SZV983043:TAJ983044 TJR983043:TKF983044 TTN983043:TUB983044 UDJ983043:UDX983044 UNF983043:UNT983044 UXB983043:UXP983044 VGX983043:VHL983044 VQT983043:VRH983044 WAP983043:WBD983044 WKL983043:WKZ983044 WUH983043:WUV983044 O65533:Z65536 HU65531:IJ65534 RQ65531:SF65534 ABM65531:ACB65534 ALI65531:ALX65534 AVE65531:AVT65534 BFA65531:BFP65534 BOW65531:BPL65534 BYS65531:BZH65534 CIO65531:CJD65534 CSK65531:CSZ65534 DCG65531:DCV65534 DMC65531:DMR65534 DVY65531:DWN65534 EFU65531:EGJ65534 EPQ65531:EQF65534 EZM65531:FAB65534 FJI65531:FJX65534 FTE65531:FTT65534 GDA65531:GDP65534 GMW65531:GNL65534 GWS65531:GXH65534 HGO65531:HHD65534 HQK65531:HQZ65534 IAG65531:IAV65534 IKC65531:IKR65534 ITY65531:IUN65534 JDU65531:JEJ65534 JNQ65531:JOF65534 JXM65531:JYB65534 KHI65531:KHX65534 KRE65531:KRT65534 LBA65531:LBP65534 LKW65531:LLL65534 LUS65531:LVH65534 MEO65531:MFD65534 MOK65531:MOZ65534 MYG65531:MYV65534 NIC65531:NIR65534 NRY65531:NSN65534 OBU65531:OCJ65534 OLQ65531:OMF65534 OVM65531:OWB65534 PFI65531:PFX65534 PPE65531:PPT65534 PZA65531:PZP65534 QIW65531:QJL65534 QSS65531:QTH65534 RCO65531:RDD65534 RMK65531:RMZ65534 RWG65531:RWV65534 SGC65531:SGR65534 SPY65531:SQN65534 SZU65531:TAJ65534 TJQ65531:TKF65534 TTM65531:TUB65534 UDI65531:UDX65534 UNE65531:UNT65534 UXA65531:UXP65534 VGW65531:VHL65534 VQS65531:VRH65534 WAO65531:WBD65534 WKK65531:WKZ65534 WUG65531:WUV65534 O131069:Z131072 HU131067:IJ131070 RQ131067:SF131070 ABM131067:ACB131070 ALI131067:ALX131070 AVE131067:AVT131070 BFA131067:BFP131070 BOW131067:BPL131070 BYS131067:BZH131070 CIO131067:CJD131070 CSK131067:CSZ131070 DCG131067:DCV131070 DMC131067:DMR131070 DVY131067:DWN131070 EFU131067:EGJ131070 EPQ131067:EQF131070 EZM131067:FAB131070 FJI131067:FJX131070 FTE131067:FTT131070 GDA131067:GDP131070 GMW131067:GNL131070 GWS131067:GXH131070 HGO131067:HHD131070 HQK131067:HQZ131070 IAG131067:IAV131070 IKC131067:IKR131070 ITY131067:IUN131070 JDU131067:JEJ131070 JNQ131067:JOF131070 JXM131067:JYB131070 KHI131067:KHX131070 KRE131067:KRT131070 LBA131067:LBP131070 LKW131067:LLL131070 LUS131067:LVH131070 MEO131067:MFD131070 MOK131067:MOZ131070 MYG131067:MYV131070 NIC131067:NIR131070 NRY131067:NSN131070 OBU131067:OCJ131070 OLQ131067:OMF131070 OVM131067:OWB131070 PFI131067:PFX131070 PPE131067:PPT131070 PZA131067:PZP131070 QIW131067:QJL131070 QSS131067:QTH131070 RCO131067:RDD131070 RMK131067:RMZ131070 RWG131067:RWV131070 SGC131067:SGR131070 SPY131067:SQN131070 SZU131067:TAJ131070 TJQ131067:TKF131070 TTM131067:TUB131070 UDI131067:UDX131070 UNE131067:UNT131070 UXA131067:UXP131070 VGW131067:VHL131070 VQS131067:VRH131070 WAO131067:WBD131070 WKK131067:WKZ131070 WUG131067:WUV131070 O196605:Z196608 HU196603:IJ196606 RQ196603:SF196606 ABM196603:ACB196606 ALI196603:ALX196606 AVE196603:AVT196606 BFA196603:BFP196606 BOW196603:BPL196606 BYS196603:BZH196606 CIO196603:CJD196606 CSK196603:CSZ196606 DCG196603:DCV196606 DMC196603:DMR196606 DVY196603:DWN196606 EFU196603:EGJ196606 EPQ196603:EQF196606 EZM196603:FAB196606 FJI196603:FJX196606 FTE196603:FTT196606 GDA196603:GDP196606 GMW196603:GNL196606 GWS196603:GXH196606 HGO196603:HHD196606 HQK196603:HQZ196606 IAG196603:IAV196606 IKC196603:IKR196606 ITY196603:IUN196606 JDU196603:JEJ196606 JNQ196603:JOF196606 JXM196603:JYB196606 KHI196603:KHX196606 KRE196603:KRT196606 LBA196603:LBP196606 LKW196603:LLL196606 LUS196603:LVH196606 MEO196603:MFD196606 MOK196603:MOZ196606 MYG196603:MYV196606 NIC196603:NIR196606 NRY196603:NSN196606 OBU196603:OCJ196606 OLQ196603:OMF196606 OVM196603:OWB196606 PFI196603:PFX196606 PPE196603:PPT196606 PZA196603:PZP196606 QIW196603:QJL196606 QSS196603:QTH196606 RCO196603:RDD196606 RMK196603:RMZ196606 RWG196603:RWV196606 SGC196603:SGR196606 SPY196603:SQN196606 SZU196603:TAJ196606 TJQ196603:TKF196606 TTM196603:TUB196606 UDI196603:UDX196606 UNE196603:UNT196606 UXA196603:UXP196606 VGW196603:VHL196606 VQS196603:VRH196606 WAO196603:WBD196606 WKK196603:WKZ196606 WUG196603:WUV196606 O262141:Z262144 HU262139:IJ262142 RQ262139:SF262142 ABM262139:ACB262142 ALI262139:ALX262142 AVE262139:AVT262142 BFA262139:BFP262142 BOW262139:BPL262142 BYS262139:BZH262142 CIO262139:CJD262142 CSK262139:CSZ262142 DCG262139:DCV262142 DMC262139:DMR262142 DVY262139:DWN262142 EFU262139:EGJ262142 EPQ262139:EQF262142 EZM262139:FAB262142 FJI262139:FJX262142 FTE262139:FTT262142 GDA262139:GDP262142 GMW262139:GNL262142 GWS262139:GXH262142 HGO262139:HHD262142 HQK262139:HQZ262142 IAG262139:IAV262142 IKC262139:IKR262142 ITY262139:IUN262142 JDU262139:JEJ262142 JNQ262139:JOF262142 JXM262139:JYB262142 KHI262139:KHX262142 KRE262139:KRT262142 LBA262139:LBP262142 LKW262139:LLL262142 LUS262139:LVH262142 MEO262139:MFD262142 MOK262139:MOZ262142 MYG262139:MYV262142 NIC262139:NIR262142 NRY262139:NSN262142 OBU262139:OCJ262142 OLQ262139:OMF262142 OVM262139:OWB262142 PFI262139:PFX262142 PPE262139:PPT262142 PZA262139:PZP262142 QIW262139:QJL262142 QSS262139:QTH262142 RCO262139:RDD262142 RMK262139:RMZ262142 RWG262139:RWV262142 SGC262139:SGR262142 SPY262139:SQN262142 SZU262139:TAJ262142 TJQ262139:TKF262142 TTM262139:TUB262142 UDI262139:UDX262142 UNE262139:UNT262142 UXA262139:UXP262142 VGW262139:VHL262142 VQS262139:VRH262142 WAO262139:WBD262142 WKK262139:WKZ262142 WUG262139:WUV262142 O327677:Z327680 HU327675:IJ327678 RQ327675:SF327678 ABM327675:ACB327678 ALI327675:ALX327678 AVE327675:AVT327678 BFA327675:BFP327678 BOW327675:BPL327678 BYS327675:BZH327678 CIO327675:CJD327678 CSK327675:CSZ327678 DCG327675:DCV327678 DMC327675:DMR327678 DVY327675:DWN327678 EFU327675:EGJ327678 EPQ327675:EQF327678 EZM327675:FAB327678 FJI327675:FJX327678 FTE327675:FTT327678 GDA327675:GDP327678 GMW327675:GNL327678 GWS327675:GXH327678 HGO327675:HHD327678 HQK327675:HQZ327678 IAG327675:IAV327678 IKC327675:IKR327678 ITY327675:IUN327678 JDU327675:JEJ327678 JNQ327675:JOF327678 JXM327675:JYB327678 KHI327675:KHX327678 KRE327675:KRT327678 LBA327675:LBP327678 LKW327675:LLL327678 LUS327675:LVH327678 MEO327675:MFD327678 MOK327675:MOZ327678 MYG327675:MYV327678 NIC327675:NIR327678 NRY327675:NSN327678 OBU327675:OCJ327678 OLQ327675:OMF327678 OVM327675:OWB327678 PFI327675:PFX327678 PPE327675:PPT327678 PZA327675:PZP327678 QIW327675:QJL327678 QSS327675:QTH327678 RCO327675:RDD327678 RMK327675:RMZ327678 RWG327675:RWV327678 SGC327675:SGR327678 SPY327675:SQN327678 SZU327675:TAJ327678 TJQ327675:TKF327678 TTM327675:TUB327678 UDI327675:UDX327678 UNE327675:UNT327678 UXA327675:UXP327678 VGW327675:VHL327678 VQS327675:VRH327678 WAO327675:WBD327678 WKK327675:WKZ327678 WUG327675:WUV327678 O393213:Z393216 HU393211:IJ393214 RQ393211:SF393214 ABM393211:ACB393214 ALI393211:ALX393214 AVE393211:AVT393214 BFA393211:BFP393214 BOW393211:BPL393214 BYS393211:BZH393214 CIO393211:CJD393214 CSK393211:CSZ393214 DCG393211:DCV393214 DMC393211:DMR393214 DVY393211:DWN393214 EFU393211:EGJ393214 EPQ393211:EQF393214 EZM393211:FAB393214 FJI393211:FJX393214 FTE393211:FTT393214 GDA393211:GDP393214 GMW393211:GNL393214 GWS393211:GXH393214 HGO393211:HHD393214 HQK393211:HQZ393214 IAG393211:IAV393214 IKC393211:IKR393214 ITY393211:IUN393214 JDU393211:JEJ393214 JNQ393211:JOF393214 JXM393211:JYB393214 KHI393211:KHX393214 KRE393211:KRT393214 LBA393211:LBP393214 LKW393211:LLL393214 LUS393211:LVH393214 MEO393211:MFD393214 MOK393211:MOZ393214 MYG393211:MYV393214 NIC393211:NIR393214 NRY393211:NSN393214 OBU393211:OCJ393214 OLQ393211:OMF393214 OVM393211:OWB393214 PFI393211:PFX393214 PPE393211:PPT393214 PZA393211:PZP393214 QIW393211:QJL393214 QSS393211:QTH393214 RCO393211:RDD393214 RMK393211:RMZ393214 RWG393211:RWV393214 SGC393211:SGR393214 SPY393211:SQN393214 SZU393211:TAJ393214 TJQ393211:TKF393214 TTM393211:TUB393214 UDI393211:UDX393214 UNE393211:UNT393214 UXA393211:UXP393214 VGW393211:VHL393214 VQS393211:VRH393214 WAO393211:WBD393214 WKK393211:WKZ393214 WUG393211:WUV393214 O458749:Z458752 HU458747:IJ458750 RQ458747:SF458750 ABM458747:ACB458750 ALI458747:ALX458750 AVE458747:AVT458750 BFA458747:BFP458750 BOW458747:BPL458750 BYS458747:BZH458750 CIO458747:CJD458750 CSK458747:CSZ458750 DCG458747:DCV458750 DMC458747:DMR458750 DVY458747:DWN458750 EFU458747:EGJ458750 EPQ458747:EQF458750 EZM458747:FAB458750 FJI458747:FJX458750 FTE458747:FTT458750 GDA458747:GDP458750 GMW458747:GNL458750 GWS458747:GXH458750 HGO458747:HHD458750 HQK458747:HQZ458750 IAG458747:IAV458750 IKC458747:IKR458750 ITY458747:IUN458750 JDU458747:JEJ458750 JNQ458747:JOF458750 JXM458747:JYB458750 KHI458747:KHX458750 KRE458747:KRT458750 LBA458747:LBP458750 LKW458747:LLL458750 LUS458747:LVH458750 MEO458747:MFD458750 MOK458747:MOZ458750 MYG458747:MYV458750 NIC458747:NIR458750 NRY458747:NSN458750 OBU458747:OCJ458750 OLQ458747:OMF458750 OVM458747:OWB458750 PFI458747:PFX458750 PPE458747:PPT458750 PZA458747:PZP458750 QIW458747:QJL458750 QSS458747:QTH458750 RCO458747:RDD458750 RMK458747:RMZ458750 RWG458747:RWV458750 SGC458747:SGR458750 SPY458747:SQN458750 SZU458747:TAJ458750 TJQ458747:TKF458750 TTM458747:TUB458750 UDI458747:UDX458750 UNE458747:UNT458750 UXA458747:UXP458750 VGW458747:VHL458750 VQS458747:VRH458750 WAO458747:WBD458750 WKK458747:WKZ458750 WUG458747:WUV458750 O524285:Z524288 HU524283:IJ524286 RQ524283:SF524286 ABM524283:ACB524286 ALI524283:ALX524286 AVE524283:AVT524286 BFA524283:BFP524286 BOW524283:BPL524286 BYS524283:BZH524286 CIO524283:CJD524286 CSK524283:CSZ524286 DCG524283:DCV524286 DMC524283:DMR524286 DVY524283:DWN524286 EFU524283:EGJ524286 EPQ524283:EQF524286 EZM524283:FAB524286 FJI524283:FJX524286 FTE524283:FTT524286 GDA524283:GDP524286 GMW524283:GNL524286 GWS524283:GXH524286 HGO524283:HHD524286 HQK524283:HQZ524286 IAG524283:IAV524286 IKC524283:IKR524286 ITY524283:IUN524286 JDU524283:JEJ524286 JNQ524283:JOF524286 JXM524283:JYB524286 KHI524283:KHX524286 KRE524283:KRT524286 LBA524283:LBP524286 LKW524283:LLL524286 LUS524283:LVH524286 MEO524283:MFD524286 MOK524283:MOZ524286 MYG524283:MYV524286 NIC524283:NIR524286 NRY524283:NSN524286 OBU524283:OCJ524286 OLQ524283:OMF524286 OVM524283:OWB524286 PFI524283:PFX524286 PPE524283:PPT524286 PZA524283:PZP524286 QIW524283:QJL524286 QSS524283:QTH524286 RCO524283:RDD524286 RMK524283:RMZ524286 RWG524283:RWV524286 SGC524283:SGR524286 SPY524283:SQN524286 SZU524283:TAJ524286 TJQ524283:TKF524286 TTM524283:TUB524286 UDI524283:UDX524286 UNE524283:UNT524286 UXA524283:UXP524286 VGW524283:VHL524286 VQS524283:VRH524286 WAO524283:WBD524286 WKK524283:WKZ524286 WUG524283:WUV524286 O589821:Z589824 HU589819:IJ589822 RQ589819:SF589822 ABM589819:ACB589822 ALI589819:ALX589822 AVE589819:AVT589822 BFA589819:BFP589822 BOW589819:BPL589822 BYS589819:BZH589822 CIO589819:CJD589822 CSK589819:CSZ589822 DCG589819:DCV589822 DMC589819:DMR589822 DVY589819:DWN589822 EFU589819:EGJ589822 EPQ589819:EQF589822 EZM589819:FAB589822 FJI589819:FJX589822 FTE589819:FTT589822 GDA589819:GDP589822 GMW589819:GNL589822 GWS589819:GXH589822 HGO589819:HHD589822 HQK589819:HQZ589822 IAG589819:IAV589822 IKC589819:IKR589822 ITY589819:IUN589822 JDU589819:JEJ589822 JNQ589819:JOF589822 JXM589819:JYB589822 KHI589819:KHX589822 KRE589819:KRT589822 LBA589819:LBP589822 LKW589819:LLL589822 LUS589819:LVH589822 MEO589819:MFD589822 MOK589819:MOZ589822 MYG589819:MYV589822 NIC589819:NIR589822 NRY589819:NSN589822 OBU589819:OCJ589822 OLQ589819:OMF589822 OVM589819:OWB589822 PFI589819:PFX589822 PPE589819:PPT589822 PZA589819:PZP589822 QIW589819:QJL589822 QSS589819:QTH589822 RCO589819:RDD589822 RMK589819:RMZ589822 RWG589819:RWV589822 SGC589819:SGR589822 SPY589819:SQN589822 SZU589819:TAJ589822 TJQ589819:TKF589822 TTM589819:TUB589822 UDI589819:UDX589822 UNE589819:UNT589822 UXA589819:UXP589822 VGW589819:VHL589822 VQS589819:VRH589822 WAO589819:WBD589822 WKK589819:WKZ589822 WUG589819:WUV589822 O655357:Z655360 HU655355:IJ655358 RQ655355:SF655358 ABM655355:ACB655358 ALI655355:ALX655358 AVE655355:AVT655358 BFA655355:BFP655358 BOW655355:BPL655358 BYS655355:BZH655358 CIO655355:CJD655358 CSK655355:CSZ655358 DCG655355:DCV655358 DMC655355:DMR655358 DVY655355:DWN655358 EFU655355:EGJ655358 EPQ655355:EQF655358 EZM655355:FAB655358 FJI655355:FJX655358 FTE655355:FTT655358 GDA655355:GDP655358 GMW655355:GNL655358 GWS655355:GXH655358 HGO655355:HHD655358 HQK655355:HQZ655358 IAG655355:IAV655358 IKC655355:IKR655358 ITY655355:IUN655358 JDU655355:JEJ655358 JNQ655355:JOF655358 JXM655355:JYB655358 KHI655355:KHX655358 KRE655355:KRT655358 LBA655355:LBP655358 LKW655355:LLL655358 LUS655355:LVH655358 MEO655355:MFD655358 MOK655355:MOZ655358 MYG655355:MYV655358 NIC655355:NIR655358 NRY655355:NSN655358 OBU655355:OCJ655358 OLQ655355:OMF655358 OVM655355:OWB655358 PFI655355:PFX655358 PPE655355:PPT655358 PZA655355:PZP655358 QIW655355:QJL655358 QSS655355:QTH655358 RCO655355:RDD655358 RMK655355:RMZ655358 RWG655355:RWV655358 SGC655355:SGR655358 SPY655355:SQN655358 SZU655355:TAJ655358 TJQ655355:TKF655358 TTM655355:TUB655358 UDI655355:UDX655358 UNE655355:UNT655358 UXA655355:UXP655358 VGW655355:VHL655358 VQS655355:VRH655358 WAO655355:WBD655358 WKK655355:WKZ655358 WUG655355:WUV655358 O720893:Z720896 HU720891:IJ720894 RQ720891:SF720894 ABM720891:ACB720894 ALI720891:ALX720894 AVE720891:AVT720894 BFA720891:BFP720894 BOW720891:BPL720894 BYS720891:BZH720894 CIO720891:CJD720894 CSK720891:CSZ720894 DCG720891:DCV720894 DMC720891:DMR720894 DVY720891:DWN720894 EFU720891:EGJ720894 EPQ720891:EQF720894 EZM720891:FAB720894 FJI720891:FJX720894 FTE720891:FTT720894 GDA720891:GDP720894 GMW720891:GNL720894 GWS720891:GXH720894 HGO720891:HHD720894 HQK720891:HQZ720894 IAG720891:IAV720894 IKC720891:IKR720894 ITY720891:IUN720894 JDU720891:JEJ720894 JNQ720891:JOF720894 JXM720891:JYB720894 KHI720891:KHX720894 KRE720891:KRT720894 LBA720891:LBP720894 LKW720891:LLL720894 LUS720891:LVH720894 MEO720891:MFD720894 MOK720891:MOZ720894 MYG720891:MYV720894 NIC720891:NIR720894 NRY720891:NSN720894 OBU720891:OCJ720894 OLQ720891:OMF720894 OVM720891:OWB720894 PFI720891:PFX720894 PPE720891:PPT720894 PZA720891:PZP720894 QIW720891:QJL720894 QSS720891:QTH720894 RCO720891:RDD720894 RMK720891:RMZ720894 RWG720891:RWV720894 SGC720891:SGR720894 SPY720891:SQN720894 SZU720891:TAJ720894 TJQ720891:TKF720894 TTM720891:TUB720894 UDI720891:UDX720894 UNE720891:UNT720894 UXA720891:UXP720894 VGW720891:VHL720894 VQS720891:VRH720894 WAO720891:WBD720894 WKK720891:WKZ720894 WUG720891:WUV720894 O786429:Z786432 HU786427:IJ786430 RQ786427:SF786430 ABM786427:ACB786430 ALI786427:ALX786430 AVE786427:AVT786430 BFA786427:BFP786430 BOW786427:BPL786430 BYS786427:BZH786430 CIO786427:CJD786430 CSK786427:CSZ786430 DCG786427:DCV786430 DMC786427:DMR786430 DVY786427:DWN786430 EFU786427:EGJ786430 EPQ786427:EQF786430 EZM786427:FAB786430 FJI786427:FJX786430 FTE786427:FTT786430 GDA786427:GDP786430 GMW786427:GNL786430 GWS786427:GXH786430 HGO786427:HHD786430 HQK786427:HQZ786430 IAG786427:IAV786430 IKC786427:IKR786430 ITY786427:IUN786430 JDU786427:JEJ786430 JNQ786427:JOF786430 JXM786427:JYB786430 KHI786427:KHX786430 KRE786427:KRT786430 LBA786427:LBP786430 LKW786427:LLL786430 LUS786427:LVH786430 MEO786427:MFD786430 MOK786427:MOZ786430 MYG786427:MYV786430 NIC786427:NIR786430 NRY786427:NSN786430 OBU786427:OCJ786430 OLQ786427:OMF786430 OVM786427:OWB786430 PFI786427:PFX786430 PPE786427:PPT786430 PZA786427:PZP786430 QIW786427:QJL786430 QSS786427:QTH786430 RCO786427:RDD786430 RMK786427:RMZ786430 RWG786427:RWV786430 SGC786427:SGR786430 SPY786427:SQN786430 SZU786427:TAJ786430 TJQ786427:TKF786430 TTM786427:TUB786430 UDI786427:UDX786430 UNE786427:UNT786430 UXA786427:UXP786430 VGW786427:VHL786430 VQS786427:VRH786430 WAO786427:WBD786430 WKK786427:WKZ786430 WUG786427:WUV786430 O851965:Z851968 HU851963:IJ851966 RQ851963:SF851966 ABM851963:ACB851966 ALI851963:ALX851966 AVE851963:AVT851966 BFA851963:BFP851966 BOW851963:BPL851966 BYS851963:BZH851966 CIO851963:CJD851966 CSK851963:CSZ851966 DCG851963:DCV851966 DMC851963:DMR851966 DVY851963:DWN851966 EFU851963:EGJ851966 EPQ851963:EQF851966 EZM851963:FAB851966 FJI851963:FJX851966 FTE851963:FTT851966 GDA851963:GDP851966 GMW851963:GNL851966 GWS851963:GXH851966 HGO851963:HHD851966 HQK851963:HQZ851966 IAG851963:IAV851966 IKC851963:IKR851966 ITY851963:IUN851966 JDU851963:JEJ851966 JNQ851963:JOF851966 JXM851963:JYB851966 KHI851963:KHX851966 KRE851963:KRT851966 LBA851963:LBP851966 LKW851963:LLL851966 LUS851963:LVH851966 MEO851963:MFD851966 MOK851963:MOZ851966 MYG851963:MYV851966 NIC851963:NIR851966 NRY851963:NSN851966 OBU851963:OCJ851966 OLQ851963:OMF851966 OVM851963:OWB851966 PFI851963:PFX851966 PPE851963:PPT851966 PZA851963:PZP851966 QIW851963:QJL851966 QSS851963:QTH851966 RCO851963:RDD851966 RMK851963:RMZ851966 RWG851963:RWV851966 SGC851963:SGR851966 SPY851963:SQN851966 SZU851963:TAJ851966 TJQ851963:TKF851966 TTM851963:TUB851966 UDI851963:UDX851966 UNE851963:UNT851966 UXA851963:UXP851966 VGW851963:VHL851966 VQS851963:VRH851966 WAO851963:WBD851966 WKK851963:WKZ851966 WUG851963:WUV851966 O917501:Z917504 HU917499:IJ917502 RQ917499:SF917502 ABM917499:ACB917502 ALI917499:ALX917502 AVE917499:AVT917502 BFA917499:BFP917502 BOW917499:BPL917502 BYS917499:BZH917502 CIO917499:CJD917502 CSK917499:CSZ917502 DCG917499:DCV917502 DMC917499:DMR917502 DVY917499:DWN917502 EFU917499:EGJ917502 EPQ917499:EQF917502 EZM917499:FAB917502 FJI917499:FJX917502 FTE917499:FTT917502 GDA917499:GDP917502 GMW917499:GNL917502 GWS917499:GXH917502 HGO917499:HHD917502 HQK917499:HQZ917502 IAG917499:IAV917502 IKC917499:IKR917502 ITY917499:IUN917502 JDU917499:JEJ917502 JNQ917499:JOF917502 JXM917499:JYB917502 KHI917499:KHX917502 KRE917499:KRT917502 LBA917499:LBP917502 LKW917499:LLL917502 LUS917499:LVH917502 MEO917499:MFD917502 MOK917499:MOZ917502 MYG917499:MYV917502 NIC917499:NIR917502 NRY917499:NSN917502 OBU917499:OCJ917502 OLQ917499:OMF917502 OVM917499:OWB917502 PFI917499:PFX917502 PPE917499:PPT917502 PZA917499:PZP917502 QIW917499:QJL917502 QSS917499:QTH917502 RCO917499:RDD917502 RMK917499:RMZ917502 RWG917499:RWV917502 SGC917499:SGR917502 SPY917499:SQN917502 SZU917499:TAJ917502 TJQ917499:TKF917502 TTM917499:TUB917502 UDI917499:UDX917502 UNE917499:UNT917502 UXA917499:UXP917502 VGW917499:VHL917502 VQS917499:VRH917502 WAO917499:WBD917502 WKK917499:WKZ917502 WUG917499:WUV917502 O983037:Z983040 HU983035:IJ983038 RQ983035:SF983038 ABM983035:ACB983038 ALI983035:ALX983038 AVE983035:AVT983038 BFA983035:BFP983038 BOW983035:BPL983038 BYS983035:BZH983038 CIO983035:CJD983038 CSK983035:CSZ983038 DCG983035:DCV983038 DMC983035:DMR983038 DVY983035:DWN983038 EFU983035:EGJ983038 EPQ983035:EQF983038 EZM983035:FAB983038 FJI983035:FJX983038 FTE983035:FTT983038 GDA983035:GDP983038 GMW983035:GNL983038 GWS983035:GXH983038 HGO983035:HHD983038 HQK983035:HQZ983038 IAG983035:IAV983038 IKC983035:IKR983038 ITY983035:IUN983038 JDU983035:JEJ983038 JNQ983035:JOF983038 JXM983035:JYB983038 KHI983035:KHX983038 KRE983035:KRT983038 LBA983035:LBP983038 LKW983035:LLL983038 LUS983035:LVH983038 MEO983035:MFD983038 MOK983035:MOZ983038 MYG983035:MYV983038 NIC983035:NIR983038 NRY983035:NSN983038 OBU983035:OCJ983038 OLQ983035:OMF983038 OVM983035:OWB983038 PFI983035:PFX983038 PPE983035:PPT983038 PZA983035:PZP983038 QIW983035:QJL983038 QSS983035:QTH983038 RCO983035:RDD983038 RMK983035:RMZ983038 RWG983035:RWV983038 SGC983035:SGR983038 SPY983035:SQN983038 SZU983035:TAJ983038 TJQ983035:TKF983038 TTM983035:TUB983038 UDI983035:UDX983038 UNE983035:UNT983038 UXA983035:UXP983038 VGW983035:VHL983038 VQS983035:VRH983038 WAO983035:WBD983038 WKK983035:WKZ983038 WUG983035:WUV983038</xm:sqref>
        </x14:dataValidation>
        <x14:dataValidation imeMode="disabled" allowBlank="1" showInputMessage="1" showErrorMessage="1" xr:uid="{3C4FD895-F210-4E99-B518-935DE536FD60}">
          <xm:sqref>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IP65559:IP65560 SL65559:SL65560 ACH65559:ACH65560 AMD65559:AMD65560 AVZ65559:AVZ65560 BFV65559:BFV65560 BPR65559:BPR65560 BZN65559:BZN65560 CJJ65559:CJJ65560 CTF65559:CTF65560 DDB65559:DDB65560 DMX65559:DMX65560 DWT65559:DWT65560 EGP65559:EGP65560 EQL65559:EQL65560 FAH65559:FAH65560 FKD65559:FKD65560 FTZ65559:FTZ65560 GDV65559:GDV65560 GNR65559:GNR65560 GXN65559:GXN65560 HHJ65559:HHJ65560 HRF65559:HRF65560 IBB65559:IBB65560 IKX65559:IKX65560 IUT65559:IUT65560 JEP65559:JEP65560 JOL65559:JOL65560 JYH65559:JYH65560 KID65559:KID65560 KRZ65559:KRZ65560 LBV65559:LBV65560 LLR65559:LLR65560 LVN65559:LVN65560 MFJ65559:MFJ65560 MPF65559:MPF65560 MZB65559:MZB65560 NIX65559:NIX65560 NST65559:NST65560 OCP65559:OCP65560 OML65559:OML65560 OWH65559:OWH65560 PGD65559:PGD65560 PPZ65559:PPZ65560 PZV65559:PZV65560 QJR65559:QJR65560 QTN65559:QTN65560 RDJ65559:RDJ65560 RNF65559:RNF65560 RXB65559:RXB65560 SGX65559:SGX65560 SQT65559:SQT65560 TAP65559:TAP65560 TKL65559:TKL65560 TUH65559:TUH65560 UED65559:UED65560 UNZ65559:UNZ65560 UXV65559:UXV65560 VHR65559:VHR65560 VRN65559:VRN65560 WBJ65559:WBJ65560 WLF65559:WLF65560 WVB65559:WVB65560 IP131095:IP131096 SL131095:SL131096 ACH131095:ACH131096 AMD131095:AMD131096 AVZ131095:AVZ131096 BFV131095:BFV131096 BPR131095:BPR131096 BZN131095:BZN131096 CJJ131095:CJJ131096 CTF131095:CTF131096 DDB131095:DDB131096 DMX131095:DMX131096 DWT131095:DWT131096 EGP131095:EGP131096 EQL131095:EQL131096 FAH131095:FAH131096 FKD131095:FKD131096 FTZ131095:FTZ131096 GDV131095:GDV131096 GNR131095:GNR131096 GXN131095:GXN131096 HHJ131095:HHJ131096 HRF131095:HRF131096 IBB131095:IBB131096 IKX131095:IKX131096 IUT131095:IUT131096 JEP131095:JEP131096 JOL131095:JOL131096 JYH131095:JYH131096 KID131095:KID131096 KRZ131095:KRZ131096 LBV131095:LBV131096 LLR131095:LLR131096 LVN131095:LVN131096 MFJ131095:MFJ131096 MPF131095:MPF131096 MZB131095:MZB131096 NIX131095:NIX131096 NST131095:NST131096 OCP131095:OCP131096 OML131095:OML131096 OWH131095:OWH131096 PGD131095:PGD131096 PPZ131095:PPZ131096 PZV131095:PZV131096 QJR131095:QJR131096 QTN131095:QTN131096 RDJ131095:RDJ131096 RNF131095:RNF131096 RXB131095:RXB131096 SGX131095:SGX131096 SQT131095:SQT131096 TAP131095:TAP131096 TKL131095:TKL131096 TUH131095:TUH131096 UED131095:UED131096 UNZ131095:UNZ131096 UXV131095:UXV131096 VHR131095:VHR131096 VRN131095:VRN131096 WBJ131095:WBJ131096 WLF131095:WLF131096 WVB131095:WVB131096 IP196631:IP196632 SL196631:SL196632 ACH196631:ACH196632 AMD196631:AMD196632 AVZ196631:AVZ196632 BFV196631:BFV196632 BPR196631:BPR196632 BZN196631:BZN196632 CJJ196631:CJJ196632 CTF196631:CTF196632 DDB196631:DDB196632 DMX196631:DMX196632 DWT196631:DWT196632 EGP196631:EGP196632 EQL196631:EQL196632 FAH196631:FAH196632 FKD196631:FKD196632 FTZ196631:FTZ196632 GDV196631:GDV196632 GNR196631:GNR196632 GXN196631:GXN196632 HHJ196631:HHJ196632 HRF196631:HRF196632 IBB196631:IBB196632 IKX196631:IKX196632 IUT196631:IUT196632 JEP196631:JEP196632 JOL196631:JOL196632 JYH196631:JYH196632 KID196631:KID196632 KRZ196631:KRZ196632 LBV196631:LBV196632 LLR196631:LLR196632 LVN196631:LVN196632 MFJ196631:MFJ196632 MPF196631:MPF196632 MZB196631:MZB196632 NIX196631:NIX196632 NST196631:NST196632 OCP196631:OCP196632 OML196631:OML196632 OWH196631:OWH196632 PGD196631:PGD196632 PPZ196631:PPZ196632 PZV196631:PZV196632 QJR196631:QJR196632 QTN196631:QTN196632 RDJ196631:RDJ196632 RNF196631:RNF196632 RXB196631:RXB196632 SGX196631:SGX196632 SQT196631:SQT196632 TAP196631:TAP196632 TKL196631:TKL196632 TUH196631:TUH196632 UED196631:UED196632 UNZ196631:UNZ196632 UXV196631:UXV196632 VHR196631:VHR196632 VRN196631:VRN196632 WBJ196631:WBJ196632 WLF196631:WLF196632 WVB196631:WVB196632 IP262167:IP262168 SL262167:SL262168 ACH262167:ACH262168 AMD262167:AMD262168 AVZ262167:AVZ262168 BFV262167:BFV262168 BPR262167:BPR262168 BZN262167:BZN262168 CJJ262167:CJJ262168 CTF262167:CTF262168 DDB262167:DDB262168 DMX262167:DMX262168 DWT262167:DWT262168 EGP262167:EGP262168 EQL262167:EQL262168 FAH262167:FAH262168 FKD262167:FKD262168 FTZ262167:FTZ262168 GDV262167:GDV262168 GNR262167:GNR262168 GXN262167:GXN262168 HHJ262167:HHJ262168 HRF262167:HRF262168 IBB262167:IBB262168 IKX262167:IKX262168 IUT262167:IUT262168 JEP262167:JEP262168 JOL262167:JOL262168 JYH262167:JYH262168 KID262167:KID262168 KRZ262167:KRZ262168 LBV262167:LBV262168 LLR262167:LLR262168 LVN262167:LVN262168 MFJ262167:MFJ262168 MPF262167:MPF262168 MZB262167:MZB262168 NIX262167:NIX262168 NST262167:NST262168 OCP262167:OCP262168 OML262167:OML262168 OWH262167:OWH262168 PGD262167:PGD262168 PPZ262167:PPZ262168 PZV262167:PZV262168 QJR262167:QJR262168 QTN262167:QTN262168 RDJ262167:RDJ262168 RNF262167:RNF262168 RXB262167:RXB262168 SGX262167:SGX262168 SQT262167:SQT262168 TAP262167:TAP262168 TKL262167:TKL262168 TUH262167:TUH262168 UED262167:UED262168 UNZ262167:UNZ262168 UXV262167:UXV262168 VHR262167:VHR262168 VRN262167:VRN262168 WBJ262167:WBJ262168 WLF262167:WLF262168 WVB262167:WVB262168 IP327703:IP327704 SL327703:SL327704 ACH327703:ACH327704 AMD327703:AMD327704 AVZ327703:AVZ327704 BFV327703:BFV327704 BPR327703:BPR327704 BZN327703:BZN327704 CJJ327703:CJJ327704 CTF327703:CTF327704 DDB327703:DDB327704 DMX327703:DMX327704 DWT327703:DWT327704 EGP327703:EGP327704 EQL327703:EQL327704 FAH327703:FAH327704 FKD327703:FKD327704 FTZ327703:FTZ327704 GDV327703:GDV327704 GNR327703:GNR327704 GXN327703:GXN327704 HHJ327703:HHJ327704 HRF327703:HRF327704 IBB327703:IBB327704 IKX327703:IKX327704 IUT327703:IUT327704 JEP327703:JEP327704 JOL327703:JOL327704 JYH327703:JYH327704 KID327703:KID327704 KRZ327703:KRZ327704 LBV327703:LBV327704 LLR327703:LLR327704 LVN327703:LVN327704 MFJ327703:MFJ327704 MPF327703:MPF327704 MZB327703:MZB327704 NIX327703:NIX327704 NST327703:NST327704 OCP327703:OCP327704 OML327703:OML327704 OWH327703:OWH327704 PGD327703:PGD327704 PPZ327703:PPZ327704 PZV327703:PZV327704 QJR327703:QJR327704 QTN327703:QTN327704 RDJ327703:RDJ327704 RNF327703:RNF327704 RXB327703:RXB327704 SGX327703:SGX327704 SQT327703:SQT327704 TAP327703:TAP327704 TKL327703:TKL327704 TUH327703:TUH327704 UED327703:UED327704 UNZ327703:UNZ327704 UXV327703:UXV327704 VHR327703:VHR327704 VRN327703:VRN327704 WBJ327703:WBJ327704 WLF327703:WLF327704 WVB327703:WVB327704 IP393239:IP393240 SL393239:SL393240 ACH393239:ACH393240 AMD393239:AMD393240 AVZ393239:AVZ393240 BFV393239:BFV393240 BPR393239:BPR393240 BZN393239:BZN393240 CJJ393239:CJJ393240 CTF393239:CTF393240 DDB393239:DDB393240 DMX393239:DMX393240 DWT393239:DWT393240 EGP393239:EGP393240 EQL393239:EQL393240 FAH393239:FAH393240 FKD393239:FKD393240 FTZ393239:FTZ393240 GDV393239:GDV393240 GNR393239:GNR393240 GXN393239:GXN393240 HHJ393239:HHJ393240 HRF393239:HRF393240 IBB393239:IBB393240 IKX393239:IKX393240 IUT393239:IUT393240 JEP393239:JEP393240 JOL393239:JOL393240 JYH393239:JYH393240 KID393239:KID393240 KRZ393239:KRZ393240 LBV393239:LBV393240 LLR393239:LLR393240 LVN393239:LVN393240 MFJ393239:MFJ393240 MPF393239:MPF393240 MZB393239:MZB393240 NIX393239:NIX393240 NST393239:NST393240 OCP393239:OCP393240 OML393239:OML393240 OWH393239:OWH393240 PGD393239:PGD393240 PPZ393239:PPZ393240 PZV393239:PZV393240 QJR393239:QJR393240 QTN393239:QTN393240 RDJ393239:RDJ393240 RNF393239:RNF393240 RXB393239:RXB393240 SGX393239:SGX393240 SQT393239:SQT393240 TAP393239:TAP393240 TKL393239:TKL393240 TUH393239:TUH393240 UED393239:UED393240 UNZ393239:UNZ393240 UXV393239:UXV393240 VHR393239:VHR393240 VRN393239:VRN393240 WBJ393239:WBJ393240 WLF393239:WLF393240 WVB393239:WVB393240 IP458775:IP458776 SL458775:SL458776 ACH458775:ACH458776 AMD458775:AMD458776 AVZ458775:AVZ458776 BFV458775:BFV458776 BPR458775:BPR458776 BZN458775:BZN458776 CJJ458775:CJJ458776 CTF458775:CTF458776 DDB458775:DDB458776 DMX458775:DMX458776 DWT458775:DWT458776 EGP458775:EGP458776 EQL458775:EQL458776 FAH458775:FAH458776 FKD458775:FKD458776 FTZ458775:FTZ458776 GDV458775:GDV458776 GNR458775:GNR458776 GXN458775:GXN458776 HHJ458775:HHJ458776 HRF458775:HRF458776 IBB458775:IBB458776 IKX458775:IKX458776 IUT458775:IUT458776 JEP458775:JEP458776 JOL458775:JOL458776 JYH458775:JYH458776 KID458775:KID458776 KRZ458775:KRZ458776 LBV458775:LBV458776 LLR458775:LLR458776 LVN458775:LVN458776 MFJ458775:MFJ458776 MPF458775:MPF458776 MZB458775:MZB458776 NIX458775:NIX458776 NST458775:NST458776 OCP458775:OCP458776 OML458775:OML458776 OWH458775:OWH458776 PGD458775:PGD458776 PPZ458775:PPZ458776 PZV458775:PZV458776 QJR458775:QJR458776 QTN458775:QTN458776 RDJ458775:RDJ458776 RNF458775:RNF458776 RXB458775:RXB458776 SGX458775:SGX458776 SQT458775:SQT458776 TAP458775:TAP458776 TKL458775:TKL458776 TUH458775:TUH458776 UED458775:UED458776 UNZ458775:UNZ458776 UXV458775:UXV458776 VHR458775:VHR458776 VRN458775:VRN458776 WBJ458775:WBJ458776 WLF458775:WLF458776 WVB458775:WVB458776 IP524311:IP524312 SL524311:SL524312 ACH524311:ACH524312 AMD524311:AMD524312 AVZ524311:AVZ524312 BFV524311:BFV524312 BPR524311:BPR524312 BZN524311:BZN524312 CJJ524311:CJJ524312 CTF524311:CTF524312 DDB524311:DDB524312 DMX524311:DMX524312 DWT524311:DWT524312 EGP524311:EGP524312 EQL524311:EQL524312 FAH524311:FAH524312 FKD524311:FKD524312 FTZ524311:FTZ524312 GDV524311:GDV524312 GNR524311:GNR524312 GXN524311:GXN524312 HHJ524311:HHJ524312 HRF524311:HRF524312 IBB524311:IBB524312 IKX524311:IKX524312 IUT524311:IUT524312 JEP524311:JEP524312 JOL524311:JOL524312 JYH524311:JYH524312 KID524311:KID524312 KRZ524311:KRZ524312 LBV524311:LBV524312 LLR524311:LLR524312 LVN524311:LVN524312 MFJ524311:MFJ524312 MPF524311:MPF524312 MZB524311:MZB524312 NIX524311:NIX524312 NST524311:NST524312 OCP524311:OCP524312 OML524311:OML524312 OWH524311:OWH524312 PGD524311:PGD524312 PPZ524311:PPZ524312 PZV524311:PZV524312 QJR524311:QJR524312 QTN524311:QTN524312 RDJ524311:RDJ524312 RNF524311:RNF524312 RXB524311:RXB524312 SGX524311:SGX524312 SQT524311:SQT524312 TAP524311:TAP524312 TKL524311:TKL524312 TUH524311:TUH524312 UED524311:UED524312 UNZ524311:UNZ524312 UXV524311:UXV524312 VHR524311:VHR524312 VRN524311:VRN524312 WBJ524311:WBJ524312 WLF524311:WLF524312 WVB524311:WVB524312 IP589847:IP589848 SL589847:SL589848 ACH589847:ACH589848 AMD589847:AMD589848 AVZ589847:AVZ589848 BFV589847:BFV589848 BPR589847:BPR589848 BZN589847:BZN589848 CJJ589847:CJJ589848 CTF589847:CTF589848 DDB589847:DDB589848 DMX589847:DMX589848 DWT589847:DWT589848 EGP589847:EGP589848 EQL589847:EQL589848 FAH589847:FAH589848 FKD589847:FKD589848 FTZ589847:FTZ589848 GDV589847:GDV589848 GNR589847:GNR589848 GXN589847:GXN589848 HHJ589847:HHJ589848 HRF589847:HRF589848 IBB589847:IBB589848 IKX589847:IKX589848 IUT589847:IUT589848 JEP589847:JEP589848 JOL589847:JOL589848 JYH589847:JYH589848 KID589847:KID589848 KRZ589847:KRZ589848 LBV589847:LBV589848 LLR589847:LLR589848 LVN589847:LVN589848 MFJ589847:MFJ589848 MPF589847:MPF589848 MZB589847:MZB589848 NIX589847:NIX589848 NST589847:NST589848 OCP589847:OCP589848 OML589847:OML589848 OWH589847:OWH589848 PGD589847:PGD589848 PPZ589847:PPZ589848 PZV589847:PZV589848 QJR589847:QJR589848 QTN589847:QTN589848 RDJ589847:RDJ589848 RNF589847:RNF589848 RXB589847:RXB589848 SGX589847:SGX589848 SQT589847:SQT589848 TAP589847:TAP589848 TKL589847:TKL589848 TUH589847:TUH589848 UED589847:UED589848 UNZ589847:UNZ589848 UXV589847:UXV589848 VHR589847:VHR589848 VRN589847:VRN589848 WBJ589847:WBJ589848 WLF589847:WLF589848 WVB589847:WVB589848 IP655383:IP655384 SL655383:SL655384 ACH655383:ACH655384 AMD655383:AMD655384 AVZ655383:AVZ655384 BFV655383:BFV655384 BPR655383:BPR655384 BZN655383:BZN655384 CJJ655383:CJJ655384 CTF655383:CTF655384 DDB655383:DDB655384 DMX655383:DMX655384 DWT655383:DWT655384 EGP655383:EGP655384 EQL655383:EQL655384 FAH655383:FAH655384 FKD655383:FKD655384 FTZ655383:FTZ655384 GDV655383:GDV655384 GNR655383:GNR655384 GXN655383:GXN655384 HHJ655383:HHJ655384 HRF655383:HRF655384 IBB655383:IBB655384 IKX655383:IKX655384 IUT655383:IUT655384 JEP655383:JEP655384 JOL655383:JOL655384 JYH655383:JYH655384 KID655383:KID655384 KRZ655383:KRZ655384 LBV655383:LBV655384 LLR655383:LLR655384 LVN655383:LVN655384 MFJ655383:MFJ655384 MPF655383:MPF655384 MZB655383:MZB655384 NIX655383:NIX655384 NST655383:NST655384 OCP655383:OCP655384 OML655383:OML655384 OWH655383:OWH655384 PGD655383:PGD655384 PPZ655383:PPZ655384 PZV655383:PZV655384 QJR655383:QJR655384 QTN655383:QTN655384 RDJ655383:RDJ655384 RNF655383:RNF655384 RXB655383:RXB655384 SGX655383:SGX655384 SQT655383:SQT655384 TAP655383:TAP655384 TKL655383:TKL655384 TUH655383:TUH655384 UED655383:UED655384 UNZ655383:UNZ655384 UXV655383:UXV655384 VHR655383:VHR655384 VRN655383:VRN655384 WBJ655383:WBJ655384 WLF655383:WLF655384 WVB655383:WVB655384 IP720919:IP720920 SL720919:SL720920 ACH720919:ACH720920 AMD720919:AMD720920 AVZ720919:AVZ720920 BFV720919:BFV720920 BPR720919:BPR720920 BZN720919:BZN720920 CJJ720919:CJJ720920 CTF720919:CTF720920 DDB720919:DDB720920 DMX720919:DMX720920 DWT720919:DWT720920 EGP720919:EGP720920 EQL720919:EQL720920 FAH720919:FAH720920 FKD720919:FKD720920 FTZ720919:FTZ720920 GDV720919:GDV720920 GNR720919:GNR720920 GXN720919:GXN720920 HHJ720919:HHJ720920 HRF720919:HRF720920 IBB720919:IBB720920 IKX720919:IKX720920 IUT720919:IUT720920 JEP720919:JEP720920 JOL720919:JOL720920 JYH720919:JYH720920 KID720919:KID720920 KRZ720919:KRZ720920 LBV720919:LBV720920 LLR720919:LLR720920 LVN720919:LVN720920 MFJ720919:MFJ720920 MPF720919:MPF720920 MZB720919:MZB720920 NIX720919:NIX720920 NST720919:NST720920 OCP720919:OCP720920 OML720919:OML720920 OWH720919:OWH720920 PGD720919:PGD720920 PPZ720919:PPZ720920 PZV720919:PZV720920 QJR720919:QJR720920 QTN720919:QTN720920 RDJ720919:RDJ720920 RNF720919:RNF720920 RXB720919:RXB720920 SGX720919:SGX720920 SQT720919:SQT720920 TAP720919:TAP720920 TKL720919:TKL720920 TUH720919:TUH720920 UED720919:UED720920 UNZ720919:UNZ720920 UXV720919:UXV720920 VHR720919:VHR720920 VRN720919:VRN720920 WBJ720919:WBJ720920 WLF720919:WLF720920 WVB720919:WVB720920 IP786455:IP786456 SL786455:SL786456 ACH786455:ACH786456 AMD786455:AMD786456 AVZ786455:AVZ786456 BFV786455:BFV786456 BPR786455:BPR786456 BZN786455:BZN786456 CJJ786455:CJJ786456 CTF786455:CTF786456 DDB786455:DDB786456 DMX786455:DMX786456 DWT786455:DWT786456 EGP786455:EGP786456 EQL786455:EQL786456 FAH786455:FAH786456 FKD786455:FKD786456 FTZ786455:FTZ786456 GDV786455:GDV786456 GNR786455:GNR786456 GXN786455:GXN786456 HHJ786455:HHJ786456 HRF786455:HRF786456 IBB786455:IBB786456 IKX786455:IKX786456 IUT786455:IUT786456 JEP786455:JEP786456 JOL786455:JOL786456 JYH786455:JYH786456 KID786455:KID786456 KRZ786455:KRZ786456 LBV786455:LBV786456 LLR786455:LLR786456 LVN786455:LVN786456 MFJ786455:MFJ786456 MPF786455:MPF786456 MZB786455:MZB786456 NIX786455:NIX786456 NST786455:NST786456 OCP786455:OCP786456 OML786455:OML786456 OWH786455:OWH786456 PGD786455:PGD786456 PPZ786455:PPZ786456 PZV786455:PZV786456 QJR786455:QJR786456 QTN786455:QTN786456 RDJ786455:RDJ786456 RNF786455:RNF786456 RXB786455:RXB786456 SGX786455:SGX786456 SQT786455:SQT786456 TAP786455:TAP786456 TKL786455:TKL786456 TUH786455:TUH786456 UED786455:UED786456 UNZ786455:UNZ786456 UXV786455:UXV786456 VHR786455:VHR786456 VRN786455:VRN786456 WBJ786455:WBJ786456 WLF786455:WLF786456 WVB786455:WVB786456 IP851991:IP851992 SL851991:SL851992 ACH851991:ACH851992 AMD851991:AMD851992 AVZ851991:AVZ851992 BFV851991:BFV851992 BPR851991:BPR851992 BZN851991:BZN851992 CJJ851991:CJJ851992 CTF851991:CTF851992 DDB851991:DDB851992 DMX851991:DMX851992 DWT851991:DWT851992 EGP851991:EGP851992 EQL851991:EQL851992 FAH851991:FAH851992 FKD851991:FKD851992 FTZ851991:FTZ851992 GDV851991:GDV851992 GNR851991:GNR851992 GXN851991:GXN851992 HHJ851991:HHJ851992 HRF851991:HRF851992 IBB851991:IBB851992 IKX851991:IKX851992 IUT851991:IUT851992 JEP851991:JEP851992 JOL851991:JOL851992 JYH851991:JYH851992 KID851991:KID851992 KRZ851991:KRZ851992 LBV851991:LBV851992 LLR851991:LLR851992 LVN851991:LVN851992 MFJ851991:MFJ851992 MPF851991:MPF851992 MZB851991:MZB851992 NIX851991:NIX851992 NST851991:NST851992 OCP851991:OCP851992 OML851991:OML851992 OWH851991:OWH851992 PGD851991:PGD851992 PPZ851991:PPZ851992 PZV851991:PZV851992 QJR851991:QJR851992 QTN851991:QTN851992 RDJ851991:RDJ851992 RNF851991:RNF851992 RXB851991:RXB851992 SGX851991:SGX851992 SQT851991:SQT851992 TAP851991:TAP851992 TKL851991:TKL851992 TUH851991:TUH851992 UED851991:UED851992 UNZ851991:UNZ851992 UXV851991:UXV851992 VHR851991:VHR851992 VRN851991:VRN851992 WBJ851991:WBJ851992 WLF851991:WLF851992 WVB851991:WVB851992 IP917527:IP917528 SL917527:SL917528 ACH917527:ACH917528 AMD917527:AMD917528 AVZ917527:AVZ917528 BFV917527:BFV917528 BPR917527:BPR917528 BZN917527:BZN917528 CJJ917527:CJJ917528 CTF917527:CTF917528 DDB917527:DDB917528 DMX917527:DMX917528 DWT917527:DWT917528 EGP917527:EGP917528 EQL917527:EQL917528 FAH917527:FAH917528 FKD917527:FKD917528 FTZ917527:FTZ917528 GDV917527:GDV917528 GNR917527:GNR917528 GXN917527:GXN917528 HHJ917527:HHJ917528 HRF917527:HRF917528 IBB917527:IBB917528 IKX917527:IKX917528 IUT917527:IUT917528 JEP917527:JEP917528 JOL917527:JOL917528 JYH917527:JYH917528 KID917527:KID917528 KRZ917527:KRZ917528 LBV917527:LBV917528 LLR917527:LLR917528 LVN917527:LVN917528 MFJ917527:MFJ917528 MPF917527:MPF917528 MZB917527:MZB917528 NIX917527:NIX917528 NST917527:NST917528 OCP917527:OCP917528 OML917527:OML917528 OWH917527:OWH917528 PGD917527:PGD917528 PPZ917527:PPZ917528 PZV917527:PZV917528 QJR917527:QJR917528 QTN917527:QTN917528 RDJ917527:RDJ917528 RNF917527:RNF917528 RXB917527:RXB917528 SGX917527:SGX917528 SQT917527:SQT917528 TAP917527:TAP917528 TKL917527:TKL917528 TUH917527:TUH917528 UED917527:UED917528 UNZ917527:UNZ917528 UXV917527:UXV917528 VHR917527:VHR917528 VRN917527:VRN917528 WBJ917527:WBJ917528 WLF917527:WLF917528 WVB917527:WVB917528 IP983063:IP983064 SL983063:SL983064 ACH983063:ACH983064 AMD983063:AMD983064 AVZ983063:AVZ983064 BFV983063:BFV983064 BPR983063:BPR983064 BZN983063:BZN983064 CJJ983063:CJJ983064 CTF983063:CTF983064 DDB983063:DDB983064 DMX983063:DMX983064 DWT983063:DWT983064 EGP983063:EGP983064 EQL983063:EQL983064 FAH983063:FAH983064 FKD983063:FKD983064 FTZ983063:FTZ983064 GDV983063:GDV983064 GNR983063:GNR983064 GXN983063:GXN983064 HHJ983063:HHJ983064 HRF983063:HRF983064 IBB983063:IBB983064 IKX983063:IKX983064 IUT983063:IUT983064 JEP983063:JEP983064 JOL983063:JOL983064 JYH983063:JYH983064 KID983063:KID983064 KRZ983063:KRZ983064 LBV983063:LBV983064 LLR983063:LLR983064 LVN983063:LVN983064 MFJ983063:MFJ983064 MPF983063:MPF983064 MZB983063:MZB983064 NIX983063:NIX983064 NST983063:NST983064 OCP983063:OCP983064 OML983063:OML983064 OWH983063:OWH983064 PGD983063:PGD983064 PPZ983063:PPZ983064 PZV983063:PZV983064 QJR983063:QJR983064 QTN983063:QTN983064 RDJ983063:RDJ983064 RNF983063:RNF983064 RXB983063:RXB983064 SGX983063:SGX983064 SQT983063:SQT983064 TAP983063:TAP983064 TKL983063:TKL983064 TUH983063:TUH983064 UED983063:UED983064 UNZ983063:UNZ983064 UXV983063:UXV983064 VHR983063:VHR983064 VRN983063:VRN983064 WBJ983063:WBJ983064 WLF983063:WLF983064 WVB983063:WVB983064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IH65546 SD65546 ABZ65546 ALV65546 AVR65546 BFN65546 BPJ65546 BZF65546 CJB65546 CSX65546 DCT65546 DMP65546 DWL65546 EGH65546 EQD65546 EZZ65546 FJV65546 FTR65546 GDN65546 GNJ65546 GXF65546 HHB65546 HQX65546 IAT65546 IKP65546 IUL65546 JEH65546 JOD65546 JXZ65546 KHV65546 KRR65546 LBN65546 LLJ65546 LVF65546 MFB65546 MOX65546 MYT65546 NIP65546 NSL65546 OCH65546 OMD65546 OVZ65546 PFV65546 PPR65546 PZN65546 QJJ65546 QTF65546 RDB65546 RMX65546 RWT65546 SGP65546 SQL65546 TAH65546 TKD65546 TTZ65546 UDV65546 UNR65546 UXN65546 VHJ65546 VRF65546 WBB65546 WKX65546 WUT65546 IH131082 SD131082 ABZ131082 ALV131082 AVR131082 BFN131082 BPJ131082 BZF131082 CJB131082 CSX131082 DCT131082 DMP131082 DWL131082 EGH131082 EQD131082 EZZ131082 FJV131082 FTR131082 GDN131082 GNJ131082 GXF131082 HHB131082 HQX131082 IAT131082 IKP131082 IUL131082 JEH131082 JOD131082 JXZ131082 KHV131082 KRR131082 LBN131082 LLJ131082 LVF131082 MFB131082 MOX131082 MYT131082 NIP131082 NSL131082 OCH131082 OMD131082 OVZ131082 PFV131082 PPR131082 PZN131082 QJJ131082 QTF131082 RDB131082 RMX131082 RWT131082 SGP131082 SQL131082 TAH131082 TKD131082 TTZ131082 UDV131082 UNR131082 UXN131082 VHJ131082 VRF131082 WBB131082 WKX131082 WUT131082 IH196618 SD196618 ABZ196618 ALV196618 AVR196618 BFN196618 BPJ196618 BZF196618 CJB196618 CSX196618 DCT196618 DMP196618 DWL196618 EGH196618 EQD196618 EZZ196618 FJV196618 FTR196618 GDN196618 GNJ196618 GXF196618 HHB196618 HQX196618 IAT196618 IKP196618 IUL196618 JEH196618 JOD196618 JXZ196618 KHV196618 KRR196618 LBN196618 LLJ196618 LVF196618 MFB196618 MOX196618 MYT196618 NIP196618 NSL196618 OCH196618 OMD196618 OVZ196618 PFV196618 PPR196618 PZN196618 QJJ196618 QTF196618 RDB196618 RMX196618 RWT196618 SGP196618 SQL196618 TAH196618 TKD196618 TTZ196618 UDV196618 UNR196618 UXN196618 VHJ196618 VRF196618 WBB196618 WKX196618 WUT196618 IH262154 SD262154 ABZ262154 ALV262154 AVR262154 BFN262154 BPJ262154 BZF262154 CJB262154 CSX262154 DCT262154 DMP262154 DWL262154 EGH262154 EQD262154 EZZ262154 FJV262154 FTR262154 GDN262154 GNJ262154 GXF262154 HHB262154 HQX262154 IAT262154 IKP262154 IUL262154 JEH262154 JOD262154 JXZ262154 KHV262154 KRR262154 LBN262154 LLJ262154 LVF262154 MFB262154 MOX262154 MYT262154 NIP262154 NSL262154 OCH262154 OMD262154 OVZ262154 PFV262154 PPR262154 PZN262154 QJJ262154 QTF262154 RDB262154 RMX262154 RWT262154 SGP262154 SQL262154 TAH262154 TKD262154 TTZ262154 UDV262154 UNR262154 UXN262154 VHJ262154 VRF262154 WBB262154 WKX262154 WUT262154 IH327690 SD327690 ABZ327690 ALV327690 AVR327690 BFN327690 BPJ327690 BZF327690 CJB327690 CSX327690 DCT327690 DMP327690 DWL327690 EGH327690 EQD327690 EZZ327690 FJV327690 FTR327690 GDN327690 GNJ327690 GXF327690 HHB327690 HQX327690 IAT327690 IKP327690 IUL327690 JEH327690 JOD327690 JXZ327690 KHV327690 KRR327690 LBN327690 LLJ327690 LVF327690 MFB327690 MOX327690 MYT327690 NIP327690 NSL327690 OCH327690 OMD327690 OVZ327690 PFV327690 PPR327690 PZN327690 QJJ327690 QTF327690 RDB327690 RMX327690 RWT327690 SGP327690 SQL327690 TAH327690 TKD327690 TTZ327690 UDV327690 UNR327690 UXN327690 VHJ327690 VRF327690 WBB327690 WKX327690 WUT327690 IH393226 SD393226 ABZ393226 ALV393226 AVR393226 BFN393226 BPJ393226 BZF393226 CJB393226 CSX393226 DCT393226 DMP393226 DWL393226 EGH393226 EQD393226 EZZ393226 FJV393226 FTR393226 GDN393226 GNJ393226 GXF393226 HHB393226 HQX393226 IAT393226 IKP393226 IUL393226 JEH393226 JOD393226 JXZ393226 KHV393226 KRR393226 LBN393226 LLJ393226 LVF393226 MFB393226 MOX393226 MYT393226 NIP393226 NSL393226 OCH393226 OMD393226 OVZ393226 PFV393226 PPR393226 PZN393226 QJJ393226 QTF393226 RDB393226 RMX393226 RWT393226 SGP393226 SQL393226 TAH393226 TKD393226 TTZ393226 UDV393226 UNR393226 UXN393226 VHJ393226 VRF393226 WBB393226 WKX393226 WUT393226 IH458762 SD458762 ABZ458762 ALV458762 AVR458762 BFN458762 BPJ458762 BZF458762 CJB458762 CSX458762 DCT458762 DMP458762 DWL458762 EGH458762 EQD458762 EZZ458762 FJV458762 FTR458762 GDN458762 GNJ458762 GXF458762 HHB458762 HQX458762 IAT458762 IKP458762 IUL458762 JEH458762 JOD458762 JXZ458762 KHV458762 KRR458762 LBN458762 LLJ458762 LVF458762 MFB458762 MOX458762 MYT458762 NIP458762 NSL458762 OCH458762 OMD458762 OVZ458762 PFV458762 PPR458762 PZN458762 QJJ458762 QTF458762 RDB458762 RMX458762 RWT458762 SGP458762 SQL458762 TAH458762 TKD458762 TTZ458762 UDV458762 UNR458762 UXN458762 VHJ458762 VRF458762 WBB458762 WKX458762 WUT458762 IH524298 SD524298 ABZ524298 ALV524298 AVR524298 BFN524298 BPJ524298 BZF524298 CJB524298 CSX524298 DCT524298 DMP524298 DWL524298 EGH524298 EQD524298 EZZ524298 FJV524298 FTR524298 GDN524298 GNJ524298 GXF524298 HHB524298 HQX524298 IAT524298 IKP524298 IUL524298 JEH524298 JOD524298 JXZ524298 KHV524298 KRR524298 LBN524298 LLJ524298 LVF524298 MFB524298 MOX524298 MYT524298 NIP524298 NSL524298 OCH524298 OMD524298 OVZ524298 PFV524298 PPR524298 PZN524298 QJJ524298 QTF524298 RDB524298 RMX524298 RWT524298 SGP524298 SQL524298 TAH524298 TKD524298 TTZ524298 UDV524298 UNR524298 UXN524298 VHJ524298 VRF524298 WBB524298 WKX524298 WUT524298 IH589834 SD589834 ABZ589834 ALV589834 AVR589834 BFN589834 BPJ589834 BZF589834 CJB589834 CSX589834 DCT589834 DMP589834 DWL589834 EGH589834 EQD589834 EZZ589834 FJV589834 FTR589834 GDN589834 GNJ589834 GXF589834 HHB589834 HQX589834 IAT589834 IKP589834 IUL589834 JEH589834 JOD589834 JXZ589834 KHV589834 KRR589834 LBN589834 LLJ589834 LVF589834 MFB589834 MOX589834 MYT589834 NIP589834 NSL589834 OCH589834 OMD589834 OVZ589834 PFV589834 PPR589834 PZN589834 QJJ589834 QTF589834 RDB589834 RMX589834 RWT589834 SGP589834 SQL589834 TAH589834 TKD589834 TTZ589834 UDV589834 UNR589834 UXN589834 VHJ589834 VRF589834 WBB589834 WKX589834 WUT589834 IH655370 SD655370 ABZ655370 ALV655370 AVR655370 BFN655370 BPJ655370 BZF655370 CJB655370 CSX655370 DCT655370 DMP655370 DWL655370 EGH655370 EQD655370 EZZ655370 FJV655370 FTR655370 GDN655370 GNJ655370 GXF655370 HHB655370 HQX655370 IAT655370 IKP655370 IUL655370 JEH655370 JOD655370 JXZ655370 KHV655370 KRR655370 LBN655370 LLJ655370 LVF655370 MFB655370 MOX655370 MYT655370 NIP655370 NSL655370 OCH655370 OMD655370 OVZ655370 PFV655370 PPR655370 PZN655370 QJJ655370 QTF655370 RDB655370 RMX655370 RWT655370 SGP655370 SQL655370 TAH655370 TKD655370 TTZ655370 UDV655370 UNR655370 UXN655370 VHJ655370 VRF655370 WBB655370 WKX655370 WUT655370 IH720906 SD720906 ABZ720906 ALV720906 AVR720906 BFN720906 BPJ720906 BZF720906 CJB720906 CSX720906 DCT720906 DMP720906 DWL720906 EGH720906 EQD720906 EZZ720906 FJV720906 FTR720906 GDN720906 GNJ720906 GXF720906 HHB720906 HQX720906 IAT720906 IKP720906 IUL720906 JEH720906 JOD720906 JXZ720906 KHV720906 KRR720906 LBN720906 LLJ720906 LVF720906 MFB720906 MOX720906 MYT720906 NIP720906 NSL720906 OCH720906 OMD720906 OVZ720906 PFV720906 PPR720906 PZN720906 QJJ720906 QTF720906 RDB720906 RMX720906 RWT720906 SGP720906 SQL720906 TAH720906 TKD720906 TTZ720906 UDV720906 UNR720906 UXN720906 VHJ720906 VRF720906 WBB720906 WKX720906 WUT720906 IH786442 SD786442 ABZ786442 ALV786442 AVR786442 BFN786442 BPJ786442 BZF786442 CJB786442 CSX786442 DCT786442 DMP786442 DWL786442 EGH786442 EQD786442 EZZ786442 FJV786442 FTR786442 GDN786442 GNJ786442 GXF786442 HHB786442 HQX786442 IAT786442 IKP786442 IUL786442 JEH786442 JOD786442 JXZ786442 KHV786442 KRR786442 LBN786442 LLJ786442 LVF786442 MFB786442 MOX786442 MYT786442 NIP786442 NSL786442 OCH786442 OMD786442 OVZ786442 PFV786442 PPR786442 PZN786442 QJJ786442 QTF786442 RDB786442 RMX786442 RWT786442 SGP786442 SQL786442 TAH786442 TKD786442 TTZ786442 UDV786442 UNR786442 UXN786442 VHJ786442 VRF786442 WBB786442 WKX786442 WUT786442 IH851978 SD851978 ABZ851978 ALV851978 AVR851978 BFN851978 BPJ851978 BZF851978 CJB851978 CSX851978 DCT851978 DMP851978 DWL851978 EGH851978 EQD851978 EZZ851978 FJV851978 FTR851978 GDN851978 GNJ851978 GXF851978 HHB851978 HQX851978 IAT851978 IKP851978 IUL851978 JEH851978 JOD851978 JXZ851978 KHV851978 KRR851978 LBN851978 LLJ851978 LVF851978 MFB851978 MOX851978 MYT851978 NIP851978 NSL851978 OCH851978 OMD851978 OVZ851978 PFV851978 PPR851978 PZN851978 QJJ851978 QTF851978 RDB851978 RMX851978 RWT851978 SGP851978 SQL851978 TAH851978 TKD851978 TTZ851978 UDV851978 UNR851978 UXN851978 VHJ851978 VRF851978 WBB851978 WKX851978 WUT851978 IH917514 SD917514 ABZ917514 ALV917514 AVR917514 BFN917514 BPJ917514 BZF917514 CJB917514 CSX917514 DCT917514 DMP917514 DWL917514 EGH917514 EQD917514 EZZ917514 FJV917514 FTR917514 GDN917514 GNJ917514 GXF917514 HHB917514 HQX917514 IAT917514 IKP917514 IUL917514 JEH917514 JOD917514 JXZ917514 KHV917514 KRR917514 LBN917514 LLJ917514 LVF917514 MFB917514 MOX917514 MYT917514 NIP917514 NSL917514 OCH917514 OMD917514 OVZ917514 PFV917514 PPR917514 PZN917514 QJJ917514 QTF917514 RDB917514 RMX917514 RWT917514 SGP917514 SQL917514 TAH917514 TKD917514 TTZ917514 UDV917514 UNR917514 UXN917514 VHJ917514 VRF917514 WBB917514 WKX917514 WUT917514 IH983050 SD983050 ABZ983050 ALV983050 AVR983050 BFN983050 BPJ983050 BZF983050 CJB983050 CSX983050 DCT983050 DMP983050 DWL983050 EGH983050 EQD983050 EZZ983050 FJV983050 FTR983050 GDN983050 GNJ983050 GXF983050 HHB983050 HQX983050 IAT983050 IKP983050 IUL983050 JEH983050 JOD983050 JXZ983050 KHV983050 KRR983050 LBN983050 LLJ983050 LVF983050 MFB983050 MOX983050 MYT983050 NIP983050 NSL983050 OCH983050 OMD983050 OVZ983050 PFV983050 PPR983050 PZN983050 QJJ983050 QTF983050 RDB983050 RMX983050 RWT983050 SGP983050 SQL983050 TAH983050 TKD983050 TTZ983050 UDV983050 UNR983050 UXN983050 VHJ983050 VRF983050 WBB983050 WKX983050 WUT983050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IP65561:IR65562 SL65561:SN65562 ACH65561:ACJ65562 AMD65561:AMF65562 AVZ65561:AWB65562 BFV65561:BFX65562 BPR65561:BPT65562 BZN65561:BZP65562 CJJ65561:CJL65562 CTF65561:CTH65562 DDB65561:DDD65562 DMX65561:DMZ65562 DWT65561:DWV65562 EGP65561:EGR65562 EQL65561:EQN65562 FAH65561:FAJ65562 FKD65561:FKF65562 FTZ65561:FUB65562 GDV65561:GDX65562 GNR65561:GNT65562 GXN65561:GXP65562 HHJ65561:HHL65562 HRF65561:HRH65562 IBB65561:IBD65562 IKX65561:IKZ65562 IUT65561:IUV65562 JEP65561:JER65562 JOL65561:JON65562 JYH65561:JYJ65562 KID65561:KIF65562 KRZ65561:KSB65562 LBV65561:LBX65562 LLR65561:LLT65562 LVN65561:LVP65562 MFJ65561:MFL65562 MPF65561:MPH65562 MZB65561:MZD65562 NIX65561:NIZ65562 NST65561:NSV65562 OCP65561:OCR65562 OML65561:OMN65562 OWH65561:OWJ65562 PGD65561:PGF65562 PPZ65561:PQB65562 PZV65561:PZX65562 QJR65561:QJT65562 QTN65561:QTP65562 RDJ65561:RDL65562 RNF65561:RNH65562 RXB65561:RXD65562 SGX65561:SGZ65562 SQT65561:SQV65562 TAP65561:TAR65562 TKL65561:TKN65562 TUH65561:TUJ65562 UED65561:UEF65562 UNZ65561:UOB65562 UXV65561:UXX65562 VHR65561:VHT65562 VRN65561:VRP65562 WBJ65561:WBL65562 WLF65561:WLH65562 WVB65561:WVD65562 IP131097:IR131098 SL131097:SN131098 ACH131097:ACJ131098 AMD131097:AMF131098 AVZ131097:AWB131098 BFV131097:BFX131098 BPR131097:BPT131098 BZN131097:BZP131098 CJJ131097:CJL131098 CTF131097:CTH131098 DDB131097:DDD131098 DMX131097:DMZ131098 DWT131097:DWV131098 EGP131097:EGR131098 EQL131097:EQN131098 FAH131097:FAJ131098 FKD131097:FKF131098 FTZ131097:FUB131098 GDV131097:GDX131098 GNR131097:GNT131098 GXN131097:GXP131098 HHJ131097:HHL131098 HRF131097:HRH131098 IBB131097:IBD131098 IKX131097:IKZ131098 IUT131097:IUV131098 JEP131097:JER131098 JOL131097:JON131098 JYH131097:JYJ131098 KID131097:KIF131098 KRZ131097:KSB131098 LBV131097:LBX131098 LLR131097:LLT131098 LVN131097:LVP131098 MFJ131097:MFL131098 MPF131097:MPH131098 MZB131097:MZD131098 NIX131097:NIZ131098 NST131097:NSV131098 OCP131097:OCR131098 OML131097:OMN131098 OWH131097:OWJ131098 PGD131097:PGF131098 PPZ131097:PQB131098 PZV131097:PZX131098 QJR131097:QJT131098 QTN131097:QTP131098 RDJ131097:RDL131098 RNF131097:RNH131098 RXB131097:RXD131098 SGX131097:SGZ131098 SQT131097:SQV131098 TAP131097:TAR131098 TKL131097:TKN131098 TUH131097:TUJ131098 UED131097:UEF131098 UNZ131097:UOB131098 UXV131097:UXX131098 VHR131097:VHT131098 VRN131097:VRP131098 WBJ131097:WBL131098 WLF131097:WLH131098 WVB131097:WVD131098 IP196633:IR196634 SL196633:SN196634 ACH196633:ACJ196634 AMD196633:AMF196634 AVZ196633:AWB196634 BFV196633:BFX196634 BPR196633:BPT196634 BZN196633:BZP196634 CJJ196633:CJL196634 CTF196633:CTH196634 DDB196633:DDD196634 DMX196633:DMZ196634 DWT196633:DWV196634 EGP196633:EGR196634 EQL196633:EQN196634 FAH196633:FAJ196634 FKD196633:FKF196634 FTZ196633:FUB196634 GDV196633:GDX196634 GNR196633:GNT196634 GXN196633:GXP196634 HHJ196633:HHL196634 HRF196633:HRH196634 IBB196633:IBD196634 IKX196633:IKZ196634 IUT196633:IUV196634 JEP196633:JER196634 JOL196633:JON196634 JYH196633:JYJ196634 KID196633:KIF196634 KRZ196633:KSB196634 LBV196633:LBX196634 LLR196633:LLT196634 LVN196633:LVP196634 MFJ196633:MFL196634 MPF196633:MPH196634 MZB196633:MZD196634 NIX196633:NIZ196634 NST196633:NSV196634 OCP196633:OCR196634 OML196633:OMN196634 OWH196633:OWJ196634 PGD196633:PGF196634 PPZ196633:PQB196634 PZV196633:PZX196634 QJR196633:QJT196634 QTN196633:QTP196634 RDJ196633:RDL196634 RNF196633:RNH196634 RXB196633:RXD196634 SGX196633:SGZ196634 SQT196633:SQV196634 TAP196633:TAR196634 TKL196633:TKN196634 TUH196633:TUJ196634 UED196633:UEF196634 UNZ196633:UOB196634 UXV196633:UXX196634 VHR196633:VHT196634 VRN196633:VRP196634 WBJ196633:WBL196634 WLF196633:WLH196634 WVB196633:WVD196634 IP262169:IR262170 SL262169:SN262170 ACH262169:ACJ262170 AMD262169:AMF262170 AVZ262169:AWB262170 BFV262169:BFX262170 BPR262169:BPT262170 BZN262169:BZP262170 CJJ262169:CJL262170 CTF262169:CTH262170 DDB262169:DDD262170 DMX262169:DMZ262170 DWT262169:DWV262170 EGP262169:EGR262170 EQL262169:EQN262170 FAH262169:FAJ262170 FKD262169:FKF262170 FTZ262169:FUB262170 GDV262169:GDX262170 GNR262169:GNT262170 GXN262169:GXP262170 HHJ262169:HHL262170 HRF262169:HRH262170 IBB262169:IBD262170 IKX262169:IKZ262170 IUT262169:IUV262170 JEP262169:JER262170 JOL262169:JON262170 JYH262169:JYJ262170 KID262169:KIF262170 KRZ262169:KSB262170 LBV262169:LBX262170 LLR262169:LLT262170 LVN262169:LVP262170 MFJ262169:MFL262170 MPF262169:MPH262170 MZB262169:MZD262170 NIX262169:NIZ262170 NST262169:NSV262170 OCP262169:OCR262170 OML262169:OMN262170 OWH262169:OWJ262170 PGD262169:PGF262170 PPZ262169:PQB262170 PZV262169:PZX262170 QJR262169:QJT262170 QTN262169:QTP262170 RDJ262169:RDL262170 RNF262169:RNH262170 RXB262169:RXD262170 SGX262169:SGZ262170 SQT262169:SQV262170 TAP262169:TAR262170 TKL262169:TKN262170 TUH262169:TUJ262170 UED262169:UEF262170 UNZ262169:UOB262170 UXV262169:UXX262170 VHR262169:VHT262170 VRN262169:VRP262170 WBJ262169:WBL262170 WLF262169:WLH262170 WVB262169:WVD262170 IP327705:IR327706 SL327705:SN327706 ACH327705:ACJ327706 AMD327705:AMF327706 AVZ327705:AWB327706 BFV327705:BFX327706 BPR327705:BPT327706 BZN327705:BZP327706 CJJ327705:CJL327706 CTF327705:CTH327706 DDB327705:DDD327706 DMX327705:DMZ327706 DWT327705:DWV327706 EGP327705:EGR327706 EQL327705:EQN327706 FAH327705:FAJ327706 FKD327705:FKF327706 FTZ327705:FUB327706 GDV327705:GDX327706 GNR327705:GNT327706 GXN327705:GXP327706 HHJ327705:HHL327706 HRF327705:HRH327706 IBB327705:IBD327706 IKX327705:IKZ327706 IUT327705:IUV327706 JEP327705:JER327706 JOL327705:JON327706 JYH327705:JYJ327706 KID327705:KIF327706 KRZ327705:KSB327706 LBV327705:LBX327706 LLR327705:LLT327706 LVN327705:LVP327706 MFJ327705:MFL327706 MPF327705:MPH327706 MZB327705:MZD327706 NIX327705:NIZ327706 NST327705:NSV327706 OCP327705:OCR327706 OML327705:OMN327706 OWH327705:OWJ327706 PGD327705:PGF327706 PPZ327705:PQB327706 PZV327705:PZX327706 QJR327705:QJT327706 QTN327705:QTP327706 RDJ327705:RDL327706 RNF327705:RNH327706 RXB327705:RXD327706 SGX327705:SGZ327706 SQT327705:SQV327706 TAP327705:TAR327706 TKL327705:TKN327706 TUH327705:TUJ327706 UED327705:UEF327706 UNZ327705:UOB327706 UXV327705:UXX327706 VHR327705:VHT327706 VRN327705:VRP327706 WBJ327705:WBL327706 WLF327705:WLH327706 WVB327705:WVD327706 IP393241:IR393242 SL393241:SN393242 ACH393241:ACJ393242 AMD393241:AMF393242 AVZ393241:AWB393242 BFV393241:BFX393242 BPR393241:BPT393242 BZN393241:BZP393242 CJJ393241:CJL393242 CTF393241:CTH393242 DDB393241:DDD393242 DMX393241:DMZ393242 DWT393241:DWV393242 EGP393241:EGR393242 EQL393241:EQN393242 FAH393241:FAJ393242 FKD393241:FKF393242 FTZ393241:FUB393242 GDV393241:GDX393242 GNR393241:GNT393242 GXN393241:GXP393242 HHJ393241:HHL393242 HRF393241:HRH393242 IBB393241:IBD393242 IKX393241:IKZ393242 IUT393241:IUV393242 JEP393241:JER393242 JOL393241:JON393242 JYH393241:JYJ393242 KID393241:KIF393242 KRZ393241:KSB393242 LBV393241:LBX393242 LLR393241:LLT393242 LVN393241:LVP393242 MFJ393241:MFL393242 MPF393241:MPH393242 MZB393241:MZD393242 NIX393241:NIZ393242 NST393241:NSV393242 OCP393241:OCR393242 OML393241:OMN393242 OWH393241:OWJ393242 PGD393241:PGF393242 PPZ393241:PQB393242 PZV393241:PZX393242 QJR393241:QJT393242 QTN393241:QTP393242 RDJ393241:RDL393242 RNF393241:RNH393242 RXB393241:RXD393242 SGX393241:SGZ393242 SQT393241:SQV393242 TAP393241:TAR393242 TKL393241:TKN393242 TUH393241:TUJ393242 UED393241:UEF393242 UNZ393241:UOB393242 UXV393241:UXX393242 VHR393241:VHT393242 VRN393241:VRP393242 WBJ393241:WBL393242 WLF393241:WLH393242 WVB393241:WVD393242 IP458777:IR458778 SL458777:SN458778 ACH458777:ACJ458778 AMD458777:AMF458778 AVZ458777:AWB458778 BFV458777:BFX458778 BPR458777:BPT458778 BZN458777:BZP458778 CJJ458777:CJL458778 CTF458777:CTH458778 DDB458777:DDD458778 DMX458777:DMZ458778 DWT458777:DWV458778 EGP458777:EGR458778 EQL458777:EQN458778 FAH458777:FAJ458778 FKD458777:FKF458778 FTZ458777:FUB458778 GDV458777:GDX458778 GNR458777:GNT458778 GXN458777:GXP458778 HHJ458777:HHL458778 HRF458777:HRH458778 IBB458777:IBD458778 IKX458777:IKZ458778 IUT458777:IUV458778 JEP458777:JER458778 JOL458777:JON458778 JYH458777:JYJ458778 KID458777:KIF458778 KRZ458777:KSB458778 LBV458777:LBX458778 LLR458777:LLT458778 LVN458777:LVP458778 MFJ458777:MFL458778 MPF458777:MPH458778 MZB458777:MZD458778 NIX458777:NIZ458778 NST458777:NSV458778 OCP458777:OCR458778 OML458777:OMN458778 OWH458777:OWJ458778 PGD458777:PGF458778 PPZ458777:PQB458778 PZV458777:PZX458778 QJR458777:QJT458778 QTN458777:QTP458778 RDJ458777:RDL458778 RNF458777:RNH458778 RXB458777:RXD458778 SGX458777:SGZ458778 SQT458777:SQV458778 TAP458777:TAR458778 TKL458777:TKN458778 TUH458777:TUJ458778 UED458777:UEF458778 UNZ458777:UOB458778 UXV458777:UXX458778 VHR458777:VHT458778 VRN458777:VRP458778 WBJ458777:WBL458778 WLF458777:WLH458778 WVB458777:WVD458778 IP524313:IR524314 SL524313:SN524314 ACH524313:ACJ524314 AMD524313:AMF524314 AVZ524313:AWB524314 BFV524313:BFX524314 BPR524313:BPT524314 BZN524313:BZP524314 CJJ524313:CJL524314 CTF524313:CTH524314 DDB524313:DDD524314 DMX524313:DMZ524314 DWT524313:DWV524314 EGP524313:EGR524314 EQL524313:EQN524314 FAH524313:FAJ524314 FKD524313:FKF524314 FTZ524313:FUB524314 GDV524313:GDX524314 GNR524313:GNT524314 GXN524313:GXP524314 HHJ524313:HHL524314 HRF524313:HRH524314 IBB524313:IBD524314 IKX524313:IKZ524314 IUT524313:IUV524314 JEP524313:JER524314 JOL524313:JON524314 JYH524313:JYJ524314 KID524313:KIF524314 KRZ524313:KSB524314 LBV524313:LBX524314 LLR524313:LLT524314 LVN524313:LVP524314 MFJ524313:MFL524314 MPF524313:MPH524314 MZB524313:MZD524314 NIX524313:NIZ524314 NST524313:NSV524314 OCP524313:OCR524314 OML524313:OMN524314 OWH524313:OWJ524314 PGD524313:PGF524314 PPZ524313:PQB524314 PZV524313:PZX524314 QJR524313:QJT524314 QTN524313:QTP524314 RDJ524313:RDL524314 RNF524313:RNH524314 RXB524313:RXD524314 SGX524313:SGZ524314 SQT524313:SQV524314 TAP524313:TAR524314 TKL524313:TKN524314 TUH524313:TUJ524314 UED524313:UEF524314 UNZ524313:UOB524314 UXV524313:UXX524314 VHR524313:VHT524314 VRN524313:VRP524314 WBJ524313:WBL524314 WLF524313:WLH524314 WVB524313:WVD524314 IP589849:IR589850 SL589849:SN589850 ACH589849:ACJ589850 AMD589849:AMF589850 AVZ589849:AWB589850 BFV589849:BFX589850 BPR589849:BPT589850 BZN589849:BZP589850 CJJ589849:CJL589850 CTF589849:CTH589850 DDB589849:DDD589850 DMX589849:DMZ589850 DWT589849:DWV589850 EGP589849:EGR589850 EQL589849:EQN589850 FAH589849:FAJ589850 FKD589849:FKF589850 FTZ589849:FUB589850 GDV589849:GDX589850 GNR589849:GNT589850 GXN589849:GXP589850 HHJ589849:HHL589850 HRF589849:HRH589850 IBB589849:IBD589850 IKX589849:IKZ589850 IUT589849:IUV589850 JEP589849:JER589850 JOL589849:JON589850 JYH589849:JYJ589850 KID589849:KIF589850 KRZ589849:KSB589850 LBV589849:LBX589850 LLR589849:LLT589850 LVN589849:LVP589850 MFJ589849:MFL589850 MPF589849:MPH589850 MZB589849:MZD589850 NIX589849:NIZ589850 NST589849:NSV589850 OCP589849:OCR589850 OML589849:OMN589850 OWH589849:OWJ589850 PGD589849:PGF589850 PPZ589849:PQB589850 PZV589849:PZX589850 QJR589849:QJT589850 QTN589849:QTP589850 RDJ589849:RDL589850 RNF589849:RNH589850 RXB589849:RXD589850 SGX589849:SGZ589850 SQT589849:SQV589850 TAP589849:TAR589850 TKL589849:TKN589850 TUH589849:TUJ589850 UED589849:UEF589850 UNZ589849:UOB589850 UXV589849:UXX589850 VHR589849:VHT589850 VRN589849:VRP589850 WBJ589849:WBL589850 WLF589849:WLH589850 WVB589849:WVD589850 IP655385:IR655386 SL655385:SN655386 ACH655385:ACJ655386 AMD655385:AMF655386 AVZ655385:AWB655386 BFV655385:BFX655386 BPR655385:BPT655386 BZN655385:BZP655386 CJJ655385:CJL655386 CTF655385:CTH655386 DDB655385:DDD655386 DMX655385:DMZ655386 DWT655385:DWV655386 EGP655385:EGR655386 EQL655385:EQN655386 FAH655385:FAJ655386 FKD655385:FKF655386 FTZ655385:FUB655386 GDV655385:GDX655386 GNR655385:GNT655386 GXN655385:GXP655386 HHJ655385:HHL655386 HRF655385:HRH655386 IBB655385:IBD655386 IKX655385:IKZ655386 IUT655385:IUV655386 JEP655385:JER655386 JOL655385:JON655386 JYH655385:JYJ655386 KID655385:KIF655386 KRZ655385:KSB655386 LBV655385:LBX655386 LLR655385:LLT655386 LVN655385:LVP655386 MFJ655385:MFL655386 MPF655385:MPH655386 MZB655385:MZD655386 NIX655385:NIZ655386 NST655385:NSV655386 OCP655385:OCR655386 OML655385:OMN655386 OWH655385:OWJ655386 PGD655385:PGF655386 PPZ655385:PQB655386 PZV655385:PZX655386 QJR655385:QJT655386 QTN655385:QTP655386 RDJ655385:RDL655386 RNF655385:RNH655386 RXB655385:RXD655386 SGX655385:SGZ655386 SQT655385:SQV655386 TAP655385:TAR655386 TKL655385:TKN655386 TUH655385:TUJ655386 UED655385:UEF655386 UNZ655385:UOB655386 UXV655385:UXX655386 VHR655385:VHT655386 VRN655385:VRP655386 WBJ655385:WBL655386 WLF655385:WLH655386 WVB655385:WVD655386 IP720921:IR720922 SL720921:SN720922 ACH720921:ACJ720922 AMD720921:AMF720922 AVZ720921:AWB720922 BFV720921:BFX720922 BPR720921:BPT720922 BZN720921:BZP720922 CJJ720921:CJL720922 CTF720921:CTH720922 DDB720921:DDD720922 DMX720921:DMZ720922 DWT720921:DWV720922 EGP720921:EGR720922 EQL720921:EQN720922 FAH720921:FAJ720922 FKD720921:FKF720922 FTZ720921:FUB720922 GDV720921:GDX720922 GNR720921:GNT720922 GXN720921:GXP720922 HHJ720921:HHL720922 HRF720921:HRH720922 IBB720921:IBD720922 IKX720921:IKZ720922 IUT720921:IUV720922 JEP720921:JER720922 JOL720921:JON720922 JYH720921:JYJ720922 KID720921:KIF720922 KRZ720921:KSB720922 LBV720921:LBX720922 LLR720921:LLT720922 LVN720921:LVP720922 MFJ720921:MFL720922 MPF720921:MPH720922 MZB720921:MZD720922 NIX720921:NIZ720922 NST720921:NSV720922 OCP720921:OCR720922 OML720921:OMN720922 OWH720921:OWJ720922 PGD720921:PGF720922 PPZ720921:PQB720922 PZV720921:PZX720922 QJR720921:QJT720922 QTN720921:QTP720922 RDJ720921:RDL720922 RNF720921:RNH720922 RXB720921:RXD720922 SGX720921:SGZ720922 SQT720921:SQV720922 TAP720921:TAR720922 TKL720921:TKN720922 TUH720921:TUJ720922 UED720921:UEF720922 UNZ720921:UOB720922 UXV720921:UXX720922 VHR720921:VHT720922 VRN720921:VRP720922 WBJ720921:WBL720922 WLF720921:WLH720922 WVB720921:WVD720922 IP786457:IR786458 SL786457:SN786458 ACH786457:ACJ786458 AMD786457:AMF786458 AVZ786457:AWB786458 BFV786457:BFX786458 BPR786457:BPT786458 BZN786457:BZP786458 CJJ786457:CJL786458 CTF786457:CTH786458 DDB786457:DDD786458 DMX786457:DMZ786458 DWT786457:DWV786458 EGP786457:EGR786458 EQL786457:EQN786458 FAH786457:FAJ786458 FKD786457:FKF786458 FTZ786457:FUB786458 GDV786457:GDX786458 GNR786457:GNT786458 GXN786457:GXP786458 HHJ786457:HHL786458 HRF786457:HRH786458 IBB786457:IBD786458 IKX786457:IKZ786458 IUT786457:IUV786458 JEP786457:JER786458 JOL786457:JON786458 JYH786457:JYJ786458 KID786457:KIF786458 KRZ786457:KSB786458 LBV786457:LBX786458 LLR786457:LLT786458 LVN786457:LVP786458 MFJ786457:MFL786458 MPF786457:MPH786458 MZB786457:MZD786458 NIX786457:NIZ786458 NST786457:NSV786458 OCP786457:OCR786458 OML786457:OMN786458 OWH786457:OWJ786458 PGD786457:PGF786458 PPZ786457:PQB786458 PZV786457:PZX786458 QJR786457:QJT786458 QTN786457:QTP786458 RDJ786457:RDL786458 RNF786457:RNH786458 RXB786457:RXD786458 SGX786457:SGZ786458 SQT786457:SQV786458 TAP786457:TAR786458 TKL786457:TKN786458 TUH786457:TUJ786458 UED786457:UEF786458 UNZ786457:UOB786458 UXV786457:UXX786458 VHR786457:VHT786458 VRN786457:VRP786458 WBJ786457:WBL786458 WLF786457:WLH786458 WVB786457:WVD786458 IP851993:IR851994 SL851993:SN851994 ACH851993:ACJ851994 AMD851993:AMF851994 AVZ851993:AWB851994 BFV851993:BFX851994 BPR851993:BPT851994 BZN851993:BZP851994 CJJ851993:CJL851994 CTF851993:CTH851994 DDB851993:DDD851994 DMX851993:DMZ851994 DWT851993:DWV851994 EGP851993:EGR851994 EQL851993:EQN851994 FAH851993:FAJ851994 FKD851993:FKF851994 FTZ851993:FUB851994 GDV851993:GDX851994 GNR851993:GNT851994 GXN851993:GXP851994 HHJ851993:HHL851994 HRF851993:HRH851994 IBB851993:IBD851994 IKX851993:IKZ851994 IUT851993:IUV851994 JEP851993:JER851994 JOL851993:JON851994 JYH851993:JYJ851994 KID851993:KIF851994 KRZ851993:KSB851994 LBV851993:LBX851994 LLR851993:LLT851994 LVN851993:LVP851994 MFJ851993:MFL851994 MPF851993:MPH851994 MZB851993:MZD851994 NIX851993:NIZ851994 NST851993:NSV851994 OCP851993:OCR851994 OML851993:OMN851994 OWH851993:OWJ851994 PGD851993:PGF851994 PPZ851993:PQB851994 PZV851993:PZX851994 QJR851993:QJT851994 QTN851993:QTP851994 RDJ851993:RDL851994 RNF851993:RNH851994 RXB851993:RXD851994 SGX851993:SGZ851994 SQT851993:SQV851994 TAP851993:TAR851994 TKL851993:TKN851994 TUH851993:TUJ851994 UED851993:UEF851994 UNZ851993:UOB851994 UXV851993:UXX851994 VHR851993:VHT851994 VRN851993:VRP851994 WBJ851993:WBL851994 WLF851993:WLH851994 WVB851993:WVD851994 IP917529:IR917530 SL917529:SN917530 ACH917529:ACJ917530 AMD917529:AMF917530 AVZ917529:AWB917530 BFV917529:BFX917530 BPR917529:BPT917530 BZN917529:BZP917530 CJJ917529:CJL917530 CTF917529:CTH917530 DDB917529:DDD917530 DMX917529:DMZ917530 DWT917529:DWV917530 EGP917529:EGR917530 EQL917529:EQN917530 FAH917529:FAJ917530 FKD917529:FKF917530 FTZ917529:FUB917530 GDV917529:GDX917530 GNR917529:GNT917530 GXN917529:GXP917530 HHJ917529:HHL917530 HRF917529:HRH917530 IBB917529:IBD917530 IKX917529:IKZ917530 IUT917529:IUV917530 JEP917529:JER917530 JOL917529:JON917530 JYH917529:JYJ917530 KID917529:KIF917530 KRZ917529:KSB917530 LBV917529:LBX917530 LLR917529:LLT917530 LVN917529:LVP917530 MFJ917529:MFL917530 MPF917529:MPH917530 MZB917529:MZD917530 NIX917529:NIZ917530 NST917529:NSV917530 OCP917529:OCR917530 OML917529:OMN917530 OWH917529:OWJ917530 PGD917529:PGF917530 PPZ917529:PQB917530 PZV917529:PZX917530 QJR917529:QJT917530 QTN917529:QTP917530 RDJ917529:RDL917530 RNF917529:RNH917530 RXB917529:RXD917530 SGX917529:SGZ917530 SQT917529:SQV917530 TAP917529:TAR917530 TKL917529:TKN917530 TUH917529:TUJ917530 UED917529:UEF917530 UNZ917529:UOB917530 UXV917529:UXX917530 VHR917529:VHT917530 VRN917529:VRP917530 WBJ917529:WBL917530 WLF917529:WLH917530 WVB917529:WVD917530 IP983065:IR983066 SL983065:SN983066 ACH983065:ACJ983066 AMD983065:AMF983066 AVZ983065:AWB983066 BFV983065:BFX983066 BPR983065:BPT983066 BZN983065:BZP983066 CJJ983065:CJL983066 CTF983065:CTH983066 DDB983065:DDD983066 DMX983065:DMZ983066 DWT983065:DWV983066 EGP983065:EGR983066 EQL983065:EQN983066 FAH983065:FAJ983066 FKD983065:FKF983066 FTZ983065:FUB983066 GDV983065:GDX983066 GNR983065:GNT983066 GXN983065:GXP983066 HHJ983065:HHL983066 HRF983065:HRH983066 IBB983065:IBD983066 IKX983065:IKZ983066 IUT983065:IUV983066 JEP983065:JER983066 JOL983065:JON983066 JYH983065:JYJ983066 KID983065:KIF983066 KRZ983065:KSB983066 LBV983065:LBX983066 LLR983065:LLT983066 LVN983065:LVP983066 MFJ983065:MFL983066 MPF983065:MPH983066 MZB983065:MZD983066 NIX983065:NIZ983066 NST983065:NSV983066 OCP983065:OCR983066 OML983065:OMN983066 OWH983065:OWJ983066 PGD983065:PGF983066 PPZ983065:PQB983066 PZV983065:PZX983066 QJR983065:QJT983066 QTN983065:QTP983066 RDJ983065:RDL983066 RNF983065:RNH983066 RXB983065:RXD983066 SGX983065:SGZ983066 SQT983065:SQV983066 TAP983065:TAR983066 TKL983065:TKN983066 TUH983065:TUJ983066 UED983065:UEF983066 UNZ983065:UOB983066 UXV983065:UXX983066 VHR983065:VHT983066 VRN983065:VRP983066 WBJ983065:WBL983066 WLF983065:WLH983066 WVB983065:WVD983066 P65526 HV65524 RR65524 ABN65524 ALJ65524 AVF65524 BFB65524 BOX65524 BYT65524 CIP65524 CSL65524 DCH65524 DMD65524 DVZ65524 EFV65524 EPR65524 EZN65524 FJJ65524 FTF65524 GDB65524 GMX65524 GWT65524 HGP65524 HQL65524 IAH65524 IKD65524 ITZ65524 JDV65524 JNR65524 JXN65524 KHJ65524 KRF65524 LBB65524 LKX65524 LUT65524 MEP65524 MOL65524 MYH65524 NID65524 NRZ65524 OBV65524 OLR65524 OVN65524 PFJ65524 PPF65524 PZB65524 QIX65524 QST65524 RCP65524 RML65524 RWH65524 SGD65524 SPZ65524 SZV65524 TJR65524 TTN65524 UDJ65524 UNF65524 UXB65524 VGX65524 VQT65524 WAP65524 WKL65524 WUH65524 P131062 HV131060 RR131060 ABN131060 ALJ131060 AVF131060 BFB131060 BOX131060 BYT131060 CIP131060 CSL131060 DCH131060 DMD131060 DVZ131060 EFV131060 EPR131060 EZN131060 FJJ131060 FTF131060 GDB131060 GMX131060 GWT131060 HGP131060 HQL131060 IAH131060 IKD131060 ITZ131060 JDV131060 JNR131060 JXN131060 KHJ131060 KRF131060 LBB131060 LKX131060 LUT131060 MEP131060 MOL131060 MYH131060 NID131060 NRZ131060 OBV131060 OLR131060 OVN131060 PFJ131060 PPF131060 PZB131060 QIX131060 QST131060 RCP131060 RML131060 RWH131060 SGD131060 SPZ131060 SZV131060 TJR131060 TTN131060 UDJ131060 UNF131060 UXB131060 VGX131060 VQT131060 WAP131060 WKL131060 WUH131060 P196598 HV196596 RR196596 ABN196596 ALJ196596 AVF196596 BFB196596 BOX196596 BYT196596 CIP196596 CSL196596 DCH196596 DMD196596 DVZ196596 EFV196596 EPR196596 EZN196596 FJJ196596 FTF196596 GDB196596 GMX196596 GWT196596 HGP196596 HQL196596 IAH196596 IKD196596 ITZ196596 JDV196596 JNR196596 JXN196596 KHJ196596 KRF196596 LBB196596 LKX196596 LUT196596 MEP196596 MOL196596 MYH196596 NID196596 NRZ196596 OBV196596 OLR196596 OVN196596 PFJ196596 PPF196596 PZB196596 QIX196596 QST196596 RCP196596 RML196596 RWH196596 SGD196596 SPZ196596 SZV196596 TJR196596 TTN196596 UDJ196596 UNF196596 UXB196596 VGX196596 VQT196596 WAP196596 WKL196596 WUH196596 P262134 HV262132 RR262132 ABN262132 ALJ262132 AVF262132 BFB262132 BOX262132 BYT262132 CIP262132 CSL262132 DCH262132 DMD262132 DVZ262132 EFV262132 EPR262132 EZN262132 FJJ262132 FTF262132 GDB262132 GMX262132 GWT262132 HGP262132 HQL262132 IAH262132 IKD262132 ITZ262132 JDV262132 JNR262132 JXN262132 KHJ262132 KRF262132 LBB262132 LKX262132 LUT262132 MEP262132 MOL262132 MYH262132 NID262132 NRZ262132 OBV262132 OLR262132 OVN262132 PFJ262132 PPF262132 PZB262132 QIX262132 QST262132 RCP262132 RML262132 RWH262132 SGD262132 SPZ262132 SZV262132 TJR262132 TTN262132 UDJ262132 UNF262132 UXB262132 VGX262132 VQT262132 WAP262132 WKL262132 WUH262132 P327670 HV327668 RR327668 ABN327668 ALJ327668 AVF327668 BFB327668 BOX327668 BYT327668 CIP327668 CSL327668 DCH327668 DMD327668 DVZ327668 EFV327668 EPR327668 EZN327668 FJJ327668 FTF327668 GDB327668 GMX327668 GWT327668 HGP327668 HQL327668 IAH327668 IKD327668 ITZ327668 JDV327668 JNR327668 JXN327668 KHJ327668 KRF327668 LBB327668 LKX327668 LUT327668 MEP327668 MOL327668 MYH327668 NID327668 NRZ327668 OBV327668 OLR327668 OVN327668 PFJ327668 PPF327668 PZB327668 QIX327668 QST327668 RCP327668 RML327668 RWH327668 SGD327668 SPZ327668 SZV327668 TJR327668 TTN327668 UDJ327668 UNF327668 UXB327668 VGX327668 VQT327668 WAP327668 WKL327668 WUH327668 P393206 HV393204 RR393204 ABN393204 ALJ393204 AVF393204 BFB393204 BOX393204 BYT393204 CIP393204 CSL393204 DCH393204 DMD393204 DVZ393204 EFV393204 EPR393204 EZN393204 FJJ393204 FTF393204 GDB393204 GMX393204 GWT393204 HGP393204 HQL393204 IAH393204 IKD393204 ITZ393204 JDV393204 JNR393204 JXN393204 KHJ393204 KRF393204 LBB393204 LKX393204 LUT393204 MEP393204 MOL393204 MYH393204 NID393204 NRZ393204 OBV393204 OLR393204 OVN393204 PFJ393204 PPF393204 PZB393204 QIX393204 QST393204 RCP393204 RML393204 RWH393204 SGD393204 SPZ393204 SZV393204 TJR393204 TTN393204 UDJ393204 UNF393204 UXB393204 VGX393204 VQT393204 WAP393204 WKL393204 WUH393204 P458742 HV458740 RR458740 ABN458740 ALJ458740 AVF458740 BFB458740 BOX458740 BYT458740 CIP458740 CSL458740 DCH458740 DMD458740 DVZ458740 EFV458740 EPR458740 EZN458740 FJJ458740 FTF458740 GDB458740 GMX458740 GWT458740 HGP458740 HQL458740 IAH458740 IKD458740 ITZ458740 JDV458740 JNR458740 JXN458740 KHJ458740 KRF458740 LBB458740 LKX458740 LUT458740 MEP458740 MOL458740 MYH458740 NID458740 NRZ458740 OBV458740 OLR458740 OVN458740 PFJ458740 PPF458740 PZB458740 QIX458740 QST458740 RCP458740 RML458740 RWH458740 SGD458740 SPZ458740 SZV458740 TJR458740 TTN458740 UDJ458740 UNF458740 UXB458740 VGX458740 VQT458740 WAP458740 WKL458740 WUH458740 P524278 HV524276 RR524276 ABN524276 ALJ524276 AVF524276 BFB524276 BOX524276 BYT524276 CIP524276 CSL524276 DCH524276 DMD524276 DVZ524276 EFV524276 EPR524276 EZN524276 FJJ524276 FTF524276 GDB524276 GMX524276 GWT524276 HGP524276 HQL524276 IAH524276 IKD524276 ITZ524276 JDV524276 JNR524276 JXN524276 KHJ524276 KRF524276 LBB524276 LKX524276 LUT524276 MEP524276 MOL524276 MYH524276 NID524276 NRZ524276 OBV524276 OLR524276 OVN524276 PFJ524276 PPF524276 PZB524276 QIX524276 QST524276 RCP524276 RML524276 RWH524276 SGD524276 SPZ524276 SZV524276 TJR524276 TTN524276 UDJ524276 UNF524276 UXB524276 VGX524276 VQT524276 WAP524276 WKL524276 WUH524276 P589814 HV589812 RR589812 ABN589812 ALJ589812 AVF589812 BFB589812 BOX589812 BYT589812 CIP589812 CSL589812 DCH589812 DMD589812 DVZ589812 EFV589812 EPR589812 EZN589812 FJJ589812 FTF589812 GDB589812 GMX589812 GWT589812 HGP589812 HQL589812 IAH589812 IKD589812 ITZ589812 JDV589812 JNR589812 JXN589812 KHJ589812 KRF589812 LBB589812 LKX589812 LUT589812 MEP589812 MOL589812 MYH589812 NID589812 NRZ589812 OBV589812 OLR589812 OVN589812 PFJ589812 PPF589812 PZB589812 QIX589812 QST589812 RCP589812 RML589812 RWH589812 SGD589812 SPZ589812 SZV589812 TJR589812 TTN589812 UDJ589812 UNF589812 UXB589812 VGX589812 VQT589812 WAP589812 WKL589812 WUH589812 P655350 HV655348 RR655348 ABN655348 ALJ655348 AVF655348 BFB655348 BOX655348 BYT655348 CIP655348 CSL655348 DCH655348 DMD655348 DVZ655348 EFV655348 EPR655348 EZN655348 FJJ655348 FTF655348 GDB655348 GMX655348 GWT655348 HGP655348 HQL655348 IAH655348 IKD655348 ITZ655348 JDV655348 JNR655348 JXN655348 KHJ655348 KRF655348 LBB655348 LKX655348 LUT655348 MEP655348 MOL655348 MYH655348 NID655348 NRZ655348 OBV655348 OLR655348 OVN655348 PFJ655348 PPF655348 PZB655348 QIX655348 QST655348 RCP655348 RML655348 RWH655348 SGD655348 SPZ655348 SZV655348 TJR655348 TTN655348 UDJ655348 UNF655348 UXB655348 VGX655348 VQT655348 WAP655348 WKL655348 WUH655348 P720886 HV720884 RR720884 ABN720884 ALJ720884 AVF720884 BFB720884 BOX720884 BYT720884 CIP720884 CSL720884 DCH720884 DMD720884 DVZ720884 EFV720884 EPR720884 EZN720884 FJJ720884 FTF720884 GDB720884 GMX720884 GWT720884 HGP720884 HQL720884 IAH720884 IKD720884 ITZ720884 JDV720884 JNR720884 JXN720884 KHJ720884 KRF720884 LBB720884 LKX720884 LUT720884 MEP720884 MOL720884 MYH720884 NID720884 NRZ720884 OBV720884 OLR720884 OVN720884 PFJ720884 PPF720884 PZB720884 QIX720884 QST720884 RCP720884 RML720884 RWH720884 SGD720884 SPZ720884 SZV720884 TJR720884 TTN720884 UDJ720884 UNF720884 UXB720884 VGX720884 VQT720884 WAP720884 WKL720884 WUH720884 P786422 HV786420 RR786420 ABN786420 ALJ786420 AVF786420 BFB786420 BOX786420 BYT786420 CIP786420 CSL786420 DCH786420 DMD786420 DVZ786420 EFV786420 EPR786420 EZN786420 FJJ786420 FTF786420 GDB786420 GMX786420 GWT786420 HGP786420 HQL786420 IAH786420 IKD786420 ITZ786420 JDV786420 JNR786420 JXN786420 KHJ786420 KRF786420 LBB786420 LKX786420 LUT786420 MEP786420 MOL786420 MYH786420 NID786420 NRZ786420 OBV786420 OLR786420 OVN786420 PFJ786420 PPF786420 PZB786420 QIX786420 QST786420 RCP786420 RML786420 RWH786420 SGD786420 SPZ786420 SZV786420 TJR786420 TTN786420 UDJ786420 UNF786420 UXB786420 VGX786420 VQT786420 WAP786420 WKL786420 WUH786420 P851958 HV851956 RR851956 ABN851956 ALJ851956 AVF851956 BFB851956 BOX851956 BYT851956 CIP851956 CSL851956 DCH851956 DMD851956 DVZ851956 EFV851956 EPR851956 EZN851956 FJJ851956 FTF851956 GDB851956 GMX851956 GWT851956 HGP851956 HQL851956 IAH851956 IKD851956 ITZ851956 JDV851956 JNR851956 JXN851956 KHJ851956 KRF851956 LBB851956 LKX851956 LUT851956 MEP851956 MOL851956 MYH851956 NID851956 NRZ851956 OBV851956 OLR851956 OVN851956 PFJ851956 PPF851956 PZB851956 QIX851956 QST851956 RCP851956 RML851956 RWH851956 SGD851956 SPZ851956 SZV851956 TJR851956 TTN851956 UDJ851956 UNF851956 UXB851956 VGX851956 VQT851956 WAP851956 WKL851956 WUH851956 P917494 HV917492 RR917492 ABN917492 ALJ917492 AVF917492 BFB917492 BOX917492 BYT917492 CIP917492 CSL917492 DCH917492 DMD917492 DVZ917492 EFV917492 EPR917492 EZN917492 FJJ917492 FTF917492 GDB917492 GMX917492 GWT917492 HGP917492 HQL917492 IAH917492 IKD917492 ITZ917492 JDV917492 JNR917492 JXN917492 KHJ917492 KRF917492 LBB917492 LKX917492 LUT917492 MEP917492 MOL917492 MYH917492 NID917492 NRZ917492 OBV917492 OLR917492 OVN917492 PFJ917492 PPF917492 PZB917492 QIX917492 QST917492 RCP917492 RML917492 RWH917492 SGD917492 SPZ917492 SZV917492 TJR917492 TTN917492 UDJ917492 UNF917492 UXB917492 VGX917492 VQT917492 WAP917492 WKL917492 WUH917492 P983030 HV983028 RR983028 ABN983028 ALJ983028 AVF983028 BFB983028 BOX983028 BYT983028 CIP983028 CSL983028 DCH983028 DMD983028 DVZ983028 EFV983028 EPR983028 EZN983028 FJJ983028 FTF983028 GDB983028 GMX983028 GWT983028 HGP983028 HQL983028 IAH983028 IKD983028 ITZ983028 JDV983028 JNR983028 JXN983028 KHJ983028 KRF983028 LBB983028 LKX983028 LUT983028 MEP983028 MOL983028 MYH983028 NID983028 NRZ983028 OBV983028 OLR983028 OVN983028 PFJ983028 PPF983028 PZB983028 QIX983028 QST983028 RCP983028 RML983028 RWH983028 SGD983028 SPZ983028 SZV983028 TJR983028 TTN983028 UDJ983028 UNF983028 UXB983028 VGX983028 VQT983028 WAP983028 WKL983028 WUH983028 IP65552:IR65553 SL65552:SN65553 ACH65552:ACJ65553 AMD65552:AMF65553 AVZ65552:AWB65553 BFV65552:BFX65553 BPR65552:BPT65553 BZN65552:BZP65553 CJJ65552:CJL65553 CTF65552:CTH65553 DDB65552:DDD65553 DMX65552:DMZ65553 DWT65552:DWV65553 EGP65552:EGR65553 EQL65552:EQN65553 FAH65552:FAJ65553 FKD65552:FKF65553 FTZ65552:FUB65553 GDV65552:GDX65553 GNR65552:GNT65553 GXN65552:GXP65553 HHJ65552:HHL65553 HRF65552:HRH65553 IBB65552:IBD65553 IKX65552:IKZ65553 IUT65552:IUV65553 JEP65552:JER65553 JOL65552:JON65553 JYH65552:JYJ65553 KID65552:KIF65553 KRZ65552:KSB65553 LBV65552:LBX65553 LLR65552:LLT65553 LVN65552:LVP65553 MFJ65552:MFL65553 MPF65552:MPH65553 MZB65552:MZD65553 NIX65552:NIZ65553 NST65552:NSV65553 OCP65552:OCR65553 OML65552:OMN65553 OWH65552:OWJ65553 PGD65552:PGF65553 PPZ65552:PQB65553 PZV65552:PZX65553 QJR65552:QJT65553 QTN65552:QTP65553 RDJ65552:RDL65553 RNF65552:RNH65553 RXB65552:RXD65553 SGX65552:SGZ65553 SQT65552:SQV65553 TAP65552:TAR65553 TKL65552:TKN65553 TUH65552:TUJ65553 UED65552:UEF65553 UNZ65552:UOB65553 UXV65552:UXX65553 VHR65552:VHT65553 VRN65552:VRP65553 WBJ65552:WBL65553 WLF65552:WLH65553 WVB65552:WVD65553 IP131088:IR131089 SL131088:SN131089 ACH131088:ACJ131089 AMD131088:AMF131089 AVZ131088:AWB131089 BFV131088:BFX131089 BPR131088:BPT131089 BZN131088:BZP131089 CJJ131088:CJL131089 CTF131088:CTH131089 DDB131088:DDD131089 DMX131088:DMZ131089 DWT131088:DWV131089 EGP131088:EGR131089 EQL131088:EQN131089 FAH131088:FAJ131089 FKD131088:FKF131089 FTZ131088:FUB131089 GDV131088:GDX131089 GNR131088:GNT131089 GXN131088:GXP131089 HHJ131088:HHL131089 HRF131088:HRH131089 IBB131088:IBD131089 IKX131088:IKZ131089 IUT131088:IUV131089 JEP131088:JER131089 JOL131088:JON131089 JYH131088:JYJ131089 KID131088:KIF131089 KRZ131088:KSB131089 LBV131088:LBX131089 LLR131088:LLT131089 LVN131088:LVP131089 MFJ131088:MFL131089 MPF131088:MPH131089 MZB131088:MZD131089 NIX131088:NIZ131089 NST131088:NSV131089 OCP131088:OCR131089 OML131088:OMN131089 OWH131088:OWJ131089 PGD131088:PGF131089 PPZ131088:PQB131089 PZV131088:PZX131089 QJR131088:QJT131089 QTN131088:QTP131089 RDJ131088:RDL131089 RNF131088:RNH131089 RXB131088:RXD131089 SGX131088:SGZ131089 SQT131088:SQV131089 TAP131088:TAR131089 TKL131088:TKN131089 TUH131088:TUJ131089 UED131088:UEF131089 UNZ131088:UOB131089 UXV131088:UXX131089 VHR131088:VHT131089 VRN131088:VRP131089 WBJ131088:WBL131089 WLF131088:WLH131089 WVB131088:WVD131089 IP196624:IR196625 SL196624:SN196625 ACH196624:ACJ196625 AMD196624:AMF196625 AVZ196624:AWB196625 BFV196624:BFX196625 BPR196624:BPT196625 BZN196624:BZP196625 CJJ196624:CJL196625 CTF196624:CTH196625 DDB196624:DDD196625 DMX196624:DMZ196625 DWT196624:DWV196625 EGP196624:EGR196625 EQL196624:EQN196625 FAH196624:FAJ196625 FKD196624:FKF196625 FTZ196624:FUB196625 GDV196624:GDX196625 GNR196624:GNT196625 GXN196624:GXP196625 HHJ196624:HHL196625 HRF196624:HRH196625 IBB196624:IBD196625 IKX196624:IKZ196625 IUT196624:IUV196625 JEP196624:JER196625 JOL196624:JON196625 JYH196624:JYJ196625 KID196624:KIF196625 KRZ196624:KSB196625 LBV196624:LBX196625 LLR196624:LLT196625 LVN196624:LVP196625 MFJ196624:MFL196625 MPF196624:MPH196625 MZB196624:MZD196625 NIX196624:NIZ196625 NST196624:NSV196625 OCP196624:OCR196625 OML196624:OMN196625 OWH196624:OWJ196625 PGD196624:PGF196625 PPZ196624:PQB196625 PZV196624:PZX196625 QJR196624:QJT196625 QTN196624:QTP196625 RDJ196624:RDL196625 RNF196624:RNH196625 RXB196624:RXD196625 SGX196624:SGZ196625 SQT196624:SQV196625 TAP196624:TAR196625 TKL196624:TKN196625 TUH196624:TUJ196625 UED196624:UEF196625 UNZ196624:UOB196625 UXV196624:UXX196625 VHR196624:VHT196625 VRN196624:VRP196625 WBJ196624:WBL196625 WLF196624:WLH196625 WVB196624:WVD196625 IP262160:IR262161 SL262160:SN262161 ACH262160:ACJ262161 AMD262160:AMF262161 AVZ262160:AWB262161 BFV262160:BFX262161 BPR262160:BPT262161 BZN262160:BZP262161 CJJ262160:CJL262161 CTF262160:CTH262161 DDB262160:DDD262161 DMX262160:DMZ262161 DWT262160:DWV262161 EGP262160:EGR262161 EQL262160:EQN262161 FAH262160:FAJ262161 FKD262160:FKF262161 FTZ262160:FUB262161 GDV262160:GDX262161 GNR262160:GNT262161 GXN262160:GXP262161 HHJ262160:HHL262161 HRF262160:HRH262161 IBB262160:IBD262161 IKX262160:IKZ262161 IUT262160:IUV262161 JEP262160:JER262161 JOL262160:JON262161 JYH262160:JYJ262161 KID262160:KIF262161 KRZ262160:KSB262161 LBV262160:LBX262161 LLR262160:LLT262161 LVN262160:LVP262161 MFJ262160:MFL262161 MPF262160:MPH262161 MZB262160:MZD262161 NIX262160:NIZ262161 NST262160:NSV262161 OCP262160:OCR262161 OML262160:OMN262161 OWH262160:OWJ262161 PGD262160:PGF262161 PPZ262160:PQB262161 PZV262160:PZX262161 QJR262160:QJT262161 QTN262160:QTP262161 RDJ262160:RDL262161 RNF262160:RNH262161 RXB262160:RXD262161 SGX262160:SGZ262161 SQT262160:SQV262161 TAP262160:TAR262161 TKL262160:TKN262161 TUH262160:TUJ262161 UED262160:UEF262161 UNZ262160:UOB262161 UXV262160:UXX262161 VHR262160:VHT262161 VRN262160:VRP262161 WBJ262160:WBL262161 WLF262160:WLH262161 WVB262160:WVD262161 IP327696:IR327697 SL327696:SN327697 ACH327696:ACJ327697 AMD327696:AMF327697 AVZ327696:AWB327697 BFV327696:BFX327697 BPR327696:BPT327697 BZN327696:BZP327697 CJJ327696:CJL327697 CTF327696:CTH327697 DDB327696:DDD327697 DMX327696:DMZ327697 DWT327696:DWV327697 EGP327696:EGR327697 EQL327696:EQN327697 FAH327696:FAJ327697 FKD327696:FKF327697 FTZ327696:FUB327697 GDV327696:GDX327697 GNR327696:GNT327697 GXN327696:GXP327697 HHJ327696:HHL327697 HRF327696:HRH327697 IBB327696:IBD327697 IKX327696:IKZ327697 IUT327696:IUV327697 JEP327696:JER327697 JOL327696:JON327697 JYH327696:JYJ327697 KID327696:KIF327697 KRZ327696:KSB327697 LBV327696:LBX327697 LLR327696:LLT327697 LVN327696:LVP327697 MFJ327696:MFL327697 MPF327696:MPH327697 MZB327696:MZD327697 NIX327696:NIZ327697 NST327696:NSV327697 OCP327696:OCR327697 OML327696:OMN327697 OWH327696:OWJ327697 PGD327696:PGF327697 PPZ327696:PQB327697 PZV327696:PZX327697 QJR327696:QJT327697 QTN327696:QTP327697 RDJ327696:RDL327697 RNF327696:RNH327697 RXB327696:RXD327697 SGX327696:SGZ327697 SQT327696:SQV327697 TAP327696:TAR327697 TKL327696:TKN327697 TUH327696:TUJ327697 UED327696:UEF327697 UNZ327696:UOB327697 UXV327696:UXX327697 VHR327696:VHT327697 VRN327696:VRP327697 WBJ327696:WBL327697 WLF327696:WLH327697 WVB327696:WVD327697 IP393232:IR393233 SL393232:SN393233 ACH393232:ACJ393233 AMD393232:AMF393233 AVZ393232:AWB393233 BFV393232:BFX393233 BPR393232:BPT393233 BZN393232:BZP393233 CJJ393232:CJL393233 CTF393232:CTH393233 DDB393232:DDD393233 DMX393232:DMZ393233 DWT393232:DWV393233 EGP393232:EGR393233 EQL393232:EQN393233 FAH393232:FAJ393233 FKD393232:FKF393233 FTZ393232:FUB393233 GDV393232:GDX393233 GNR393232:GNT393233 GXN393232:GXP393233 HHJ393232:HHL393233 HRF393232:HRH393233 IBB393232:IBD393233 IKX393232:IKZ393233 IUT393232:IUV393233 JEP393232:JER393233 JOL393232:JON393233 JYH393232:JYJ393233 KID393232:KIF393233 KRZ393232:KSB393233 LBV393232:LBX393233 LLR393232:LLT393233 LVN393232:LVP393233 MFJ393232:MFL393233 MPF393232:MPH393233 MZB393232:MZD393233 NIX393232:NIZ393233 NST393232:NSV393233 OCP393232:OCR393233 OML393232:OMN393233 OWH393232:OWJ393233 PGD393232:PGF393233 PPZ393232:PQB393233 PZV393232:PZX393233 QJR393232:QJT393233 QTN393232:QTP393233 RDJ393232:RDL393233 RNF393232:RNH393233 RXB393232:RXD393233 SGX393232:SGZ393233 SQT393232:SQV393233 TAP393232:TAR393233 TKL393232:TKN393233 TUH393232:TUJ393233 UED393232:UEF393233 UNZ393232:UOB393233 UXV393232:UXX393233 VHR393232:VHT393233 VRN393232:VRP393233 WBJ393232:WBL393233 WLF393232:WLH393233 WVB393232:WVD393233 IP458768:IR458769 SL458768:SN458769 ACH458768:ACJ458769 AMD458768:AMF458769 AVZ458768:AWB458769 BFV458768:BFX458769 BPR458768:BPT458769 BZN458768:BZP458769 CJJ458768:CJL458769 CTF458768:CTH458769 DDB458768:DDD458769 DMX458768:DMZ458769 DWT458768:DWV458769 EGP458768:EGR458769 EQL458768:EQN458769 FAH458768:FAJ458769 FKD458768:FKF458769 FTZ458768:FUB458769 GDV458768:GDX458769 GNR458768:GNT458769 GXN458768:GXP458769 HHJ458768:HHL458769 HRF458768:HRH458769 IBB458768:IBD458769 IKX458768:IKZ458769 IUT458768:IUV458769 JEP458768:JER458769 JOL458768:JON458769 JYH458768:JYJ458769 KID458768:KIF458769 KRZ458768:KSB458769 LBV458768:LBX458769 LLR458768:LLT458769 LVN458768:LVP458769 MFJ458768:MFL458769 MPF458768:MPH458769 MZB458768:MZD458769 NIX458768:NIZ458769 NST458768:NSV458769 OCP458768:OCR458769 OML458768:OMN458769 OWH458768:OWJ458769 PGD458768:PGF458769 PPZ458768:PQB458769 PZV458768:PZX458769 QJR458768:QJT458769 QTN458768:QTP458769 RDJ458768:RDL458769 RNF458768:RNH458769 RXB458768:RXD458769 SGX458768:SGZ458769 SQT458768:SQV458769 TAP458768:TAR458769 TKL458768:TKN458769 TUH458768:TUJ458769 UED458768:UEF458769 UNZ458768:UOB458769 UXV458768:UXX458769 VHR458768:VHT458769 VRN458768:VRP458769 WBJ458768:WBL458769 WLF458768:WLH458769 WVB458768:WVD458769 IP524304:IR524305 SL524304:SN524305 ACH524304:ACJ524305 AMD524304:AMF524305 AVZ524304:AWB524305 BFV524304:BFX524305 BPR524304:BPT524305 BZN524304:BZP524305 CJJ524304:CJL524305 CTF524304:CTH524305 DDB524304:DDD524305 DMX524304:DMZ524305 DWT524304:DWV524305 EGP524304:EGR524305 EQL524304:EQN524305 FAH524304:FAJ524305 FKD524304:FKF524305 FTZ524304:FUB524305 GDV524304:GDX524305 GNR524304:GNT524305 GXN524304:GXP524305 HHJ524304:HHL524305 HRF524304:HRH524305 IBB524304:IBD524305 IKX524304:IKZ524305 IUT524304:IUV524305 JEP524304:JER524305 JOL524304:JON524305 JYH524304:JYJ524305 KID524304:KIF524305 KRZ524304:KSB524305 LBV524304:LBX524305 LLR524304:LLT524305 LVN524304:LVP524305 MFJ524304:MFL524305 MPF524304:MPH524305 MZB524304:MZD524305 NIX524304:NIZ524305 NST524304:NSV524305 OCP524304:OCR524305 OML524304:OMN524305 OWH524304:OWJ524305 PGD524304:PGF524305 PPZ524304:PQB524305 PZV524304:PZX524305 QJR524304:QJT524305 QTN524304:QTP524305 RDJ524304:RDL524305 RNF524304:RNH524305 RXB524304:RXD524305 SGX524304:SGZ524305 SQT524304:SQV524305 TAP524304:TAR524305 TKL524304:TKN524305 TUH524304:TUJ524305 UED524304:UEF524305 UNZ524304:UOB524305 UXV524304:UXX524305 VHR524304:VHT524305 VRN524304:VRP524305 WBJ524304:WBL524305 WLF524304:WLH524305 WVB524304:WVD524305 IP589840:IR589841 SL589840:SN589841 ACH589840:ACJ589841 AMD589840:AMF589841 AVZ589840:AWB589841 BFV589840:BFX589841 BPR589840:BPT589841 BZN589840:BZP589841 CJJ589840:CJL589841 CTF589840:CTH589841 DDB589840:DDD589841 DMX589840:DMZ589841 DWT589840:DWV589841 EGP589840:EGR589841 EQL589840:EQN589841 FAH589840:FAJ589841 FKD589840:FKF589841 FTZ589840:FUB589841 GDV589840:GDX589841 GNR589840:GNT589841 GXN589840:GXP589841 HHJ589840:HHL589841 HRF589840:HRH589841 IBB589840:IBD589841 IKX589840:IKZ589841 IUT589840:IUV589841 JEP589840:JER589841 JOL589840:JON589841 JYH589840:JYJ589841 KID589840:KIF589841 KRZ589840:KSB589841 LBV589840:LBX589841 LLR589840:LLT589841 LVN589840:LVP589841 MFJ589840:MFL589841 MPF589840:MPH589841 MZB589840:MZD589841 NIX589840:NIZ589841 NST589840:NSV589841 OCP589840:OCR589841 OML589840:OMN589841 OWH589840:OWJ589841 PGD589840:PGF589841 PPZ589840:PQB589841 PZV589840:PZX589841 QJR589840:QJT589841 QTN589840:QTP589841 RDJ589840:RDL589841 RNF589840:RNH589841 RXB589840:RXD589841 SGX589840:SGZ589841 SQT589840:SQV589841 TAP589840:TAR589841 TKL589840:TKN589841 TUH589840:TUJ589841 UED589840:UEF589841 UNZ589840:UOB589841 UXV589840:UXX589841 VHR589840:VHT589841 VRN589840:VRP589841 WBJ589840:WBL589841 WLF589840:WLH589841 WVB589840:WVD589841 IP655376:IR655377 SL655376:SN655377 ACH655376:ACJ655377 AMD655376:AMF655377 AVZ655376:AWB655377 BFV655376:BFX655377 BPR655376:BPT655377 BZN655376:BZP655377 CJJ655376:CJL655377 CTF655376:CTH655377 DDB655376:DDD655377 DMX655376:DMZ655377 DWT655376:DWV655377 EGP655376:EGR655377 EQL655376:EQN655377 FAH655376:FAJ655377 FKD655376:FKF655377 FTZ655376:FUB655377 GDV655376:GDX655377 GNR655376:GNT655377 GXN655376:GXP655377 HHJ655376:HHL655377 HRF655376:HRH655377 IBB655376:IBD655377 IKX655376:IKZ655377 IUT655376:IUV655377 JEP655376:JER655377 JOL655376:JON655377 JYH655376:JYJ655377 KID655376:KIF655377 KRZ655376:KSB655377 LBV655376:LBX655377 LLR655376:LLT655377 LVN655376:LVP655377 MFJ655376:MFL655377 MPF655376:MPH655377 MZB655376:MZD655377 NIX655376:NIZ655377 NST655376:NSV655377 OCP655376:OCR655377 OML655376:OMN655377 OWH655376:OWJ655377 PGD655376:PGF655377 PPZ655376:PQB655377 PZV655376:PZX655377 QJR655376:QJT655377 QTN655376:QTP655377 RDJ655376:RDL655377 RNF655376:RNH655377 RXB655376:RXD655377 SGX655376:SGZ655377 SQT655376:SQV655377 TAP655376:TAR655377 TKL655376:TKN655377 TUH655376:TUJ655377 UED655376:UEF655377 UNZ655376:UOB655377 UXV655376:UXX655377 VHR655376:VHT655377 VRN655376:VRP655377 WBJ655376:WBL655377 WLF655376:WLH655377 WVB655376:WVD655377 IP720912:IR720913 SL720912:SN720913 ACH720912:ACJ720913 AMD720912:AMF720913 AVZ720912:AWB720913 BFV720912:BFX720913 BPR720912:BPT720913 BZN720912:BZP720913 CJJ720912:CJL720913 CTF720912:CTH720913 DDB720912:DDD720913 DMX720912:DMZ720913 DWT720912:DWV720913 EGP720912:EGR720913 EQL720912:EQN720913 FAH720912:FAJ720913 FKD720912:FKF720913 FTZ720912:FUB720913 GDV720912:GDX720913 GNR720912:GNT720913 GXN720912:GXP720913 HHJ720912:HHL720913 HRF720912:HRH720913 IBB720912:IBD720913 IKX720912:IKZ720913 IUT720912:IUV720913 JEP720912:JER720913 JOL720912:JON720913 JYH720912:JYJ720913 KID720912:KIF720913 KRZ720912:KSB720913 LBV720912:LBX720913 LLR720912:LLT720913 LVN720912:LVP720913 MFJ720912:MFL720913 MPF720912:MPH720913 MZB720912:MZD720913 NIX720912:NIZ720913 NST720912:NSV720913 OCP720912:OCR720913 OML720912:OMN720913 OWH720912:OWJ720913 PGD720912:PGF720913 PPZ720912:PQB720913 PZV720912:PZX720913 QJR720912:QJT720913 QTN720912:QTP720913 RDJ720912:RDL720913 RNF720912:RNH720913 RXB720912:RXD720913 SGX720912:SGZ720913 SQT720912:SQV720913 TAP720912:TAR720913 TKL720912:TKN720913 TUH720912:TUJ720913 UED720912:UEF720913 UNZ720912:UOB720913 UXV720912:UXX720913 VHR720912:VHT720913 VRN720912:VRP720913 WBJ720912:WBL720913 WLF720912:WLH720913 WVB720912:WVD720913 IP786448:IR786449 SL786448:SN786449 ACH786448:ACJ786449 AMD786448:AMF786449 AVZ786448:AWB786449 BFV786448:BFX786449 BPR786448:BPT786449 BZN786448:BZP786449 CJJ786448:CJL786449 CTF786448:CTH786449 DDB786448:DDD786449 DMX786448:DMZ786449 DWT786448:DWV786449 EGP786448:EGR786449 EQL786448:EQN786449 FAH786448:FAJ786449 FKD786448:FKF786449 FTZ786448:FUB786449 GDV786448:GDX786449 GNR786448:GNT786449 GXN786448:GXP786449 HHJ786448:HHL786449 HRF786448:HRH786449 IBB786448:IBD786449 IKX786448:IKZ786449 IUT786448:IUV786449 JEP786448:JER786449 JOL786448:JON786449 JYH786448:JYJ786449 KID786448:KIF786449 KRZ786448:KSB786449 LBV786448:LBX786449 LLR786448:LLT786449 LVN786448:LVP786449 MFJ786448:MFL786449 MPF786448:MPH786449 MZB786448:MZD786449 NIX786448:NIZ786449 NST786448:NSV786449 OCP786448:OCR786449 OML786448:OMN786449 OWH786448:OWJ786449 PGD786448:PGF786449 PPZ786448:PQB786449 PZV786448:PZX786449 QJR786448:QJT786449 QTN786448:QTP786449 RDJ786448:RDL786449 RNF786448:RNH786449 RXB786448:RXD786449 SGX786448:SGZ786449 SQT786448:SQV786449 TAP786448:TAR786449 TKL786448:TKN786449 TUH786448:TUJ786449 UED786448:UEF786449 UNZ786448:UOB786449 UXV786448:UXX786449 VHR786448:VHT786449 VRN786448:VRP786449 WBJ786448:WBL786449 WLF786448:WLH786449 WVB786448:WVD786449 IP851984:IR851985 SL851984:SN851985 ACH851984:ACJ851985 AMD851984:AMF851985 AVZ851984:AWB851985 BFV851984:BFX851985 BPR851984:BPT851985 BZN851984:BZP851985 CJJ851984:CJL851985 CTF851984:CTH851985 DDB851984:DDD851985 DMX851984:DMZ851985 DWT851984:DWV851985 EGP851984:EGR851985 EQL851984:EQN851985 FAH851984:FAJ851985 FKD851984:FKF851985 FTZ851984:FUB851985 GDV851984:GDX851985 GNR851984:GNT851985 GXN851984:GXP851985 HHJ851984:HHL851985 HRF851984:HRH851985 IBB851984:IBD851985 IKX851984:IKZ851985 IUT851984:IUV851985 JEP851984:JER851985 JOL851984:JON851985 JYH851984:JYJ851985 KID851984:KIF851985 KRZ851984:KSB851985 LBV851984:LBX851985 LLR851984:LLT851985 LVN851984:LVP851985 MFJ851984:MFL851985 MPF851984:MPH851985 MZB851984:MZD851985 NIX851984:NIZ851985 NST851984:NSV851985 OCP851984:OCR851985 OML851984:OMN851985 OWH851984:OWJ851985 PGD851984:PGF851985 PPZ851984:PQB851985 PZV851984:PZX851985 QJR851984:QJT851985 QTN851984:QTP851985 RDJ851984:RDL851985 RNF851984:RNH851985 RXB851984:RXD851985 SGX851984:SGZ851985 SQT851984:SQV851985 TAP851984:TAR851985 TKL851984:TKN851985 TUH851984:TUJ851985 UED851984:UEF851985 UNZ851984:UOB851985 UXV851984:UXX851985 VHR851984:VHT851985 VRN851984:VRP851985 WBJ851984:WBL851985 WLF851984:WLH851985 WVB851984:WVD851985 IP917520:IR917521 SL917520:SN917521 ACH917520:ACJ917521 AMD917520:AMF917521 AVZ917520:AWB917521 BFV917520:BFX917521 BPR917520:BPT917521 BZN917520:BZP917521 CJJ917520:CJL917521 CTF917520:CTH917521 DDB917520:DDD917521 DMX917520:DMZ917521 DWT917520:DWV917521 EGP917520:EGR917521 EQL917520:EQN917521 FAH917520:FAJ917521 FKD917520:FKF917521 FTZ917520:FUB917521 GDV917520:GDX917521 GNR917520:GNT917521 GXN917520:GXP917521 HHJ917520:HHL917521 HRF917520:HRH917521 IBB917520:IBD917521 IKX917520:IKZ917521 IUT917520:IUV917521 JEP917520:JER917521 JOL917520:JON917521 JYH917520:JYJ917521 KID917520:KIF917521 KRZ917520:KSB917521 LBV917520:LBX917521 LLR917520:LLT917521 LVN917520:LVP917521 MFJ917520:MFL917521 MPF917520:MPH917521 MZB917520:MZD917521 NIX917520:NIZ917521 NST917520:NSV917521 OCP917520:OCR917521 OML917520:OMN917521 OWH917520:OWJ917521 PGD917520:PGF917521 PPZ917520:PQB917521 PZV917520:PZX917521 QJR917520:QJT917521 QTN917520:QTP917521 RDJ917520:RDL917521 RNF917520:RNH917521 RXB917520:RXD917521 SGX917520:SGZ917521 SQT917520:SQV917521 TAP917520:TAR917521 TKL917520:TKN917521 TUH917520:TUJ917521 UED917520:UEF917521 UNZ917520:UOB917521 UXV917520:UXX917521 VHR917520:VHT917521 VRN917520:VRP917521 WBJ917520:WBL917521 WLF917520:WLH917521 WVB917520:WVD917521 IP983056:IR983057 SL983056:SN983057 ACH983056:ACJ983057 AMD983056:AMF983057 AVZ983056:AWB983057 BFV983056:BFX983057 BPR983056:BPT983057 BZN983056:BZP983057 CJJ983056:CJL983057 CTF983056:CTH983057 DDB983056:DDD983057 DMX983056:DMZ983057 DWT983056:DWV983057 EGP983056:EGR983057 EQL983056:EQN983057 FAH983056:FAJ983057 FKD983056:FKF983057 FTZ983056:FUB983057 GDV983056:GDX983057 GNR983056:GNT983057 GXN983056:GXP983057 HHJ983056:HHL983057 HRF983056:HRH983057 IBB983056:IBD983057 IKX983056:IKZ983057 IUT983056:IUV983057 JEP983056:JER983057 JOL983056:JON983057 JYH983056:JYJ983057 KID983056:KIF983057 KRZ983056:KSB983057 LBV983056:LBX983057 LLR983056:LLT983057 LVN983056:LVP983057 MFJ983056:MFL983057 MPF983056:MPH983057 MZB983056:MZD983057 NIX983056:NIZ983057 NST983056:NSV983057 OCP983056:OCR983057 OML983056:OMN983057 OWH983056:OWJ983057 PGD983056:PGF983057 PPZ983056:PQB983057 PZV983056:PZX983057 QJR983056:QJT983057 QTN983056:QTP983057 RDJ983056:RDL983057 RNF983056:RNH983057 RXB983056:RXD983057 SGX983056:SGZ983057 SQT983056:SQV983057 TAP983056:TAR983057 TKL983056:TKN983057 TUH983056:TUJ983057 UED983056:UEF983057 UNZ983056:UOB983057 UXV983056:UXX983057 VHR983056:VHT983057 VRN983056:VRP983057 WBJ983056:WBL983057 WLF983056:WLH983057 WVB983056:WVD983057 IP65557:IR65557 SL65557:SN65557 ACH65557:ACJ65557 AMD65557:AMF65557 AVZ65557:AWB65557 BFV65557:BFX65557 BPR65557:BPT65557 BZN65557:BZP65557 CJJ65557:CJL65557 CTF65557:CTH65557 DDB65557:DDD65557 DMX65557:DMZ65557 DWT65557:DWV65557 EGP65557:EGR65557 EQL65557:EQN65557 FAH65557:FAJ65557 FKD65557:FKF65557 FTZ65557:FUB65557 GDV65557:GDX65557 GNR65557:GNT65557 GXN65557:GXP65557 HHJ65557:HHL65557 HRF65557:HRH65557 IBB65557:IBD65557 IKX65557:IKZ65557 IUT65557:IUV65557 JEP65557:JER65557 JOL65557:JON65557 JYH65557:JYJ65557 KID65557:KIF65557 KRZ65557:KSB65557 LBV65557:LBX65557 LLR65557:LLT65557 LVN65557:LVP65557 MFJ65557:MFL65557 MPF65557:MPH65557 MZB65557:MZD65557 NIX65557:NIZ65557 NST65557:NSV65557 OCP65557:OCR65557 OML65557:OMN65557 OWH65557:OWJ65557 PGD65557:PGF65557 PPZ65557:PQB65557 PZV65557:PZX65557 QJR65557:QJT65557 QTN65557:QTP65557 RDJ65557:RDL65557 RNF65557:RNH65557 RXB65557:RXD65557 SGX65557:SGZ65557 SQT65557:SQV65557 TAP65557:TAR65557 TKL65557:TKN65557 TUH65557:TUJ65557 UED65557:UEF65557 UNZ65557:UOB65557 UXV65557:UXX65557 VHR65557:VHT65557 VRN65557:VRP65557 WBJ65557:WBL65557 WLF65557:WLH65557 WVB65557:WVD65557 IP131093:IR131093 SL131093:SN131093 ACH131093:ACJ131093 AMD131093:AMF131093 AVZ131093:AWB131093 BFV131093:BFX131093 BPR131093:BPT131093 BZN131093:BZP131093 CJJ131093:CJL131093 CTF131093:CTH131093 DDB131093:DDD131093 DMX131093:DMZ131093 DWT131093:DWV131093 EGP131093:EGR131093 EQL131093:EQN131093 FAH131093:FAJ131093 FKD131093:FKF131093 FTZ131093:FUB131093 GDV131093:GDX131093 GNR131093:GNT131093 GXN131093:GXP131093 HHJ131093:HHL131093 HRF131093:HRH131093 IBB131093:IBD131093 IKX131093:IKZ131093 IUT131093:IUV131093 JEP131093:JER131093 JOL131093:JON131093 JYH131093:JYJ131093 KID131093:KIF131093 KRZ131093:KSB131093 LBV131093:LBX131093 LLR131093:LLT131093 LVN131093:LVP131093 MFJ131093:MFL131093 MPF131093:MPH131093 MZB131093:MZD131093 NIX131093:NIZ131093 NST131093:NSV131093 OCP131093:OCR131093 OML131093:OMN131093 OWH131093:OWJ131093 PGD131093:PGF131093 PPZ131093:PQB131093 PZV131093:PZX131093 QJR131093:QJT131093 QTN131093:QTP131093 RDJ131093:RDL131093 RNF131093:RNH131093 RXB131093:RXD131093 SGX131093:SGZ131093 SQT131093:SQV131093 TAP131093:TAR131093 TKL131093:TKN131093 TUH131093:TUJ131093 UED131093:UEF131093 UNZ131093:UOB131093 UXV131093:UXX131093 VHR131093:VHT131093 VRN131093:VRP131093 WBJ131093:WBL131093 WLF131093:WLH131093 WVB131093:WVD131093 IP196629:IR196629 SL196629:SN196629 ACH196629:ACJ196629 AMD196629:AMF196629 AVZ196629:AWB196629 BFV196629:BFX196629 BPR196629:BPT196629 BZN196629:BZP196629 CJJ196629:CJL196629 CTF196629:CTH196629 DDB196629:DDD196629 DMX196629:DMZ196629 DWT196629:DWV196629 EGP196629:EGR196629 EQL196629:EQN196629 FAH196629:FAJ196629 FKD196629:FKF196629 FTZ196629:FUB196629 GDV196629:GDX196629 GNR196629:GNT196629 GXN196629:GXP196629 HHJ196629:HHL196629 HRF196629:HRH196629 IBB196629:IBD196629 IKX196629:IKZ196629 IUT196629:IUV196629 JEP196629:JER196629 JOL196629:JON196629 JYH196629:JYJ196629 KID196629:KIF196629 KRZ196629:KSB196629 LBV196629:LBX196629 LLR196629:LLT196629 LVN196629:LVP196629 MFJ196629:MFL196629 MPF196629:MPH196629 MZB196629:MZD196629 NIX196629:NIZ196629 NST196629:NSV196629 OCP196629:OCR196629 OML196629:OMN196629 OWH196629:OWJ196629 PGD196629:PGF196629 PPZ196629:PQB196629 PZV196629:PZX196629 QJR196629:QJT196629 QTN196629:QTP196629 RDJ196629:RDL196629 RNF196629:RNH196629 RXB196629:RXD196629 SGX196629:SGZ196629 SQT196629:SQV196629 TAP196629:TAR196629 TKL196629:TKN196629 TUH196629:TUJ196629 UED196629:UEF196629 UNZ196629:UOB196629 UXV196629:UXX196629 VHR196629:VHT196629 VRN196629:VRP196629 WBJ196629:WBL196629 WLF196629:WLH196629 WVB196629:WVD196629 IP262165:IR262165 SL262165:SN262165 ACH262165:ACJ262165 AMD262165:AMF262165 AVZ262165:AWB262165 BFV262165:BFX262165 BPR262165:BPT262165 BZN262165:BZP262165 CJJ262165:CJL262165 CTF262165:CTH262165 DDB262165:DDD262165 DMX262165:DMZ262165 DWT262165:DWV262165 EGP262165:EGR262165 EQL262165:EQN262165 FAH262165:FAJ262165 FKD262165:FKF262165 FTZ262165:FUB262165 GDV262165:GDX262165 GNR262165:GNT262165 GXN262165:GXP262165 HHJ262165:HHL262165 HRF262165:HRH262165 IBB262165:IBD262165 IKX262165:IKZ262165 IUT262165:IUV262165 JEP262165:JER262165 JOL262165:JON262165 JYH262165:JYJ262165 KID262165:KIF262165 KRZ262165:KSB262165 LBV262165:LBX262165 LLR262165:LLT262165 LVN262165:LVP262165 MFJ262165:MFL262165 MPF262165:MPH262165 MZB262165:MZD262165 NIX262165:NIZ262165 NST262165:NSV262165 OCP262165:OCR262165 OML262165:OMN262165 OWH262165:OWJ262165 PGD262165:PGF262165 PPZ262165:PQB262165 PZV262165:PZX262165 QJR262165:QJT262165 QTN262165:QTP262165 RDJ262165:RDL262165 RNF262165:RNH262165 RXB262165:RXD262165 SGX262165:SGZ262165 SQT262165:SQV262165 TAP262165:TAR262165 TKL262165:TKN262165 TUH262165:TUJ262165 UED262165:UEF262165 UNZ262165:UOB262165 UXV262165:UXX262165 VHR262165:VHT262165 VRN262165:VRP262165 WBJ262165:WBL262165 WLF262165:WLH262165 WVB262165:WVD262165 IP327701:IR327701 SL327701:SN327701 ACH327701:ACJ327701 AMD327701:AMF327701 AVZ327701:AWB327701 BFV327701:BFX327701 BPR327701:BPT327701 BZN327701:BZP327701 CJJ327701:CJL327701 CTF327701:CTH327701 DDB327701:DDD327701 DMX327701:DMZ327701 DWT327701:DWV327701 EGP327701:EGR327701 EQL327701:EQN327701 FAH327701:FAJ327701 FKD327701:FKF327701 FTZ327701:FUB327701 GDV327701:GDX327701 GNR327701:GNT327701 GXN327701:GXP327701 HHJ327701:HHL327701 HRF327701:HRH327701 IBB327701:IBD327701 IKX327701:IKZ327701 IUT327701:IUV327701 JEP327701:JER327701 JOL327701:JON327701 JYH327701:JYJ327701 KID327701:KIF327701 KRZ327701:KSB327701 LBV327701:LBX327701 LLR327701:LLT327701 LVN327701:LVP327701 MFJ327701:MFL327701 MPF327701:MPH327701 MZB327701:MZD327701 NIX327701:NIZ327701 NST327701:NSV327701 OCP327701:OCR327701 OML327701:OMN327701 OWH327701:OWJ327701 PGD327701:PGF327701 PPZ327701:PQB327701 PZV327701:PZX327701 QJR327701:QJT327701 QTN327701:QTP327701 RDJ327701:RDL327701 RNF327701:RNH327701 RXB327701:RXD327701 SGX327701:SGZ327701 SQT327701:SQV327701 TAP327701:TAR327701 TKL327701:TKN327701 TUH327701:TUJ327701 UED327701:UEF327701 UNZ327701:UOB327701 UXV327701:UXX327701 VHR327701:VHT327701 VRN327701:VRP327701 WBJ327701:WBL327701 WLF327701:WLH327701 WVB327701:WVD327701 IP393237:IR393237 SL393237:SN393237 ACH393237:ACJ393237 AMD393237:AMF393237 AVZ393237:AWB393237 BFV393237:BFX393237 BPR393237:BPT393237 BZN393237:BZP393237 CJJ393237:CJL393237 CTF393237:CTH393237 DDB393237:DDD393237 DMX393237:DMZ393237 DWT393237:DWV393237 EGP393237:EGR393237 EQL393237:EQN393237 FAH393237:FAJ393237 FKD393237:FKF393237 FTZ393237:FUB393237 GDV393237:GDX393237 GNR393237:GNT393237 GXN393237:GXP393237 HHJ393237:HHL393237 HRF393237:HRH393237 IBB393237:IBD393237 IKX393237:IKZ393237 IUT393237:IUV393237 JEP393237:JER393237 JOL393237:JON393237 JYH393237:JYJ393237 KID393237:KIF393237 KRZ393237:KSB393237 LBV393237:LBX393237 LLR393237:LLT393237 LVN393237:LVP393237 MFJ393237:MFL393237 MPF393237:MPH393237 MZB393237:MZD393237 NIX393237:NIZ393237 NST393237:NSV393237 OCP393237:OCR393237 OML393237:OMN393237 OWH393237:OWJ393237 PGD393237:PGF393237 PPZ393237:PQB393237 PZV393237:PZX393237 QJR393237:QJT393237 QTN393237:QTP393237 RDJ393237:RDL393237 RNF393237:RNH393237 RXB393237:RXD393237 SGX393237:SGZ393237 SQT393237:SQV393237 TAP393237:TAR393237 TKL393237:TKN393237 TUH393237:TUJ393237 UED393237:UEF393237 UNZ393237:UOB393237 UXV393237:UXX393237 VHR393237:VHT393237 VRN393237:VRP393237 WBJ393237:WBL393237 WLF393237:WLH393237 WVB393237:WVD393237 IP458773:IR458773 SL458773:SN458773 ACH458773:ACJ458773 AMD458773:AMF458773 AVZ458773:AWB458773 BFV458773:BFX458773 BPR458773:BPT458773 BZN458773:BZP458773 CJJ458773:CJL458773 CTF458773:CTH458773 DDB458773:DDD458773 DMX458773:DMZ458773 DWT458773:DWV458773 EGP458773:EGR458773 EQL458773:EQN458773 FAH458773:FAJ458773 FKD458773:FKF458773 FTZ458773:FUB458773 GDV458773:GDX458773 GNR458773:GNT458773 GXN458773:GXP458773 HHJ458773:HHL458773 HRF458773:HRH458773 IBB458773:IBD458773 IKX458773:IKZ458773 IUT458773:IUV458773 JEP458773:JER458773 JOL458773:JON458773 JYH458773:JYJ458773 KID458773:KIF458773 KRZ458773:KSB458773 LBV458773:LBX458773 LLR458773:LLT458773 LVN458773:LVP458773 MFJ458773:MFL458773 MPF458773:MPH458773 MZB458773:MZD458773 NIX458773:NIZ458773 NST458773:NSV458773 OCP458773:OCR458773 OML458773:OMN458773 OWH458773:OWJ458773 PGD458773:PGF458773 PPZ458773:PQB458773 PZV458773:PZX458773 QJR458773:QJT458773 QTN458773:QTP458773 RDJ458773:RDL458773 RNF458773:RNH458773 RXB458773:RXD458773 SGX458773:SGZ458773 SQT458773:SQV458773 TAP458773:TAR458773 TKL458773:TKN458773 TUH458773:TUJ458773 UED458773:UEF458773 UNZ458773:UOB458773 UXV458773:UXX458773 VHR458773:VHT458773 VRN458773:VRP458773 WBJ458773:WBL458773 WLF458773:WLH458773 WVB458773:WVD458773 IP524309:IR524309 SL524309:SN524309 ACH524309:ACJ524309 AMD524309:AMF524309 AVZ524309:AWB524309 BFV524309:BFX524309 BPR524309:BPT524309 BZN524309:BZP524309 CJJ524309:CJL524309 CTF524309:CTH524309 DDB524309:DDD524309 DMX524309:DMZ524309 DWT524309:DWV524309 EGP524309:EGR524309 EQL524309:EQN524309 FAH524309:FAJ524309 FKD524309:FKF524309 FTZ524309:FUB524309 GDV524309:GDX524309 GNR524309:GNT524309 GXN524309:GXP524309 HHJ524309:HHL524309 HRF524309:HRH524309 IBB524309:IBD524309 IKX524309:IKZ524309 IUT524309:IUV524309 JEP524309:JER524309 JOL524309:JON524309 JYH524309:JYJ524309 KID524309:KIF524309 KRZ524309:KSB524309 LBV524309:LBX524309 LLR524309:LLT524309 LVN524309:LVP524309 MFJ524309:MFL524309 MPF524309:MPH524309 MZB524309:MZD524309 NIX524309:NIZ524309 NST524309:NSV524309 OCP524309:OCR524309 OML524309:OMN524309 OWH524309:OWJ524309 PGD524309:PGF524309 PPZ524309:PQB524309 PZV524309:PZX524309 QJR524309:QJT524309 QTN524309:QTP524309 RDJ524309:RDL524309 RNF524309:RNH524309 RXB524309:RXD524309 SGX524309:SGZ524309 SQT524309:SQV524309 TAP524309:TAR524309 TKL524309:TKN524309 TUH524309:TUJ524309 UED524309:UEF524309 UNZ524309:UOB524309 UXV524309:UXX524309 VHR524309:VHT524309 VRN524309:VRP524309 WBJ524309:WBL524309 WLF524309:WLH524309 WVB524309:WVD524309 IP589845:IR589845 SL589845:SN589845 ACH589845:ACJ589845 AMD589845:AMF589845 AVZ589845:AWB589845 BFV589845:BFX589845 BPR589845:BPT589845 BZN589845:BZP589845 CJJ589845:CJL589845 CTF589845:CTH589845 DDB589845:DDD589845 DMX589845:DMZ589845 DWT589845:DWV589845 EGP589845:EGR589845 EQL589845:EQN589845 FAH589845:FAJ589845 FKD589845:FKF589845 FTZ589845:FUB589845 GDV589845:GDX589845 GNR589845:GNT589845 GXN589845:GXP589845 HHJ589845:HHL589845 HRF589845:HRH589845 IBB589845:IBD589845 IKX589845:IKZ589845 IUT589845:IUV589845 JEP589845:JER589845 JOL589845:JON589845 JYH589845:JYJ589845 KID589845:KIF589845 KRZ589845:KSB589845 LBV589845:LBX589845 LLR589845:LLT589845 LVN589845:LVP589845 MFJ589845:MFL589845 MPF589845:MPH589845 MZB589845:MZD589845 NIX589845:NIZ589845 NST589845:NSV589845 OCP589845:OCR589845 OML589845:OMN589845 OWH589845:OWJ589845 PGD589845:PGF589845 PPZ589845:PQB589845 PZV589845:PZX589845 QJR589845:QJT589845 QTN589845:QTP589845 RDJ589845:RDL589845 RNF589845:RNH589845 RXB589845:RXD589845 SGX589845:SGZ589845 SQT589845:SQV589845 TAP589845:TAR589845 TKL589845:TKN589845 TUH589845:TUJ589845 UED589845:UEF589845 UNZ589845:UOB589845 UXV589845:UXX589845 VHR589845:VHT589845 VRN589845:VRP589845 WBJ589845:WBL589845 WLF589845:WLH589845 WVB589845:WVD589845 IP655381:IR655381 SL655381:SN655381 ACH655381:ACJ655381 AMD655381:AMF655381 AVZ655381:AWB655381 BFV655381:BFX655381 BPR655381:BPT655381 BZN655381:BZP655381 CJJ655381:CJL655381 CTF655381:CTH655381 DDB655381:DDD655381 DMX655381:DMZ655381 DWT655381:DWV655381 EGP655381:EGR655381 EQL655381:EQN655381 FAH655381:FAJ655381 FKD655381:FKF655381 FTZ655381:FUB655381 GDV655381:GDX655381 GNR655381:GNT655381 GXN655381:GXP655381 HHJ655381:HHL655381 HRF655381:HRH655381 IBB655381:IBD655381 IKX655381:IKZ655381 IUT655381:IUV655381 JEP655381:JER655381 JOL655381:JON655381 JYH655381:JYJ655381 KID655381:KIF655381 KRZ655381:KSB655381 LBV655381:LBX655381 LLR655381:LLT655381 LVN655381:LVP655381 MFJ655381:MFL655381 MPF655381:MPH655381 MZB655381:MZD655381 NIX655381:NIZ655381 NST655381:NSV655381 OCP655381:OCR655381 OML655381:OMN655381 OWH655381:OWJ655381 PGD655381:PGF655381 PPZ655381:PQB655381 PZV655381:PZX655381 QJR655381:QJT655381 QTN655381:QTP655381 RDJ655381:RDL655381 RNF655381:RNH655381 RXB655381:RXD655381 SGX655381:SGZ655381 SQT655381:SQV655381 TAP655381:TAR655381 TKL655381:TKN655381 TUH655381:TUJ655381 UED655381:UEF655381 UNZ655381:UOB655381 UXV655381:UXX655381 VHR655381:VHT655381 VRN655381:VRP655381 WBJ655381:WBL655381 WLF655381:WLH655381 WVB655381:WVD655381 IP720917:IR720917 SL720917:SN720917 ACH720917:ACJ720917 AMD720917:AMF720917 AVZ720917:AWB720917 BFV720917:BFX720917 BPR720917:BPT720917 BZN720917:BZP720917 CJJ720917:CJL720917 CTF720917:CTH720917 DDB720917:DDD720917 DMX720917:DMZ720917 DWT720917:DWV720917 EGP720917:EGR720917 EQL720917:EQN720917 FAH720917:FAJ720917 FKD720917:FKF720917 FTZ720917:FUB720917 GDV720917:GDX720917 GNR720917:GNT720917 GXN720917:GXP720917 HHJ720917:HHL720917 HRF720917:HRH720917 IBB720917:IBD720917 IKX720917:IKZ720917 IUT720917:IUV720917 JEP720917:JER720917 JOL720917:JON720917 JYH720917:JYJ720917 KID720917:KIF720917 KRZ720917:KSB720917 LBV720917:LBX720917 LLR720917:LLT720917 LVN720917:LVP720917 MFJ720917:MFL720917 MPF720917:MPH720917 MZB720917:MZD720917 NIX720917:NIZ720917 NST720917:NSV720917 OCP720917:OCR720917 OML720917:OMN720917 OWH720917:OWJ720917 PGD720917:PGF720917 PPZ720917:PQB720917 PZV720917:PZX720917 QJR720917:QJT720917 QTN720917:QTP720917 RDJ720917:RDL720917 RNF720917:RNH720917 RXB720917:RXD720917 SGX720917:SGZ720917 SQT720917:SQV720917 TAP720917:TAR720917 TKL720917:TKN720917 TUH720917:TUJ720917 UED720917:UEF720917 UNZ720917:UOB720917 UXV720917:UXX720917 VHR720917:VHT720917 VRN720917:VRP720917 WBJ720917:WBL720917 WLF720917:WLH720917 WVB720917:WVD720917 IP786453:IR786453 SL786453:SN786453 ACH786453:ACJ786453 AMD786453:AMF786453 AVZ786453:AWB786453 BFV786453:BFX786453 BPR786453:BPT786453 BZN786453:BZP786453 CJJ786453:CJL786453 CTF786453:CTH786453 DDB786453:DDD786453 DMX786453:DMZ786453 DWT786453:DWV786453 EGP786453:EGR786453 EQL786453:EQN786453 FAH786453:FAJ786453 FKD786453:FKF786453 FTZ786453:FUB786453 GDV786453:GDX786453 GNR786453:GNT786453 GXN786453:GXP786453 HHJ786453:HHL786453 HRF786453:HRH786453 IBB786453:IBD786453 IKX786453:IKZ786453 IUT786453:IUV786453 JEP786453:JER786453 JOL786453:JON786453 JYH786453:JYJ786453 KID786453:KIF786453 KRZ786453:KSB786453 LBV786453:LBX786453 LLR786453:LLT786453 LVN786453:LVP786453 MFJ786453:MFL786453 MPF786453:MPH786453 MZB786453:MZD786453 NIX786453:NIZ786453 NST786453:NSV786453 OCP786453:OCR786453 OML786453:OMN786453 OWH786453:OWJ786453 PGD786453:PGF786453 PPZ786453:PQB786453 PZV786453:PZX786453 QJR786453:QJT786453 QTN786453:QTP786453 RDJ786453:RDL786453 RNF786453:RNH786453 RXB786453:RXD786453 SGX786453:SGZ786453 SQT786453:SQV786453 TAP786453:TAR786453 TKL786453:TKN786453 TUH786453:TUJ786453 UED786453:UEF786453 UNZ786453:UOB786453 UXV786453:UXX786453 VHR786453:VHT786453 VRN786453:VRP786453 WBJ786453:WBL786453 WLF786453:WLH786453 WVB786453:WVD786453 IP851989:IR851989 SL851989:SN851989 ACH851989:ACJ851989 AMD851989:AMF851989 AVZ851989:AWB851989 BFV851989:BFX851989 BPR851989:BPT851989 BZN851989:BZP851989 CJJ851989:CJL851989 CTF851989:CTH851989 DDB851989:DDD851989 DMX851989:DMZ851989 DWT851989:DWV851989 EGP851989:EGR851989 EQL851989:EQN851989 FAH851989:FAJ851989 FKD851989:FKF851989 FTZ851989:FUB851989 GDV851989:GDX851989 GNR851989:GNT851989 GXN851989:GXP851989 HHJ851989:HHL851989 HRF851989:HRH851989 IBB851989:IBD851989 IKX851989:IKZ851989 IUT851989:IUV851989 JEP851989:JER851989 JOL851989:JON851989 JYH851989:JYJ851989 KID851989:KIF851989 KRZ851989:KSB851989 LBV851989:LBX851989 LLR851989:LLT851989 LVN851989:LVP851989 MFJ851989:MFL851989 MPF851989:MPH851989 MZB851989:MZD851989 NIX851989:NIZ851989 NST851989:NSV851989 OCP851989:OCR851989 OML851989:OMN851989 OWH851989:OWJ851989 PGD851989:PGF851989 PPZ851989:PQB851989 PZV851989:PZX851989 QJR851989:QJT851989 QTN851989:QTP851989 RDJ851989:RDL851989 RNF851989:RNH851989 RXB851989:RXD851989 SGX851989:SGZ851989 SQT851989:SQV851989 TAP851989:TAR851989 TKL851989:TKN851989 TUH851989:TUJ851989 UED851989:UEF851989 UNZ851989:UOB851989 UXV851989:UXX851989 VHR851989:VHT851989 VRN851989:VRP851989 WBJ851989:WBL851989 WLF851989:WLH851989 WVB851989:WVD851989 IP917525:IR917525 SL917525:SN917525 ACH917525:ACJ917525 AMD917525:AMF917525 AVZ917525:AWB917525 BFV917525:BFX917525 BPR917525:BPT917525 BZN917525:BZP917525 CJJ917525:CJL917525 CTF917525:CTH917525 DDB917525:DDD917525 DMX917525:DMZ917525 DWT917525:DWV917525 EGP917525:EGR917525 EQL917525:EQN917525 FAH917525:FAJ917525 FKD917525:FKF917525 FTZ917525:FUB917525 GDV917525:GDX917525 GNR917525:GNT917525 GXN917525:GXP917525 HHJ917525:HHL917525 HRF917525:HRH917525 IBB917525:IBD917525 IKX917525:IKZ917525 IUT917525:IUV917525 JEP917525:JER917525 JOL917525:JON917525 JYH917525:JYJ917525 KID917525:KIF917525 KRZ917525:KSB917525 LBV917525:LBX917525 LLR917525:LLT917525 LVN917525:LVP917525 MFJ917525:MFL917525 MPF917525:MPH917525 MZB917525:MZD917525 NIX917525:NIZ917525 NST917525:NSV917525 OCP917525:OCR917525 OML917525:OMN917525 OWH917525:OWJ917525 PGD917525:PGF917525 PPZ917525:PQB917525 PZV917525:PZX917525 QJR917525:QJT917525 QTN917525:QTP917525 RDJ917525:RDL917525 RNF917525:RNH917525 RXB917525:RXD917525 SGX917525:SGZ917525 SQT917525:SQV917525 TAP917525:TAR917525 TKL917525:TKN917525 TUH917525:TUJ917525 UED917525:UEF917525 UNZ917525:UOB917525 UXV917525:UXX917525 VHR917525:VHT917525 VRN917525:VRP917525 WBJ917525:WBL917525 WLF917525:WLH917525 WVB917525:WVD917525 IP983061:IR983061 SL983061:SN983061 ACH983061:ACJ983061 AMD983061:AMF983061 AVZ983061:AWB983061 BFV983061:BFX983061 BPR983061:BPT983061 BZN983061:BZP983061 CJJ983061:CJL983061 CTF983061:CTH983061 DDB983061:DDD983061 DMX983061:DMZ983061 DWT983061:DWV983061 EGP983061:EGR983061 EQL983061:EQN983061 FAH983061:FAJ983061 FKD983061:FKF983061 FTZ983061:FUB983061 GDV983061:GDX983061 GNR983061:GNT983061 GXN983061:GXP983061 HHJ983061:HHL983061 HRF983061:HRH983061 IBB983061:IBD983061 IKX983061:IKZ983061 IUT983061:IUV983061 JEP983061:JER983061 JOL983061:JON983061 JYH983061:JYJ983061 KID983061:KIF983061 KRZ983061:KSB983061 LBV983061:LBX983061 LLR983061:LLT983061 LVN983061:LVP983061 MFJ983061:MFL983061 MPF983061:MPH983061 MZB983061:MZD983061 NIX983061:NIZ983061 NST983061:NSV983061 OCP983061:OCR983061 OML983061:OMN983061 OWH983061:OWJ983061 PGD983061:PGF983061 PPZ983061:PQB983061 PZV983061:PZX983061 QJR983061:QJT983061 QTN983061:QTP983061 RDJ983061:RDL983061 RNF983061:RNH983061 RXB983061:RXD983061 SGX983061:SGZ983061 SQT983061:SQV983061 TAP983061:TAR983061 TKL983061:TKN983061 TUH983061:TUJ983061 UED983061:UEF983061 UNZ983061:UOB983061 UXV983061:UXX983061 VHR983061:VHT983061 VRN983061:VRP983061 WBJ983061:WBL983061 WLF983061:WLH983061 WVB983061:WVD983061 IP65551 SL65551 ACH65551 AMD65551 AVZ65551 BFV65551 BPR65551 BZN65551 CJJ65551 CTF65551 DDB65551 DMX65551 DWT65551 EGP65551 EQL65551 FAH65551 FKD65551 FTZ65551 GDV65551 GNR65551 GXN65551 HHJ65551 HRF65551 IBB65551 IKX65551 IUT65551 JEP65551 JOL65551 JYH65551 KID65551 KRZ65551 LBV65551 LLR65551 LVN65551 MFJ65551 MPF65551 MZB65551 NIX65551 NST65551 OCP65551 OML65551 OWH65551 PGD65551 PPZ65551 PZV65551 QJR65551 QTN65551 RDJ65551 RNF65551 RXB65551 SGX65551 SQT65551 TAP65551 TKL65551 TUH65551 UED65551 UNZ65551 UXV65551 VHR65551 VRN65551 WBJ65551 WLF65551 WVB65551 IP131087 SL131087 ACH131087 AMD131087 AVZ131087 BFV131087 BPR131087 BZN131087 CJJ131087 CTF131087 DDB131087 DMX131087 DWT131087 EGP131087 EQL131087 FAH131087 FKD131087 FTZ131087 GDV131087 GNR131087 GXN131087 HHJ131087 HRF131087 IBB131087 IKX131087 IUT131087 JEP131087 JOL131087 JYH131087 KID131087 KRZ131087 LBV131087 LLR131087 LVN131087 MFJ131087 MPF131087 MZB131087 NIX131087 NST131087 OCP131087 OML131087 OWH131087 PGD131087 PPZ131087 PZV131087 QJR131087 QTN131087 RDJ131087 RNF131087 RXB131087 SGX131087 SQT131087 TAP131087 TKL131087 TUH131087 UED131087 UNZ131087 UXV131087 VHR131087 VRN131087 WBJ131087 WLF131087 WVB131087 IP196623 SL196623 ACH196623 AMD196623 AVZ196623 BFV196623 BPR196623 BZN196623 CJJ196623 CTF196623 DDB196623 DMX196623 DWT196623 EGP196623 EQL196623 FAH196623 FKD196623 FTZ196623 GDV196623 GNR196623 GXN196623 HHJ196623 HRF196623 IBB196623 IKX196623 IUT196623 JEP196623 JOL196623 JYH196623 KID196623 KRZ196623 LBV196623 LLR196623 LVN196623 MFJ196623 MPF196623 MZB196623 NIX196623 NST196623 OCP196623 OML196623 OWH196623 PGD196623 PPZ196623 PZV196623 QJR196623 QTN196623 RDJ196623 RNF196623 RXB196623 SGX196623 SQT196623 TAP196623 TKL196623 TUH196623 UED196623 UNZ196623 UXV196623 VHR196623 VRN196623 WBJ196623 WLF196623 WVB196623 IP262159 SL262159 ACH262159 AMD262159 AVZ262159 BFV262159 BPR262159 BZN262159 CJJ262159 CTF262159 DDB262159 DMX262159 DWT262159 EGP262159 EQL262159 FAH262159 FKD262159 FTZ262159 GDV262159 GNR262159 GXN262159 HHJ262159 HRF262159 IBB262159 IKX262159 IUT262159 JEP262159 JOL262159 JYH262159 KID262159 KRZ262159 LBV262159 LLR262159 LVN262159 MFJ262159 MPF262159 MZB262159 NIX262159 NST262159 OCP262159 OML262159 OWH262159 PGD262159 PPZ262159 PZV262159 QJR262159 QTN262159 RDJ262159 RNF262159 RXB262159 SGX262159 SQT262159 TAP262159 TKL262159 TUH262159 UED262159 UNZ262159 UXV262159 VHR262159 VRN262159 WBJ262159 WLF262159 WVB262159 IP327695 SL327695 ACH327695 AMD327695 AVZ327695 BFV327695 BPR327695 BZN327695 CJJ327695 CTF327695 DDB327695 DMX327695 DWT327695 EGP327695 EQL327695 FAH327695 FKD327695 FTZ327695 GDV327695 GNR327695 GXN327695 HHJ327695 HRF327695 IBB327695 IKX327695 IUT327695 JEP327695 JOL327695 JYH327695 KID327695 KRZ327695 LBV327695 LLR327695 LVN327695 MFJ327695 MPF327695 MZB327695 NIX327695 NST327695 OCP327695 OML327695 OWH327695 PGD327695 PPZ327695 PZV327695 QJR327695 QTN327695 RDJ327695 RNF327695 RXB327695 SGX327695 SQT327695 TAP327695 TKL327695 TUH327695 UED327695 UNZ327695 UXV327695 VHR327695 VRN327695 WBJ327695 WLF327695 WVB327695 IP393231 SL393231 ACH393231 AMD393231 AVZ393231 BFV393231 BPR393231 BZN393231 CJJ393231 CTF393231 DDB393231 DMX393231 DWT393231 EGP393231 EQL393231 FAH393231 FKD393231 FTZ393231 GDV393231 GNR393231 GXN393231 HHJ393231 HRF393231 IBB393231 IKX393231 IUT393231 JEP393231 JOL393231 JYH393231 KID393231 KRZ393231 LBV393231 LLR393231 LVN393231 MFJ393231 MPF393231 MZB393231 NIX393231 NST393231 OCP393231 OML393231 OWH393231 PGD393231 PPZ393231 PZV393231 QJR393231 QTN393231 RDJ393231 RNF393231 RXB393231 SGX393231 SQT393231 TAP393231 TKL393231 TUH393231 UED393231 UNZ393231 UXV393231 VHR393231 VRN393231 WBJ393231 WLF393231 WVB393231 IP458767 SL458767 ACH458767 AMD458767 AVZ458767 BFV458767 BPR458767 BZN458767 CJJ458767 CTF458767 DDB458767 DMX458767 DWT458767 EGP458767 EQL458767 FAH458767 FKD458767 FTZ458767 GDV458767 GNR458767 GXN458767 HHJ458767 HRF458767 IBB458767 IKX458767 IUT458767 JEP458767 JOL458767 JYH458767 KID458767 KRZ458767 LBV458767 LLR458767 LVN458767 MFJ458767 MPF458767 MZB458767 NIX458767 NST458767 OCP458767 OML458767 OWH458767 PGD458767 PPZ458767 PZV458767 QJR458767 QTN458767 RDJ458767 RNF458767 RXB458767 SGX458767 SQT458767 TAP458767 TKL458767 TUH458767 UED458767 UNZ458767 UXV458767 VHR458767 VRN458767 WBJ458767 WLF458767 WVB458767 IP524303 SL524303 ACH524303 AMD524303 AVZ524303 BFV524303 BPR524303 BZN524303 CJJ524303 CTF524303 DDB524303 DMX524303 DWT524303 EGP524303 EQL524303 FAH524303 FKD524303 FTZ524303 GDV524303 GNR524303 GXN524303 HHJ524303 HRF524303 IBB524303 IKX524303 IUT524303 JEP524303 JOL524303 JYH524303 KID524303 KRZ524303 LBV524303 LLR524303 LVN524303 MFJ524303 MPF524303 MZB524303 NIX524303 NST524303 OCP524303 OML524303 OWH524303 PGD524303 PPZ524303 PZV524303 QJR524303 QTN524303 RDJ524303 RNF524303 RXB524303 SGX524303 SQT524303 TAP524303 TKL524303 TUH524303 UED524303 UNZ524303 UXV524303 VHR524303 VRN524303 WBJ524303 WLF524303 WVB524303 IP589839 SL589839 ACH589839 AMD589839 AVZ589839 BFV589839 BPR589839 BZN589839 CJJ589839 CTF589839 DDB589839 DMX589839 DWT589839 EGP589839 EQL589839 FAH589839 FKD589839 FTZ589839 GDV589839 GNR589839 GXN589839 HHJ589839 HRF589839 IBB589839 IKX589839 IUT589839 JEP589839 JOL589839 JYH589839 KID589839 KRZ589839 LBV589839 LLR589839 LVN589839 MFJ589839 MPF589839 MZB589839 NIX589839 NST589839 OCP589839 OML589839 OWH589839 PGD589839 PPZ589839 PZV589839 QJR589839 QTN589839 RDJ589839 RNF589839 RXB589839 SGX589839 SQT589839 TAP589839 TKL589839 TUH589839 UED589839 UNZ589839 UXV589839 VHR589839 VRN589839 WBJ589839 WLF589839 WVB589839 IP655375 SL655375 ACH655375 AMD655375 AVZ655375 BFV655375 BPR655375 BZN655375 CJJ655375 CTF655375 DDB655375 DMX655375 DWT655375 EGP655375 EQL655375 FAH655375 FKD655375 FTZ655375 GDV655375 GNR655375 GXN655375 HHJ655375 HRF655375 IBB655375 IKX655375 IUT655375 JEP655375 JOL655375 JYH655375 KID655375 KRZ655375 LBV655375 LLR655375 LVN655375 MFJ655375 MPF655375 MZB655375 NIX655375 NST655375 OCP655375 OML655375 OWH655375 PGD655375 PPZ655375 PZV655375 QJR655375 QTN655375 RDJ655375 RNF655375 RXB655375 SGX655375 SQT655375 TAP655375 TKL655375 TUH655375 UED655375 UNZ655375 UXV655375 VHR655375 VRN655375 WBJ655375 WLF655375 WVB655375 IP720911 SL720911 ACH720911 AMD720911 AVZ720911 BFV720911 BPR720911 BZN720911 CJJ720911 CTF720911 DDB720911 DMX720911 DWT720911 EGP720911 EQL720911 FAH720911 FKD720911 FTZ720911 GDV720911 GNR720911 GXN720911 HHJ720911 HRF720911 IBB720911 IKX720911 IUT720911 JEP720911 JOL720911 JYH720911 KID720911 KRZ720911 LBV720911 LLR720911 LVN720911 MFJ720911 MPF720911 MZB720911 NIX720911 NST720911 OCP720911 OML720911 OWH720911 PGD720911 PPZ720911 PZV720911 QJR720911 QTN720911 RDJ720911 RNF720911 RXB720911 SGX720911 SQT720911 TAP720911 TKL720911 TUH720911 UED720911 UNZ720911 UXV720911 VHR720911 VRN720911 WBJ720911 WLF720911 WVB720911 IP786447 SL786447 ACH786447 AMD786447 AVZ786447 BFV786447 BPR786447 BZN786447 CJJ786447 CTF786447 DDB786447 DMX786447 DWT786447 EGP786447 EQL786447 FAH786447 FKD786447 FTZ786447 GDV786447 GNR786447 GXN786447 HHJ786447 HRF786447 IBB786447 IKX786447 IUT786447 JEP786447 JOL786447 JYH786447 KID786447 KRZ786447 LBV786447 LLR786447 LVN786447 MFJ786447 MPF786447 MZB786447 NIX786447 NST786447 OCP786447 OML786447 OWH786447 PGD786447 PPZ786447 PZV786447 QJR786447 QTN786447 RDJ786447 RNF786447 RXB786447 SGX786447 SQT786447 TAP786447 TKL786447 TUH786447 UED786447 UNZ786447 UXV786447 VHR786447 VRN786447 WBJ786447 WLF786447 WVB786447 IP851983 SL851983 ACH851983 AMD851983 AVZ851983 BFV851983 BPR851983 BZN851983 CJJ851983 CTF851983 DDB851983 DMX851983 DWT851983 EGP851983 EQL851983 FAH851983 FKD851983 FTZ851983 GDV851983 GNR851983 GXN851983 HHJ851983 HRF851983 IBB851983 IKX851983 IUT851983 JEP851983 JOL851983 JYH851983 KID851983 KRZ851983 LBV851983 LLR851983 LVN851983 MFJ851983 MPF851983 MZB851983 NIX851983 NST851983 OCP851983 OML851983 OWH851983 PGD851983 PPZ851983 PZV851983 QJR851983 QTN851983 RDJ851983 RNF851983 RXB851983 SGX851983 SQT851983 TAP851983 TKL851983 TUH851983 UED851983 UNZ851983 UXV851983 VHR851983 VRN851983 WBJ851983 WLF851983 WVB851983 IP917519 SL917519 ACH917519 AMD917519 AVZ917519 BFV917519 BPR917519 BZN917519 CJJ917519 CTF917519 DDB917519 DMX917519 DWT917519 EGP917519 EQL917519 FAH917519 FKD917519 FTZ917519 GDV917519 GNR917519 GXN917519 HHJ917519 HRF917519 IBB917519 IKX917519 IUT917519 JEP917519 JOL917519 JYH917519 KID917519 KRZ917519 LBV917519 LLR917519 LVN917519 MFJ917519 MPF917519 MZB917519 NIX917519 NST917519 OCP917519 OML917519 OWH917519 PGD917519 PPZ917519 PZV917519 QJR917519 QTN917519 RDJ917519 RNF917519 RXB917519 SGX917519 SQT917519 TAP917519 TKL917519 TUH917519 UED917519 UNZ917519 UXV917519 VHR917519 VRN917519 WBJ917519 WLF917519 WVB917519 IP983055 SL983055 ACH983055 AMD983055 AVZ983055 BFV983055 BPR983055 BZN983055 CJJ983055 CTF983055 DDB983055 DMX983055 DWT983055 EGP983055 EQL983055 FAH983055 FKD983055 FTZ983055 GDV983055 GNR983055 GXN983055 HHJ983055 HRF983055 IBB983055 IKX983055 IUT983055 JEP983055 JOL983055 JYH983055 KID983055 KRZ983055 LBV983055 LLR983055 LVN983055 MFJ983055 MPF983055 MZB983055 NIX983055 NST983055 OCP983055 OML983055 OWH983055 PGD983055 PPZ983055 PZV983055 QJR983055 QTN983055 RDJ983055 RNF983055 RXB983055 SGX983055 SQT983055 TAP983055 TKL983055 TUH983055 UED983055 UNZ983055 UXV983055 VHR983055 VRN983055 WBJ983055 WLF983055 WVB983055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RNF983060 RXB983060 SGX983060 SQT983060 TAP983060 TKL983060 TUH983060 UED983060 UNZ983060 UXV983060 VHR983060 VRN983060 WBJ983060 WLF983060 WVB983060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IO65530 SK65530 ACG65530 AMC65530 AVY65530 BFU65530 BPQ65530 BZM65530 CJI65530 CTE65530 DDA65530 DMW65530 DWS65530 EGO65530 EQK65530 FAG65530 FKC65530 FTY65530 GDU65530 GNQ65530 GXM65530 HHI65530 HRE65530 IBA65530 IKW65530 IUS65530 JEO65530 JOK65530 JYG65530 KIC65530 KRY65530 LBU65530 LLQ65530 LVM65530 MFI65530 MPE65530 MZA65530 NIW65530 NSS65530 OCO65530 OMK65530 OWG65530 PGC65530 PPY65530 PZU65530 QJQ65530 QTM65530 RDI65530 RNE65530 RXA65530 SGW65530 SQS65530 TAO65530 TKK65530 TUG65530 UEC65530 UNY65530 UXU65530 VHQ65530 VRM65530 WBI65530 WLE65530 WVA65530 IO131066 SK131066 ACG131066 AMC131066 AVY131066 BFU131066 BPQ131066 BZM131066 CJI131066 CTE131066 DDA131066 DMW131066 DWS131066 EGO131066 EQK131066 FAG131066 FKC131066 FTY131066 GDU131066 GNQ131066 GXM131066 HHI131066 HRE131066 IBA131066 IKW131066 IUS131066 JEO131066 JOK131066 JYG131066 KIC131066 KRY131066 LBU131066 LLQ131066 LVM131066 MFI131066 MPE131066 MZA131066 NIW131066 NSS131066 OCO131066 OMK131066 OWG131066 PGC131066 PPY131066 PZU131066 QJQ131066 QTM131066 RDI131066 RNE131066 RXA131066 SGW131066 SQS131066 TAO131066 TKK131066 TUG131066 UEC131066 UNY131066 UXU131066 VHQ131066 VRM131066 WBI131066 WLE131066 WVA131066 IO196602 SK196602 ACG196602 AMC196602 AVY196602 BFU196602 BPQ196602 BZM196602 CJI196602 CTE196602 DDA196602 DMW196602 DWS196602 EGO196602 EQK196602 FAG196602 FKC196602 FTY196602 GDU196602 GNQ196602 GXM196602 HHI196602 HRE196602 IBA196602 IKW196602 IUS196602 JEO196602 JOK196602 JYG196602 KIC196602 KRY196602 LBU196602 LLQ196602 LVM196602 MFI196602 MPE196602 MZA196602 NIW196602 NSS196602 OCO196602 OMK196602 OWG196602 PGC196602 PPY196602 PZU196602 QJQ196602 QTM196602 RDI196602 RNE196602 RXA196602 SGW196602 SQS196602 TAO196602 TKK196602 TUG196602 UEC196602 UNY196602 UXU196602 VHQ196602 VRM196602 WBI196602 WLE196602 WVA196602 IO262138 SK262138 ACG262138 AMC262138 AVY262138 BFU262138 BPQ262138 BZM262138 CJI262138 CTE262138 DDA262138 DMW262138 DWS262138 EGO262138 EQK262138 FAG262138 FKC262138 FTY262138 GDU262138 GNQ262138 GXM262138 HHI262138 HRE262138 IBA262138 IKW262138 IUS262138 JEO262138 JOK262138 JYG262138 KIC262138 KRY262138 LBU262138 LLQ262138 LVM262138 MFI262138 MPE262138 MZA262138 NIW262138 NSS262138 OCO262138 OMK262138 OWG262138 PGC262138 PPY262138 PZU262138 QJQ262138 QTM262138 RDI262138 RNE262138 RXA262138 SGW262138 SQS262138 TAO262138 TKK262138 TUG262138 UEC262138 UNY262138 UXU262138 VHQ262138 VRM262138 WBI262138 WLE262138 WVA262138 IO327674 SK327674 ACG327674 AMC327674 AVY327674 BFU327674 BPQ327674 BZM327674 CJI327674 CTE327674 DDA327674 DMW327674 DWS327674 EGO327674 EQK327674 FAG327674 FKC327674 FTY327674 GDU327674 GNQ327674 GXM327674 HHI327674 HRE327674 IBA327674 IKW327674 IUS327674 JEO327674 JOK327674 JYG327674 KIC327674 KRY327674 LBU327674 LLQ327674 LVM327674 MFI327674 MPE327674 MZA327674 NIW327674 NSS327674 OCO327674 OMK327674 OWG327674 PGC327674 PPY327674 PZU327674 QJQ327674 QTM327674 RDI327674 RNE327674 RXA327674 SGW327674 SQS327674 TAO327674 TKK327674 TUG327674 UEC327674 UNY327674 UXU327674 VHQ327674 VRM327674 WBI327674 WLE327674 WVA327674 IO393210 SK393210 ACG393210 AMC393210 AVY393210 BFU393210 BPQ393210 BZM393210 CJI393210 CTE393210 DDA393210 DMW393210 DWS393210 EGO393210 EQK393210 FAG393210 FKC393210 FTY393210 GDU393210 GNQ393210 GXM393210 HHI393210 HRE393210 IBA393210 IKW393210 IUS393210 JEO393210 JOK393210 JYG393210 KIC393210 KRY393210 LBU393210 LLQ393210 LVM393210 MFI393210 MPE393210 MZA393210 NIW393210 NSS393210 OCO393210 OMK393210 OWG393210 PGC393210 PPY393210 PZU393210 QJQ393210 QTM393210 RDI393210 RNE393210 RXA393210 SGW393210 SQS393210 TAO393210 TKK393210 TUG393210 UEC393210 UNY393210 UXU393210 VHQ393210 VRM393210 WBI393210 WLE393210 WVA393210 IO458746 SK458746 ACG458746 AMC458746 AVY458746 BFU458746 BPQ458746 BZM458746 CJI458746 CTE458746 DDA458746 DMW458746 DWS458746 EGO458746 EQK458746 FAG458746 FKC458746 FTY458746 GDU458746 GNQ458746 GXM458746 HHI458746 HRE458746 IBA458746 IKW458746 IUS458746 JEO458746 JOK458746 JYG458746 KIC458746 KRY458746 LBU458746 LLQ458746 LVM458746 MFI458746 MPE458746 MZA458746 NIW458746 NSS458746 OCO458746 OMK458746 OWG458746 PGC458746 PPY458746 PZU458746 QJQ458746 QTM458746 RDI458746 RNE458746 RXA458746 SGW458746 SQS458746 TAO458746 TKK458746 TUG458746 UEC458746 UNY458746 UXU458746 VHQ458746 VRM458746 WBI458746 WLE458746 WVA458746 IO524282 SK524282 ACG524282 AMC524282 AVY524282 BFU524282 BPQ524282 BZM524282 CJI524282 CTE524282 DDA524282 DMW524282 DWS524282 EGO524282 EQK524282 FAG524282 FKC524282 FTY524282 GDU524282 GNQ524282 GXM524282 HHI524282 HRE524282 IBA524282 IKW524282 IUS524282 JEO524282 JOK524282 JYG524282 KIC524282 KRY524282 LBU524282 LLQ524282 LVM524282 MFI524282 MPE524282 MZA524282 NIW524282 NSS524282 OCO524282 OMK524282 OWG524282 PGC524282 PPY524282 PZU524282 QJQ524282 QTM524282 RDI524282 RNE524282 RXA524282 SGW524282 SQS524282 TAO524282 TKK524282 TUG524282 UEC524282 UNY524282 UXU524282 VHQ524282 VRM524282 WBI524282 WLE524282 WVA524282 IO589818 SK589818 ACG589818 AMC589818 AVY589818 BFU589818 BPQ589818 BZM589818 CJI589818 CTE589818 DDA589818 DMW589818 DWS589818 EGO589818 EQK589818 FAG589818 FKC589818 FTY589818 GDU589818 GNQ589818 GXM589818 HHI589818 HRE589818 IBA589818 IKW589818 IUS589818 JEO589818 JOK589818 JYG589818 KIC589818 KRY589818 LBU589818 LLQ589818 LVM589818 MFI589818 MPE589818 MZA589818 NIW589818 NSS589818 OCO589818 OMK589818 OWG589818 PGC589818 PPY589818 PZU589818 QJQ589818 QTM589818 RDI589818 RNE589818 RXA589818 SGW589818 SQS589818 TAO589818 TKK589818 TUG589818 UEC589818 UNY589818 UXU589818 VHQ589818 VRM589818 WBI589818 WLE589818 WVA589818 IO655354 SK655354 ACG655354 AMC655354 AVY655354 BFU655354 BPQ655354 BZM655354 CJI655354 CTE655354 DDA655354 DMW655354 DWS655354 EGO655354 EQK655354 FAG655354 FKC655354 FTY655354 GDU655354 GNQ655354 GXM655354 HHI655354 HRE655354 IBA655354 IKW655354 IUS655354 JEO655354 JOK655354 JYG655354 KIC655354 KRY655354 LBU655354 LLQ655354 LVM655354 MFI655354 MPE655354 MZA655354 NIW655354 NSS655354 OCO655354 OMK655354 OWG655354 PGC655354 PPY655354 PZU655354 QJQ655354 QTM655354 RDI655354 RNE655354 RXA655354 SGW655354 SQS655354 TAO655354 TKK655354 TUG655354 UEC655354 UNY655354 UXU655354 VHQ655354 VRM655354 WBI655354 WLE655354 WVA655354 IO720890 SK720890 ACG720890 AMC720890 AVY720890 BFU720890 BPQ720890 BZM720890 CJI720890 CTE720890 DDA720890 DMW720890 DWS720890 EGO720890 EQK720890 FAG720890 FKC720890 FTY720890 GDU720890 GNQ720890 GXM720890 HHI720890 HRE720890 IBA720890 IKW720890 IUS720890 JEO720890 JOK720890 JYG720890 KIC720890 KRY720890 LBU720890 LLQ720890 LVM720890 MFI720890 MPE720890 MZA720890 NIW720890 NSS720890 OCO720890 OMK720890 OWG720890 PGC720890 PPY720890 PZU720890 QJQ720890 QTM720890 RDI720890 RNE720890 RXA720890 SGW720890 SQS720890 TAO720890 TKK720890 TUG720890 UEC720890 UNY720890 UXU720890 VHQ720890 VRM720890 WBI720890 WLE720890 WVA720890 IO786426 SK786426 ACG786426 AMC786426 AVY786426 BFU786426 BPQ786426 BZM786426 CJI786426 CTE786426 DDA786426 DMW786426 DWS786426 EGO786426 EQK786426 FAG786426 FKC786426 FTY786426 GDU786426 GNQ786426 GXM786426 HHI786426 HRE786426 IBA786426 IKW786426 IUS786426 JEO786426 JOK786426 JYG786426 KIC786426 KRY786426 LBU786426 LLQ786426 LVM786426 MFI786426 MPE786426 MZA786426 NIW786426 NSS786426 OCO786426 OMK786426 OWG786426 PGC786426 PPY786426 PZU786426 QJQ786426 QTM786426 RDI786426 RNE786426 RXA786426 SGW786426 SQS786426 TAO786426 TKK786426 TUG786426 UEC786426 UNY786426 UXU786426 VHQ786426 VRM786426 WBI786426 WLE786426 WVA786426 IO851962 SK851962 ACG851962 AMC851962 AVY851962 BFU851962 BPQ851962 BZM851962 CJI851962 CTE851962 DDA851962 DMW851962 DWS851962 EGO851962 EQK851962 FAG851962 FKC851962 FTY851962 GDU851962 GNQ851962 GXM851962 HHI851962 HRE851962 IBA851962 IKW851962 IUS851962 JEO851962 JOK851962 JYG851962 KIC851962 KRY851962 LBU851962 LLQ851962 LVM851962 MFI851962 MPE851962 MZA851962 NIW851962 NSS851962 OCO851962 OMK851962 OWG851962 PGC851962 PPY851962 PZU851962 QJQ851962 QTM851962 RDI851962 RNE851962 RXA851962 SGW851962 SQS851962 TAO851962 TKK851962 TUG851962 UEC851962 UNY851962 UXU851962 VHQ851962 VRM851962 WBI851962 WLE851962 WVA851962 IO917498 SK917498 ACG917498 AMC917498 AVY917498 BFU917498 BPQ917498 BZM917498 CJI917498 CTE917498 DDA917498 DMW917498 DWS917498 EGO917498 EQK917498 FAG917498 FKC917498 FTY917498 GDU917498 GNQ917498 GXM917498 HHI917498 HRE917498 IBA917498 IKW917498 IUS917498 JEO917498 JOK917498 JYG917498 KIC917498 KRY917498 LBU917498 LLQ917498 LVM917498 MFI917498 MPE917498 MZA917498 NIW917498 NSS917498 OCO917498 OMK917498 OWG917498 PGC917498 PPY917498 PZU917498 QJQ917498 QTM917498 RDI917498 RNE917498 RXA917498 SGW917498 SQS917498 TAO917498 TKK917498 TUG917498 UEC917498 UNY917498 UXU917498 VHQ917498 VRM917498 WBI917498 WLE917498 WVA917498 IO983034 SK983034 ACG983034 AMC983034 AVY983034 BFU983034 BPQ983034 BZM983034 CJI983034 CTE983034 DDA983034 DMW983034 DWS983034 EGO983034 EQK983034 FAG983034 FKC983034 FTY983034 GDU983034 GNQ983034 GXM983034 HHI983034 HRE983034 IBA983034 IKW983034 IUS983034 JEO983034 JOK983034 JYG983034 KIC983034 KRY983034 LBU983034 LLQ983034 LVM983034 MFI983034 MPE983034 MZA983034 NIW983034 NSS983034 OCO983034 OMK983034 OWG983034 PGC983034 PPY983034 PZU983034 QJQ983034 QTM983034 RDI983034 RNE983034 RXA983034 SGW983034 SQS983034 TAO983034 TKK983034 TUG983034 UEC983034 UNY983034 UXU983034 VHQ983034 VRM983034 WBI983034 WLE983034 WVA983034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34DA-9B5C-4DEF-8BF3-0841C44E4D75}">
  <sheetPr codeName="Sheet18">
    <pageSetUpPr fitToPage="1"/>
  </sheetPr>
  <dimension ref="A1:AF57"/>
  <sheetViews>
    <sheetView showGridLines="0" view="pageBreakPreview" zoomScale="55" zoomScaleNormal="70" zoomScaleSheetLayoutView="55" workbookViewId="0">
      <selection activeCell="B3" sqref="B3"/>
    </sheetView>
  </sheetViews>
  <sheetFormatPr defaultColWidth="9" defaultRowHeight="21"/>
  <cols>
    <col min="1" max="1" width="2.58203125" style="3" customWidth="1"/>
    <col min="2" max="16384" width="9" style="2"/>
  </cols>
  <sheetData>
    <row r="1" spans="1:32" s="164" customFormat="1" ht="16.5">
      <c r="A1" s="167" t="s">
        <v>783</v>
      </c>
      <c r="B1" s="167"/>
    </row>
    <row r="2" spans="1:32">
      <c r="B2" s="5" t="s">
        <v>1149</v>
      </c>
    </row>
    <row r="3" spans="1:32">
      <c r="A3" s="8"/>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t="s">
        <v>26</v>
      </c>
      <c r="AF3" s="27"/>
    </row>
    <row r="4" spans="1:32">
      <c r="A4" s="8"/>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row>
    <row r="5" spans="1:32">
      <c r="A5" s="8"/>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row>
    <row r="6" spans="1:32">
      <c r="A6" s="8"/>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row>
    <row r="7" spans="1:32">
      <c r="A7" s="8"/>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row>
    <row r="8" spans="1:32">
      <c r="A8" s="8"/>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row>
    <row r="9" spans="1:32">
      <c r="A9" s="8"/>
      <c r="B9" s="27"/>
      <c r="C9" s="27"/>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row>
    <row r="10" spans="1:32">
      <c r="A10" s="8"/>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row>
    <row r="11" spans="1:32">
      <c r="A11" s="8"/>
      <c r="B11" s="27"/>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row>
    <row r="12" spans="1:32">
      <c r="A12" s="8"/>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row>
    <row r="13" spans="1:32">
      <c r="A13" s="8"/>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row>
    <row r="14" spans="1:32">
      <c r="A14" s="8"/>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row>
    <row r="15" spans="1:32">
      <c r="A15" s="8"/>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row>
    <row r="16" spans="1:32" ht="21" customHeight="1">
      <c r="A16" s="8"/>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row>
    <row r="17" spans="1:32">
      <c r="A17" s="8"/>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row>
    <row r="18" spans="1:32">
      <c r="A18" s="8"/>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row>
    <row r="19" spans="1:32">
      <c r="A19" s="8"/>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row>
    <row r="20" spans="1:32">
      <c r="A20" s="8"/>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row>
    <row r="21" spans="1:32">
      <c r="A21" s="8"/>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row>
    <row r="22" spans="1:32">
      <c r="A22" s="8"/>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row>
    <row r="23" spans="1:32">
      <c r="A23" s="8"/>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row>
    <row r="24" spans="1:32">
      <c r="A24" s="8"/>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row>
    <row r="25" spans="1:32">
      <c r="A25" s="8"/>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row>
    <row r="26" spans="1:32">
      <c r="A26" s="8"/>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row>
    <row r="27" spans="1:32">
      <c r="A27" s="8"/>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row>
    <row r="28" spans="1:32">
      <c r="A28" s="8"/>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row>
    <row r="29" spans="1:32">
      <c r="A29" s="8"/>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row>
    <row r="30" spans="1:32">
      <c r="A30" s="8"/>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row>
    <row r="31" spans="1:32">
      <c r="A31" s="8"/>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row>
    <row r="32" spans="1:32">
      <c r="A32" s="8"/>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row>
    <row r="33" spans="1:32">
      <c r="A33" s="8"/>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row>
    <row r="34" spans="1:32">
      <c r="A34" s="8"/>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row>
    <row r="35" spans="1:32">
      <c r="A35" s="8"/>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row>
    <row r="36" spans="1:32">
      <c r="A36" s="8"/>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row>
    <row r="37" spans="1:32">
      <c r="A37" s="8"/>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row>
    <row r="38" spans="1:32">
      <c r="A38" s="8"/>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row>
    <row r="39" spans="1:32">
      <c r="A39" s="8"/>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row>
    <row r="40" spans="1:32">
      <c r="A40" s="8"/>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row>
    <row r="41" spans="1:32">
      <c r="A41" s="8"/>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row>
    <row r="42" spans="1:32">
      <c r="A42" s="8"/>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row>
    <row r="43" spans="1:32">
      <c r="A43" s="8"/>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row>
    <row r="44" spans="1:32">
      <c r="A44" s="8"/>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row>
    <row r="45" spans="1:32">
      <c r="A45" s="8"/>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row>
    <row r="46" spans="1:32">
      <c r="A46" s="8"/>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row>
    <row r="47" spans="1:32">
      <c r="A47" s="8"/>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row>
    <row r="48" spans="1:32">
      <c r="A48" s="8"/>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row>
    <row r="49" spans="1:32">
      <c r="A49" s="8"/>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row>
    <row r="50" spans="1:32">
      <c r="A50" s="8"/>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row>
    <row r="51" spans="1:32">
      <c r="A51" s="8"/>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row>
    <row r="52" spans="1:32">
      <c r="A52" s="8"/>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row>
    <row r="53" spans="1:32">
      <c r="A53" s="8"/>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row>
    <row r="54" spans="1:32">
      <c r="A54" s="8"/>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row>
    <row r="55" spans="1:32">
      <c r="A55" s="8"/>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row>
    <row r="56" spans="1:32">
      <c r="A56" s="8"/>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row>
    <row r="57" spans="1:32">
      <c r="A57" s="8"/>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row>
  </sheetData>
  <sheetProtection algorithmName="SHA-512" hashValue="CmP26jfmdXx/uTZrHqrlqDymO7QG/u1/o2E9xfEKMHWRulXn1/ZzVq0PGwDXAhz/t+nHOjWYEaNEF3vojNxGVQ==" saltValue="NF9wSxmX9trwvTBMbtd59A==" spinCount="100000" sheet="1" formatCells="0" formatColumns="0" formatRows="0" selectLockedCells="1"/>
  <phoneticPr fontId="21"/>
  <printOptions horizontalCentered="1"/>
  <pageMargins left="0.51181102362204722" right="0.11811023622047245" top="0.35433070866141736" bottom="0.35433070866141736" header="0.31496062992125984" footer="0.11811023622047245"/>
  <pageSetup paperSize="8" scale="68" orientation="landscape" r:id="rId1"/>
  <headerFooter scaleWithDoc="0">
    <oddFooter>&amp;R&amp;K01+049R7高層ZEH-M_ver.1</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4EFC-1E8E-4583-A8EA-203010E7FC81}">
  <sheetPr codeName="Sheet3">
    <outlinePr summaryBelow="0"/>
  </sheetPr>
  <dimension ref="A1:R291"/>
  <sheetViews>
    <sheetView showGridLines="0" view="pageBreakPreview" zoomScale="55" zoomScaleNormal="70" zoomScaleSheetLayoutView="55" workbookViewId="0">
      <selection activeCell="B138" sqref="B138"/>
    </sheetView>
  </sheetViews>
  <sheetFormatPr defaultColWidth="9" defaultRowHeight="25.5" outlineLevelRow="1"/>
  <cols>
    <col min="1" max="1" width="5.58203125" style="2" customWidth="1"/>
    <col min="2" max="2" width="29.5" style="2" customWidth="1"/>
    <col min="3" max="3" width="20.58203125" style="2" customWidth="1"/>
    <col min="4" max="9" width="6.58203125" style="2" customWidth="1"/>
    <col min="10" max="12" width="5.58203125" style="2" customWidth="1"/>
    <col min="13" max="13" width="8.58203125" style="2" customWidth="1"/>
    <col min="14" max="14" width="20.58203125" style="2" customWidth="1"/>
    <col min="15" max="15" width="5.58203125" style="2" customWidth="1"/>
    <col min="16" max="16" width="3.58203125" style="165" customWidth="1"/>
    <col min="17" max="17" width="8.58203125" style="3" customWidth="1"/>
    <col min="18" max="20" width="8.58203125" style="2" customWidth="1"/>
    <col min="21" max="16384" width="9" style="2"/>
  </cols>
  <sheetData>
    <row r="1" spans="1:18" s="164" customFormat="1">
      <c r="A1" s="826" t="s">
        <v>980</v>
      </c>
      <c r="B1" s="163"/>
      <c r="P1" s="165"/>
      <c r="Q1" s="827"/>
    </row>
    <row r="2" spans="1:18" s="164" customFormat="1">
      <c r="A2" s="826" t="s">
        <v>979</v>
      </c>
      <c r="B2" s="163"/>
      <c r="P2" s="165"/>
      <c r="Q2" s="827"/>
    </row>
    <row r="3" spans="1:18" ht="26.25" customHeight="1">
      <c r="P3" s="164"/>
    </row>
    <row r="4" spans="1:18" ht="26.25" customHeight="1">
      <c r="A4" s="2" t="s">
        <v>696</v>
      </c>
    </row>
    <row r="5" spans="1:18" ht="26.25" customHeight="1">
      <c r="L5" s="1448" t="str">
        <f>IF(入力シート!F14="","",入力シート!F14)</f>
        <v/>
      </c>
      <c r="M5" s="1448"/>
      <c r="N5" s="1448"/>
    </row>
    <row r="6" spans="1:18" ht="26.25" customHeight="1"/>
    <row r="7" spans="1:18" ht="26.25" customHeight="1">
      <c r="A7" s="2" t="s">
        <v>77</v>
      </c>
    </row>
    <row r="8" spans="1:18" ht="26.25" customHeight="1">
      <c r="A8" s="101" t="s">
        <v>947</v>
      </c>
    </row>
    <row r="9" spans="1:18" ht="26.25" customHeight="1">
      <c r="C9" s="7"/>
      <c r="D9" s="7"/>
      <c r="G9" s="1458" t="str">
        <f>IF(入力シート!F32="","",入力シート!F32)</f>
        <v/>
      </c>
      <c r="H9" s="1458"/>
      <c r="I9" s="1458"/>
      <c r="J9" s="1458"/>
      <c r="K9" s="1458"/>
      <c r="L9" s="1458"/>
      <c r="M9" s="1458"/>
      <c r="N9" s="1458"/>
      <c r="O9" s="126"/>
    </row>
    <row r="10" spans="1:18" ht="41.25" customHeight="1">
      <c r="C10" s="103" t="s">
        <v>2</v>
      </c>
      <c r="D10" s="7"/>
      <c r="E10" s="2" t="s">
        <v>282</v>
      </c>
      <c r="G10" s="1459" t="str">
        <f>IF(入力シート!F33="","",入力シート!F33&amp;入力シート!G33&amp;入力シート!H33&amp;入力シート!I33&amp;入力シート!J33&amp;入力シート!F34)</f>
        <v/>
      </c>
      <c r="H10" s="1459"/>
      <c r="I10" s="1459"/>
      <c r="J10" s="1459"/>
      <c r="K10" s="1459"/>
      <c r="L10" s="1459"/>
      <c r="M10" s="1459"/>
      <c r="N10" s="1459"/>
      <c r="O10" s="127"/>
    </row>
    <row r="11" spans="1:18" ht="26.25" customHeight="1">
      <c r="C11" s="7"/>
      <c r="D11" s="7"/>
      <c r="E11" s="2" t="s">
        <v>283</v>
      </c>
      <c r="G11" s="1460" t="str">
        <f>IF(入力シート!F27="","",入力シート!F27)</f>
        <v/>
      </c>
      <c r="H11" s="1460"/>
      <c r="I11" s="1460"/>
      <c r="J11" s="1460"/>
      <c r="K11" s="1460"/>
      <c r="L11" s="1460"/>
      <c r="M11" s="1460"/>
      <c r="N11" s="1460"/>
      <c r="O11" s="129"/>
      <c r="P11" s="166"/>
    </row>
    <row r="12" spans="1:18" ht="26.25" customHeight="1">
      <c r="C12" s="7"/>
      <c r="D12" s="7"/>
      <c r="E12" s="2" t="s">
        <v>88</v>
      </c>
      <c r="G12" s="1460" t="str">
        <f>IF(入力シート!F28="","",入力シート!F28)</f>
        <v/>
      </c>
      <c r="H12" s="1460"/>
      <c r="I12" s="1460"/>
      <c r="J12" s="1467" t="str">
        <f>IF(入力シート!F30="","",入力シート!F30&amp;"　"&amp;入力シート!J30)</f>
        <v/>
      </c>
      <c r="K12" s="1467"/>
      <c r="L12" s="1467"/>
      <c r="M12" s="1467"/>
      <c r="N12" s="1467"/>
      <c r="O12" s="130"/>
      <c r="Q12" s="828"/>
      <c r="R12" s="40"/>
    </row>
    <row r="13" spans="1:18" ht="26.25" customHeight="1">
      <c r="C13" s="7"/>
      <c r="D13" s="7"/>
      <c r="E13" s="2" t="s">
        <v>89</v>
      </c>
      <c r="G13" s="1461" t="str">
        <f>IF(入力シート!F31="","",入力シート!F31)</f>
        <v/>
      </c>
      <c r="H13" s="1461"/>
      <c r="I13" s="1461"/>
      <c r="J13" s="1461"/>
      <c r="K13" s="1461"/>
      <c r="L13" s="1461"/>
      <c r="M13" s="1461"/>
      <c r="N13" s="1461"/>
      <c r="O13" s="131"/>
      <c r="Q13" s="827"/>
      <c r="R13" s="40"/>
    </row>
    <row r="14" spans="1:18" ht="26.25" customHeight="1" collapsed="1">
      <c r="C14" s="7"/>
      <c r="D14" s="7"/>
      <c r="G14" s="132"/>
      <c r="H14" s="132"/>
      <c r="I14" s="132"/>
      <c r="J14" s="132"/>
      <c r="K14" s="132"/>
      <c r="L14" s="132"/>
      <c r="M14" s="132"/>
      <c r="N14" s="132"/>
      <c r="O14" s="131"/>
      <c r="Q14" s="832" t="s">
        <v>1212</v>
      </c>
      <c r="R14" s="40"/>
    </row>
    <row r="15" spans="1:18" ht="26.25" hidden="1" customHeight="1" outlineLevel="1">
      <c r="C15" s="7"/>
      <c r="D15" s="7"/>
      <c r="G15" s="1458" t="str">
        <f>IF(入力シート!F46="","",入力シート!F46)</f>
        <v/>
      </c>
      <c r="H15" s="1458"/>
      <c r="I15" s="1458"/>
      <c r="J15" s="1458"/>
      <c r="K15" s="1458"/>
      <c r="L15" s="1458"/>
      <c r="M15" s="1458"/>
      <c r="N15" s="1458"/>
      <c r="O15" s="126"/>
      <c r="Q15" s="829"/>
      <c r="R15" s="40"/>
    </row>
    <row r="16" spans="1:18" ht="41.25" hidden="1" customHeight="1" outlineLevel="1">
      <c r="C16" s="103" t="s">
        <v>12</v>
      </c>
      <c r="D16" s="7"/>
      <c r="E16" s="2" t="s">
        <v>282</v>
      </c>
      <c r="G16" s="1459" t="str">
        <f>IF(入力シート!F47="","",入力シート!F47&amp;入力シート!G47&amp;入力シート!H47&amp;入力シート!I47&amp;入力シート!J47&amp;入力シート!F48)</f>
        <v/>
      </c>
      <c r="H16" s="1459"/>
      <c r="I16" s="1459"/>
      <c r="J16" s="1459"/>
      <c r="K16" s="1459"/>
      <c r="L16" s="1459"/>
      <c r="M16" s="1459"/>
      <c r="N16" s="1459"/>
      <c r="O16" s="127"/>
      <c r="Q16" s="829"/>
      <c r="R16" s="128"/>
    </row>
    <row r="17" spans="3:18" ht="26.25" hidden="1" customHeight="1" outlineLevel="1">
      <c r="C17" s="7"/>
      <c r="D17" s="7"/>
      <c r="E17" s="2" t="s">
        <v>283</v>
      </c>
      <c r="G17" s="1460" t="str">
        <f>IF(入力シート!F41="","",入力シート!F41)</f>
        <v/>
      </c>
      <c r="H17" s="1460"/>
      <c r="I17" s="1460"/>
      <c r="J17" s="1460"/>
      <c r="K17" s="1460"/>
      <c r="L17" s="1460"/>
      <c r="M17" s="1460"/>
      <c r="N17" s="1460"/>
      <c r="O17" s="129"/>
      <c r="Q17" s="829"/>
      <c r="R17" s="40"/>
    </row>
    <row r="18" spans="3:18" ht="26.25" hidden="1" customHeight="1" outlineLevel="1">
      <c r="C18" s="7"/>
      <c r="D18" s="7"/>
      <c r="E18" s="2" t="s">
        <v>88</v>
      </c>
      <c r="G18" s="1460" t="str">
        <f>IF(入力シート!F42="","",入力シート!F42)</f>
        <v/>
      </c>
      <c r="H18" s="1460"/>
      <c r="I18" s="1460"/>
      <c r="J18" s="1467" t="str">
        <f>IF(入力シート!F44="","",入力シート!F44&amp;"　"&amp;入力シート!J44)</f>
        <v/>
      </c>
      <c r="K18" s="1467"/>
      <c r="L18" s="1467"/>
      <c r="M18" s="1467"/>
      <c r="N18" s="1467"/>
      <c r="O18" s="130"/>
      <c r="Q18" s="829"/>
      <c r="R18" s="40"/>
    </row>
    <row r="19" spans="3:18" ht="26.25" hidden="1" customHeight="1" outlineLevel="1">
      <c r="C19" s="7"/>
      <c r="D19" s="7"/>
      <c r="E19" s="2" t="s">
        <v>89</v>
      </c>
      <c r="G19" s="1461" t="str">
        <f>IF(入力シート!F45="","",入力シート!F45)</f>
        <v/>
      </c>
      <c r="H19" s="1461"/>
      <c r="I19" s="1461"/>
      <c r="J19" s="1461"/>
      <c r="K19" s="1461"/>
      <c r="L19" s="1461"/>
      <c r="M19" s="1461"/>
      <c r="N19" s="1461"/>
      <c r="O19" s="131"/>
      <c r="Q19" s="829"/>
      <c r="R19" s="40"/>
    </row>
    <row r="20" spans="3:18" ht="26.25" customHeight="1" collapsed="1">
      <c r="C20" s="7"/>
      <c r="D20" s="7"/>
      <c r="G20" s="132"/>
      <c r="H20" s="132"/>
      <c r="I20" s="132"/>
      <c r="J20" s="132"/>
      <c r="K20" s="132"/>
      <c r="L20" s="132"/>
      <c r="M20" s="132"/>
      <c r="N20" s="132"/>
      <c r="O20" s="131"/>
      <c r="Q20" s="832" t="s">
        <v>1213</v>
      </c>
      <c r="R20" s="40"/>
    </row>
    <row r="21" spans="3:18" ht="26.25" hidden="1" customHeight="1" outlineLevel="1">
      <c r="C21" s="7"/>
      <c r="D21" s="7"/>
      <c r="G21" s="1458" t="str">
        <f>IF(入力シート!F60="","",入力シート!F60)</f>
        <v/>
      </c>
      <c r="H21" s="1458"/>
      <c r="I21" s="1458"/>
      <c r="J21" s="1458"/>
      <c r="K21" s="1458"/>
      <c r="L21" s="1458"/>
      <c r="M21" s="1458"/>
      <c r="N21" s="1458"/>
      <c r="O21" s="126"/>
      <c r="Q21" s="829"/>
      <c r="R21" s="40"/>
    </row>
    <row r="22" spans="3:18" ht="41.25" hidden="1" customHeight="1" outlineLevel="1">
      <c r="C22" s="103" t="s">
        <v>284</v>
      </c>
      <c r="D22" s="7"/>
      <c r="E22" s="2" t="s">
        <v>282</v>
      </c>
      <c r="G22" s="1459" t="str">
        <f>IF(入力シート!F61="","",入力シート!F61&amp;入力シート!G61&amp;入力シート!H61&amp;入力シート!I61&amp;入力シート!J61&amp;入力シート!F62)</f>
        <v/>
      </c>
      <c r="H22" s="1459"/>
      <c r="I22" s="1459"/>
      <c r="J22" s="1459"/>
      <c r="K22" s="1459"/>
      <c r="L22" s="1459"/>
      <c r="M22" s="1459"/>
      <c r="N22" s="1459"/>
      <c r="O22" s="127"/>
      <c r="Q22" s="829"/>
      <c r="R22" s="128"/>
    </row>
    <row r="23" spans="3:18" ht="26.25" hidden="1" customHeight="1" outlineLevel="1">
      <c r="C23" s="7"/>
      <c r="D23" s="7"/>
      <c r="E23" s="2" t="s">
        <v>283</v>
      </c>
      <c r="G23" s="1460" t="str">
        <f>IF(入力シート!F55="","",入力シート!F55)</f>
        <v/>
      </c>
      <c r="H23" s="1460"/>
      <c r="I23" s="1460"/>
      <c r="J23" s="1460"/>
      <c r="K23" s="1460"/>
      <c r="L23" s="1460"/>
      <c r="M23" s="1460"/>
      <c r="N23" s="1460"/>
      <c r="O23" s="129"/>
      <c r="Q23" s="829"/>
      <c r="R23" s="40"/>
    </row>
    <row r="24" spans="3:18" ht="26.25" hidden="1" customHeight="1" outlineLevel="1">
      <c r="C24" s="7"/>
      <c r="D24" s="7"/>
      <c r="E24" s="2" t="s">
        <v>88</v>
      </c>
      <c r="G24" s="1460" t="str">
        <f>IF(入力シート!F56="","",入力シート!F56)</f>
        <v/>
      </c>
      <c r="H24" s="1460"/>
      <c r="I24" s="1460"/>
      <c r="J24" s="1467" t="str">
        <f>IF(入力シート!F58="","",入力シート!F58&amp;"　"&amp;入力シート!J58)</f>
        <v/>
      </c>
      <c r="K24" s="1467"/>
      <c r="L24" s="1467"/>
      <c r="M24" s="1467"/>
      <c r="N24" s="1467"/>
      <c r="O24" s="130"/>
      <c r="Q24" s="829"/>
      <c r="R24" s="40"/>
    </row>
    <row r="25" spans="3:18" ht="26.25" hidden="1" customHeight="1" outlineLevel="1">
      <c r="C25" s="7"/>
      <c r="D25" s="7"/>
      <c r="E25" s="2" t="s">
        <v>89</v>
      </c>
      <c r="G25" s="1461" t="str">
        <f>IF(入力シート!F59="","",入力シート!F59)</f>
        <v/>
      </c>
      <c r="H25" s="1461"/>
      <c r="I25" s="1461"/>
      <c r="J25" s="1461"/>
      <c r="K25" s="1461"/>
      <c r="L25" s="1461"/>
      <c r="M25" s="1461"/>
      <c r="N25" s="1461"/>
      <c r="O25" s="131"/>
      <c r="Q25" s="829"/>
      <c r="R25" s="40"/>
    </row>
    <row r="26" spans="3:18" ht="26.25" customHeight="1" collapsed="1">
      <c r="C26" s="7"/>
      <c r="D26" s="7"/>
      <c r="G26" s="132"/>
      <c r="H26" s="132"/>
      <c r="I26" s="132"/>
      <c r="J26" s="132"/>
      <c r="K26" s="132"/>
      <c r="L26" s="132"/>
      <c r="M26" s="132"/>
      <c r="N26" s="132"/>
      <c r="O26" s="131"/>
      <c r="Q26" s="832" t="s">
        <v>1214</v>
      </c>
      <c r="R26" s="40"/>
    </row>
    <row r="27" spans="3:18" ht="26.25" hidden="1" customHeight="1" outlineLevel="1">
      <c r="C27" s="7"/>
      <c r="D27" s="7"/>
      <c r="G27" s="1458" t="str">
        <f>IF(入力シート!F74="","",入力シート!F74)</f>
        <v/>
      </c>
      <c r="H27" s="1458"/>
      <c r="I27" s="1458"/>
      <c r="J27" s="1458"/>
      <c r="K27" s="1458"/>
      <c r="L27" s="1458"/>
      <c r="M27" s="1458"/>
      <c r="N27" s="1458"/>
      <c r="O27" s="126"/>
      <c r="R27" s="40"/>
    </row>
    <row r="28" spans="3:18" ht="41.25" hidden="1" customHeight="1" outlineLevel="1">
      <c r="C28" s="103" t="s">
        <v>285</v>
      </c>
      <c r="D28" s="7"/>
      <c r="E28" s="2" t="s">
        <v>282</v>
      </c>
      <c r="G28" s="1459" t="str">
        <f>IF(入力シート!F75="","",入力シート!F75&amp;入力シート!G75&amp;入力シート!H75&amp;入力シート!I75&amp;入力シート!J75&amp;入力シート!F76)</f>
        <v/>
      </c>
      <c r="H28" s="1459"/>
      <c r="I28" s="1459"/>
      <c r="J28" s="1459"/>
      <c r="K28" s="1459"/>
      <c r="L28" s="1459"/>
      <c r="M28" s="1459"/>
      <c r="N28" s="1459"/>
      <c r="O28" s="127"/>
      <c r="R28" s="128"/>
    </row>
    <row r="29" spans="3:18" ht="26.25" hidden="1" customHeight="1" outlineLevel="1">
      <c r="C29" s="7"/>
      <c r="D29" s="7"/>
      <c r="E29" s="2" t="s">
        <v>283</v>
      </c>
      <c r="G29" s="1460" t="str">
        <f>IF(入力シート!F69="","",入力シート!F69)</f>
        <v/>
      </c>
      <c r="H29" s="1460"/>
      <c r="I29" s="1460"/>
      <c r="J29" s="1460"/>
      <c r="K29" s="1460"/>
      <c r="L29" s="1460"/>
      <c r="M29" s="1460"/>
      <c r="N29" s="1460"/>
      <c r="O29" s="129"/>
      <c r="R29" s="40"/>
    </row>
    <row r="30" spans="3:18" ht="26.25" hidden="1" customHeight="1" outlineLevel="1">
      <c r="C30" s="7"/>
      <c r="D30" s="7"/>
      <c r="E30" s="2" t="s">
        <v>88</v>
      </c>
      <c r="G30" s="1460" t="str">
        <f>IF(入力シート!F70="","",入力シート!F70)</f>
        <v/>
      </c>
      <c r="H30" s="1460"/>
      <c r="I30" s="1460"/>
      <c r="J30" s="1467" t="str">
        <f>IF(入力シート!F72="","",入力シート!F72&amp;"　"&amp;入力シート!J72)</f>
        <v/>
      </c>
      <c r="K30" s="1467"/>
      <c r="L30" s="1467"/>
      <c r="M30" s="1467"/>
      <c r="N30" s="1467"/>
      <c r="O30" s="130"/>
      <c r="R30" s="40"/>
    </row>
    <row r="31" spans="3:18" ht="26.25" hidden="1" customHeight="1" outlineLevel="1">
      <c r="C31" s="7"/>
      <c r="D31" s="7"/>
      <c r="E31" s="2" t="s">
        <v>89</v>
      </c>
      <c r="G31" s="1461" t="str">
        <f>IF(入力シート!F73="","",入力シート!F73)</f>
        <v/>
      </c>
      <c r="H31" s="1461"/>
      <c r="I31" s="1461"/>
      <c r="J31" s="1461"/>
      <c r="K31" s="1461"/>
      <c r="L31" s="1461"/>
      <c r="M31" s="1461"/>
      <c r="N31" s="1461"/>
      <c r="O31" s="131"/>
      <c r="R31" s="40"/>
    </row>
    <row r="32" spans="3:18" ht="26.25" customHeight="1" collapsed="1">
      <c r="R32" s="40"/>
    </row>
    <row r="33" spans="1:18" ht="26.25" customHeight="1">
      <c r="A33" s="1463" t="s">
        <v>1225</v>
      </c>
      <c r="B33" s="1464"/>
      <c r="C33" s="1464"/>
      <c r="D33" s="1464"/>
      <c r="E33" s="1464"/>
      <c r="F33" s="1464"/>
      <c r="G33" s="1464"/>
      <c r="H33" s="1464"/>
      <c r="I33" s="1464"/>
      <c r="J33" s="1464"/>
      <c r="K33" s="1464"/>
      <c r="L33" s="1464"/>
      <c r="M33" s="1464"/>
      <c r="N33" s="1464"/>
      <c r="O33" s="1464"/>
    </row>
    <row r="34" spans="1:18" ht="26.25" customHeight="1">
      <c r="A34" s="1463"/>
      <c r="B34" s="1464"/>
      <c r="C34" s="1464"/>
      <c r="D34" s="1464"/>
      <c r="E34" s="1464"/>
      <c r="F34" s="1464"/>
      <c r="G34" s="1464"/>
      <c r="H34" s="1464"/>
      <c r="I34" s="1464"/>
      <c r="J34" s="1464"/>
      <c r="K34" s="1464"/>
      <c r="L34" s="1464"/>
      <c r="M34" s="1464"/>
      <c r="N34" s="1464"/>
      <c r="O34" s="1464"/>
    </row>
    <row r="35" spans="1:18" ht="26.25" customHeight="1">
      <c r="A35" s="1464"/>
      <c r="B35" s="1464"/>
      <c r="C35" s="1464"/>
      <c r="D35" s="1464"/>
      <c r="E35" s="1464"/>
      <c r="F35" s="1464"/>
      <c r="G35" s="1464"/>
      <c r="H35" s="1464"/>
      <c r="I35" s="1464"/>
      <c r="J35" s="1464"/>
      <c r="K35" s="1464"/>
      <c r="L35" s="1464"/>
      <c r="M35" s="1464"/>
      <c r="N35" s="1464"/>
      <c r="O35" s="1464"/>
    </row>
    <row r="36" spans="1:18" ht="26.25" customHeight="1">
      <c r="A36" s="1464" t="s">
        <v>90</v>
      </c>
      <c r="B36" s="1464"/>
      <c r="C36" s="1464"/>
      <c r="D36" s="1464"/>
      <c r="E36" s="1464"/>
      <c r="F36" s="1464"/>
      <c r="G36" s="1464"/>
      <c r="H36" s="1464"/>
      <c r="I36" s="1464"/>
      <c r="J36" s="1464"/>
      <c r="K36" s="1464"/>
      <c r="L36" s="1464"/>
      <c r="M36" s="1464"/>
      <c r="N36" s="1464"/>
      <c r="O36" s="1464"/>
    </row>
    <row r="37" spans="1:18" ht="26.25" customHeight="1">
      <c r="A37" s="1468" t="s">
        <v>1161</v>
      </c>
      <c r="B37" s="1468"/>
      <c r="C37" s="1468"/>
      <c r="D37" s="1468"/>
      <c r="E37" s="1468"/>
      <c r="F37" s="1468"/>
      <c r="G37" s="1468"/>
      <c r="H37" s="1468"/>
      <c r="I37" s="1468"/>
      <c r="J37" s="1468"/>
      <c r="K37" s="1468"/>
      <c r="L37" s="1468"/>
      <c r="M37" s="1468"/>
      <c r="N37" s="1468"/>
      <c r="O37" s="1468"/>
    </row>
    <row r="38" spans="1:18" ht="26.25" customHeight="1">
      <c r="A38" s="1468"/>
      <c r="B38" s="1468"/>
      <c r="C38" s="1468"/>
      <c r="D38" s="1468"/>
      <c r="E38" s="1468"/>
      <c r="F38" s="1468"/>
      <c r="G38" s="1468"/>
      <c r="H38" s="1468"/>
      <c r="I38" s="1468"/>
      <c r="J38" s="1468"/>
      <c r="K38" s="1468"/>
      <c r="L38" s="1468"/>
      <c r="M38" s="1468"/>
      <c r="N38" s="1468"/>
      <c r="O38" s="1468"/>
    </row>
    <row r="39" spans="1:18" ht="26.25" customHeight="1">
      <c r="A39" s="1468"/>
      <c r="B39" s="1468"/>
      <c r="C39" s="1468"/>
      <c r="D39" s="1468"/>
      <c r="E39" s="1468"/>
      <c r="F39" s="1468"/>
      <c r="G39" s="1468"/>
      <c r="H39" s="1468"/>
      <c r="I39" s="1468"/>
      <c r="J39" s="1468"/>
      <c r="K39" s="1468"/>
      <c r="L39" s="1468"/>
      <c r="M39" s="1468"/>
      <c r="N39" s="1468"/>
      <c r="O39" s="1468"/>
    </row>
    <row r="40" spans="1:18" ht="26.25" customHeight="1">
      <c r="A40" s="1468"/>
      <c r="B40" s="1468"/>
      <c r="C40" s="1468"/>
      <c r="D40" s="1468"/>
      <c r="E40" s="1468"/>
      <c r="F40" s="1468"/>
      <c r="G40" s="1468"/>
      <c r="H40" s="1468"/>
      <c r="I40" s="1468"/>
      <c r="J40" s="1468"/>
      <c r="K40" s="1468"/>
      <c r="L40" s="1468"/>
      <c r="M40" s="1468"/>
      <c r="N40" s="1468"/>
      <c r="O40" s="1468"/>
    </row>
    <row r="41" spans="1:18" ht="26.25" customHeight="1">
      <c r="A41" s="1468"/>
      <c r="B41" s="1468"/>
      <c r="C41" s="1468"/>
      <c r="D41" s="1468"/>
      <c r="E41" s="1468"/>
      <c r="F41" s="1468"/>
      <c r="G41" s="1468"/>
      <c r="H41" s="1468"/>
      <c r="I41" s="1468"/>
      <c r="J41" s="1468"/>
      <c r="K41" s="1468"/>
      <c r="L41" s="1468"/>
      <c r="M41" s="1468"/>
      <c r="N41" s="1468"/>
      <c r="O41" s="1468"/>
    </row>
    <row r="42" spans="1:18" ht="26.25" customHeight="1">
      <c r="A42" s="1468"/>
      <c r="B42" s="1468"/>
      <c r="C42" s="1468"/>
      <c r="D42" s="1468"/>
      <c r="E42" s="1468"/>
      <c r="F42" s="1468"/>
      <c r="G42" s="1468"/>
      <c r="H42" s="1468"/>
      <c r="I42" s="1468"/>
      <c r="J42" s="1468"/>
      <c r="K42" s="1468"/>
      <c r="L42" s="1468"/>
      <c r="M42" s="1468"/>
      <c r="N42" s="1468"/>
      <c r="O42" s="1468"/>
    </row>
    <row r="43" spans="1:18" ht="26.25" customHeight="1">
      <c r="A43" s="134"/>
      <c r="B43" s="134"/>
      <c r="C43" s="134"/>
      <c r="D43" s="134"/>
      <c r="E43" s="134"/>
      <c r="F43" s="134"/>
      <c r="G43" s="134"/>
      <c r="H43" s="134"/>
      <c r="I43" s="134"/>
      <c r="J43" s="134"/>
      <c r="K43" s="134"/>
      <c r="L43" s="134"/>
      <c r="M43" s="134"/>
      <c r="N43" s="134"/>
      <c r="O43" s="134"/>
    </row>
    <row r="44" spans="1:18" ht="27" customHeight="1"/>
    <row r="45" spans="1:18" ht="27" customHeight="1">
      <c r="A45" s="1428" t="s">
        <v>91</v>
      </c>
      <c r="B45" s="1428"/>
      <c r="C45" s="1428"/>
      <c r="D45" s="1428"/>
      <c r="E45" s="1428"/>
      <c r="F45" s="1428"/>
      <c r="G45" s="1428"/>
      <c r="H45" s="1428"/>
      <c r="I45" s="1428"/>
      <c r="J45" s="1428"/>
      <c r="K45" s="1428"/>
      <c r="L45" s="1428"/>
      <c r="M45" s="1428"/>
      <c r="N45" s="1428"/>
      <c r="O45" s="1428"/>
    </row>
    <row r="46" spans="1:18" ht="27" customHeight="1"/>
    <row r="47" spans="1:18" ht="27" customHeight="1">
      <c r="B47" s="2" t="s">
        <v>92</v>
      </c>
      <c r="P47" s="164"/>
      <c r="R47" s="40"/>
    </row>
    <row r="48" spans="1:18" ht="27" customHeight="1">
      <c r="B48" s="201" t="s">
        <v>1175</v>
      </c>
      <c r="P48" s="164"/>
      <c r="R48" s="40"/>
    </row>
    <row r="49" spans="2:18" ht="27" customHeight="1">
      <c r="P49" s="164"/>
      <c r="R49" s="40"/>
    </row>
    <row r="50" spans="2:18" ht="27" customHeight="1">
      <c r="B50" s="2" t="s">
        <v>93</v>
      </c>
      <c r="P50" s="164"/>
      <c r="R50" s="40"/>
    </row>
    <row r="51" spans="2:18" ht="27" customHeight="1">
      <c r="B51" s="1465" t="str">
        <f>IF(入力シート!F11="","",入力シート!F11)</f>
        <v/>
      </c>
      <c r="C51" s="1465"/>
      <c r="D51" s="1465"/>
      <c r="E51" s="1465"/>
      <c r="F51" s="1465"/>
      <c r="G51" s="1465"/>
      <c r="H51" s="1465"/>
      <c r="I51" s="1465"/>
      <c r="J51" s="1465"/>
      <c r="K51" s="1465"/>
      <c r="L51" s="1465"/>
      <c r="M51" s="136"/>
      <c r="N51" s="200" t="s">
        <v>936</v>
      </c>
      <c r="P51" s="164"/>
      <c r="R51" s="40"/>
    </row>
    <row r="52" spans="2:18" ht="27" customHeight="1">
      <c r="P52" s="164"/>
      <c r="R52" s="40"/>
    </row>
    <row r="53" spans="2:18" ht="27" customHeight="1">
      <c r="B53" s="2" t="s">
        <v>94</v>
      </c>
      <c r="P53" s="164"/>
      <c r="R53" s="40"/>
    </row>
    <row r="54" spans="2:18" ht="27" customHeight="1">
      <c r="B54" s="135" t="s">
        <v>179</v>
      </c>
      <c r="P54" s="164"/>
      <c r="R54" s="40"/>
    </row>
    <row r="55" spans="2:18" ht="27" customHeight="1">
      <c r="P55" s="164"/>
      <c r="R55" s="40"/>
    </row>
    <row r="56" spans="2:18" ht="27" customHeight="1">
      <c r="B56" s="2" t="s">
        <v>291</v>
      </c>
      <c r="P56" s="164"/>
      <c r="R56" s="40"/>
    </row>
    <row r="57" spans="2:18" ht="27" customHeight="1">
      <c r="B57" s="135" t="s">
        <v>292</v>
      </c>
      <c r="C57" s="1466">
        <f>N98</f>
        <v>0</v>
      </c>
      <c r="D57" s="1466"/>
      <c r="E57" s="1466"/>
      <c r="F57" s="1466"/>
      <c r="G57" s="1466"/>
      <c r="O57" s="138"/>
      <c r="P57" s="164"/>
      <c r="Q57" s="830" t="s">
        <v>930</v>
      </c>
    </row>
    <row r="58" spans="2:18" ht="27" customHeight="1">
      <c r="P58" s="164"/>
      <c r="R58" s="40"/>
    </row>
    <row r="59" spans="2:18" ht="27" customHeight="1">
      <c r="B59" s="2" t="s">
        <v>96</v>
      </c>
      <c r="P59" s="164"/>
      <c r="R59" s="40"/>
    </row>
    <row r="60" spans="2:18" ht="27" customHeight="1">
      <c r="P60" s="164"/>
      <c r="R60" s="40"/>
    </row>
    <row r="61" spans="2:18" ht="27" customHeight="1">
      <c r="B61" s="2" t="s">
        <v>97</v>
      </c>
      <c r="P61" s="164"/>
      <c r="R61" s="139"/>
    </row>
    <row r="62" spans="2:18" ht="27" customHeight="1">
      <c r="B62" s="135" t="s">
        <v>180</v>
      </c>
      <c r="H62" s="1462" t="s">
        <v>588</v>
      </c>
      <c r="I62" s="1462"/>
      <c r="J62" s="1462"/>
      <c r="K62" s="1462"/>
      <c r="L62" s="1462"/>
      <c r="M62" s="1462"/>
      <c r="N62" s="1462"/>
      <c r="O62" s="140"/>
      <c r="P62" s="164"/>
      <c r="R62" s="128"/>
    </row>
    <row r="63" spans="2:18" ht="27" customHeight="1">
      <c r="B63" s="135" t="s">
        <v>181</v>
      </c>
      <c r="H63" s="1462" t="str">
        <f>IF(入力シート!F15="","",入力シート!F15)</f>
        <v/>
      </c>
      <c r="I63" s="1462"/>
      <c r="J63" s="1462"/>
      <c r="K63" s="1462"/>
      <c r="L63" s="1462"/>
      <c r="M63" s="1462"/>
      <c r="N63" s="1462"/>
      <c r="O63" s="140"/>
      <c r="P63" s="164"/>
      <c r="R63" s="128"/>
    </row>
    <row r="64" spans="2:18" ht="27" customHeight="1">
      <c r="B64" s="135" t="s">
        <v>182</v>
      </c>
      <c r="H64" s="1462" t="str">
        <f>IF(入力シート!F17="","",入力シート!F17)</f>
        <v/>
      </c>
      <c r="I64" s="1462"/>
      <c r="J64" s="1462"/>
      <c r="K64" s="1462"/>
      <c r="L64" s="1462"/>
      <c r="M64" s="1462"/>
      <c r="N64" s="1462"/>
      <c r="O64" s="140"/>
      <c r="P64" s="164"/>
      <c r="R64" s="128"/>
    </row>
    <row r="65" spans="2:18" ht="27" customHeight="1">
      <c r="P65" s="164"/>
      <c r="R65" s="128"/>
    </row>
    <row r="66" spans="2:18" ht="27" customHeight="1">
      <c r="B66" s="2" t="s">
        <v>99</v>
      </c>
      <c r="P66" s="164"/>
      <c r="R66" s="139"/>
    </row>
    <row r="67" spans="2:18" ht="27" customHeight="1">
      <c r="B67" s="2" t="s">
        <v>100</v>
      </c>
      <c r="P67" s="164"/>
      <c r="R67" s="40"/>
    </row>
    <row r="68" spans="2:18" ht="27" customHeight="1">
      <c r="B68" s="2" t="s">
        <v>101</v>
      </c>
      <c r="P68" s="164"/>
      <c r="R68" s="141"/>
    </row>
    <row r="69" spans="2:18" s="40" customFormat="1" ht="27" customHeight="1">
      <c r="B69" s="2" t="s">
        <v>806</v>
      </c>
      <c r="P69" s="165"/>
      <c r="Q69" s="3"/>
      <c r="R69" s="142"/>
    </row>
    <row r="70" spans="2:18" s="40" customFormat="1" ht="27" customHeight="1">
      <c r="P70" s="165"/>
      <c r="Q70" s="3"/>
      <c r="R70" s="142"/>
    </row>
    <row r="71" spans="2:18" s="40" customFormat="1" ht="27" customHeight="1">
      <c r="P71" s="165"/>
      <c r="Q71" s="3"/>
      <c r="R71" s="142"/>
    </row>
    <row r="72" spans="2:18" s="40" customFormat="1" ht="27" customHeight="1">
      <c r="P72" s="165"/>
      <c r="Q72" s="3"/>
      <c r="R72" s="142"/>
    </row>
    <row r="73" spans="2:18" s="40" customFormat="1" ht="27" customHeight="1">
      <c r="P73" s="165"/>
      <c r="Q73" s="3"/>
      <c r="R73" s="142"/>
    </row>
    <row r="74" spans="2:18" s="40" customFormat="1" ht="27" customHeight="1">
      <c r="P74" s="165"/>
      <c r="Q74" s="3"/>
      <c r="R74" s="142"/>
    </row>
    <row r="75" spans="2:18" s="40" customFormat="1" ht="27" customHeight="1">
      <c r="P75" s="165"/>
      <c r="Q75" s="3"/>
      <c r="R75" s="142"/>
    </row>
    <row r="76" spans="2:18" s="40" customFormat="1" ht="27" customHeight="1">
      <c r="P76" s="165"/>
      <c r="Q76" s="3"/>
      <c r="R76" s="142"/>
    </row>
    <row r="77" spans="2:18" s="40" customFormat="1" ht="27" customHeight="1">
      <c r="P77" s="165"/>
      <c r="Q77" s="3"/>
      <c r="R77" s="142"/>
    </row>
    <row r="78" spans="2:18" ht="27" customHeight="1">
      <c r="P78" s="164"/>
      <c r="R78" s="40"/>
    </row>
    <row r="79" spans="2:18" ht="27" customHeight="1">
      <c r="P79" s="164"/>
      <c r="R79" s="40"/>
    </row>
    <row r="80" spans="2:18" ht="27" customHeight="1"/>
    <row r="81" spans="1:17" ht="27" customHeight="1"/>
    <row r="82" spans="1:17" ht="27" customHeight="1"/>
    <row r="83" spans="1:17" ht="27" customHeight="1"/>
    <row r="84" spans="1:17" ht="27" customHeight="1"/>
    <row r="85" spans="1:17" ht="26.25" customHeight="1"/>
    <row r="86" spans="1:17" ht="26.25" customHeight="1">
      <c r="A86" s="2" t="s">
        <v>102</v>
      </c>
    </row>
    <row r="87" spans="1:17" ht="26.25" customHeight="1"/>
    <row r="88" spans="1:17" ht="26.25" customHeight="1">
      <c r="A88" s="1428" t="s">
        <v>103</v>
      </c>
      <c r="B88" s="1428"/>
      <c r="C88" s="1428"/>
      <c r="D88" s="1428"/>
      <c r="E88" s="1428"/>
      <c r="F88" s="1428"/>
      <c r="G88" s="1428"/>
      <c r="H88" s="1428"/>
      <c r="I88" s="1428"/>
      <c r="J88" s="1428"/>
      <c r="K88" s="1428"/>
      <c r="L88" s="1428"/>
      <c r="M88" s="1428"/>
      <c r="N88" s="1428"/>
      <c r="O88" s="1428"/>
    </row>
    <row r="89" spans="1:17" ht="26.25" customHeight="1"/>
    <row r="90" spans="1:17" ht="26.25" customHeight="1"/>
    <row r="91" spans="1:17" ht="26.25" customHeight="1">
      <c r="N91" s="137" t="s">
        <v>178</v>
      </c>
    </row>
    <row r="92" spans="1:17">
      <c r="B92" s="143" t="s">
        <v>105</v>
      </c>
      <c r="C92" s="1431" t="s">
        <v>106</v>
      </c>
      <c r="D92" s="1429"/>
      <c r="E92" s="1432"/>
      <c r="F92" s="1429" t="s">
        <v>183</v>
      </c>
      <c r="G92" s="1429"/>
      <c r="H92" s="1429"/>
      <c r="I92" s="1429"/>
      <c r="J92" s="1443" t="s">
        <v>412</v>
      </c>
      <c r="K92" s="1444"/>
      <c r="L92" s="1444"/>
      <c r="M92" s="1444"/>
      <c r="N92" s="144" t="s">
        <v>107</v>
      </c>
    </row>
    <row r="93" spans="1:17">
      <c r="B93" s="145" t="s">
        <v>108</v>
      </c>
      <c r="C93" s="1433"/>
      <c r="D93" s="1430"/>
      <c r="E93" s="1434"/>
      <c r="F93" s="1430"/>
      <c r="G93" s="1430"/>
      <c r="H93" s="1430"/>
      <c r="I93" s="1430"/>
      <c r="J93" s="1444"/>
      <c r="K93" s="1444"/>
      <c r="L93" s="1444"/>
      <c r="M93" s="1444"/>
      <c r="N93" s="146" t="s">
        <v>109</v>
      </c>
    </row>
    <row r="94" spans="1:17" ht="56.25" customHeight="1">
      <c r="B94" s="200" t="s">
        <v>110</v>
      </c>
      <c r="C94" s="1445">
        <f>IF('補助対象経費総括表（まとめ）'!C19="","",'補助対象経費総括表（まとめ）'!C19)</f>
        <v>0</v>
      </c>
      <c r="D94" s="1445"/>
      <c r="E94" s="1445"/>
      <c r="F94" s="1445">
        <f>IF('補助対象経費総括表（まとめ）'!D19="",0,'補助対象経費総括表（まとめ）'!D19)</f>
        <v>0</v>
      </c>
      <c r="G94" s="1445"/>
      <c r="H94" s="1445"/>
      <c r="I94" s="1445"/>
      <c r="J94" s="1437">
        <v>0.33333333333333331</v>
      </c>
      <c r="K94" s="1438"/>
      <c r="L94" s="1438"/>
      <c r="M94" s="1439"/>
      <c r="N94" s="552">
        <f>IF(F94="",0,ROUNDDOWN(F94*$J$94,0))</f>
        <v>0</v>
      </c>
      <c r="O94" s="147"/>
    </row>
    <row r="95" spans="1:17" ht="56.25" customHeight="1">
      <c r="B95" s="200" t="s">
        <v>674</v>
      </c>
      <c r="C95" s="1446">
        <f>IF('補助対象経費総括表（まとめ）'!C20="","",'補助対象経費総括表（まとめ）'!C20)</f>
        <v>0</v>
      </c>
      <c r="D95" s="1446"/>
      <c r="E95" s="1446"/>
      <c r="F95" s="1445">
        <f>IF('補助対象経費総括表（まとめ）'!D20="",0,'補助対象経費総括表（まとめ）'!D20)</f>
        <v>0</v>
      </c>
      <c r="G95" s="1445"/>
      <c r="H95" s="1445"/>
      <c r="I95" s="1445"/>
      <c r="J95" s="1440"/>
      <c r="K95" s="1441"/>
      <c r="L95" s="1441"/>
      <c r="M95" s="1442"/>
      <c r="N95" s="552">
        <f>IF(F95="",0,ROUNDDOWN(F95*$J$94,0))</f>
        <v>0</v>
      </c>
      <c r="O95" s="147"/>
    </row>
    <row r="96" spans="1:17" ht="56.25" customHeight="1" thickBot="1">
      <c r="A96" s="373"/>
      <c r="B96" s="465" t="s">
        <v>494</v>
      </c>
      <c r="C96" s="1455">
        <f>SUM(C94:E95)</f>
        <v>0</v>
      </c>
      <c r="D96" s="1455"/>
      <c r="E96" s="1455"/>
      <c r="F96" s="1455">
        <f>SUM(F94:I95)</f>
        <v>0</v>
      </c>
      <c r="G96" s="1455"/>
      <c r="H96" s="1455"/>
      <c r="I96" s="1455"/>
      <c r="J96" s="1454" t="s">
        <v>577</v>
      </c>
      <c r="K96" s="1454"/>
      <c r="L96" s="1454"/>
      <c r="M96" s="1454"/>
      <c r="N96" s="560">
        <f>'補助対象経費総括表（まとめ）'!F23</f>
        <v>0</v>
      </c>
      <c r="Q96" s="830" t="s">
        <v>1162</v>
      </c>
    </row>
    <row r="97" spans="1:18" ht="93.75" customHeight="1" thickTop="1" thickBot="1">
      <c r="B97" s="466" t="s">
        <v>541</v>
      </c>
      <c r="C97" s="1449" t="s">
        <v>565</v>
      </c>
      <c r="D97" s="1450"/>
      <c r="E97" s="1450"/>
      <c r="F97" s="1449" t="s">
        <v>565</v>
      </c>
      <c r="G97" s="1450"/>
      <c r="H97" s="1450"/>
      <c r="I97" s="1450"/>
      <c r="J97" s="1451" t="s">
        <v>736</v>
      </c>
      <c r="K97" s="1452"/>
      <c r="L97" s="1452"/>
      <c r="M97" s="1453"/>
      <c r="N97" s="553">
        <f>IF('補助対象経費総括表（まとめ）'!F24="",0,'補助対象経費総括表（まとめ）'!F24)</f>
        <v>0</v>
      </c>
    </row>
    <row r="98" spans="1:18" ht="56.25" customHeight="1" thickTop="1">
      <c r="A98" s="373"/>
      <c r="B98" s="467" t="s">
        <v>76</v>
      </c>
      <c r="C98" s="1456">
        <f>C96</f>
        <v>0</v>
      </c>
      <c r="D98" s="1456"/>
      <c r="E98" s="1456"/>
      <c r="F98" s="1456">
        <f>F96</f>
        <v>0</v>
      </c>
      <c r="G98" s="1456"/>
      <c r="H98" s="1456"/>
      <c r="I98" s="1456"/>
      <c r="J98" s="1457" t="s">
        <v>35</v>
      </c>
      <c r="K98" s="1457"/>
      <c r="L98" s="1457"/>
      <c r="M98" s="1457"/>
      <c r="N98" s="561">
        <f>SUM(N96:N97)</f>
        <v>0</v>
      </c>
    </row>
    <row r="99" spans="1:18" s="40" customFormat="1" ht="26.25" customHeight="1">
      <c r="B99" s="2" t="s">
        <v>551</v>
      </c>
      <c r="P99" s="165"/>
      <c r="Q99" s="3"/>
      <c r="R99" s="2"/>
    </row>
    <row r="100" spans="1:18" s="40" customFormat="1" ht="26.25" customHeight="1">
      <c r="P100" s="165"/>
      <c r="Q100" s="3"/>
      <c r="R100" s="2"/>
    </row>
    <row r="102" spans="1:18">
      <c r="A102" s="2" t="s">
        <v>111</v>
      </c>
    </row>
    <row r="104" spans="1:18">
      <c r="A104" s="1428" t="s">
        <v>421</v>
      </c>
      <c r="B104" s="1428"/>
      <c r="C104" s="1428"/>
      <c r="D104" s="1428"/>
      <c r="E104" s="1428"/>
      <c r="F104" s="1428"/>
      <c r="G104" s="1428"/>
      <c r="H104" s="1428"/>
      <c r="I104" s="1428"/>
      <c r="J104" s="1428"/>
      <c r="K104" s="1428"/>
      <c r="L104" s="1428"/>
      <c r="M104" s="1428"/>
      <c r="N104" s="1428"/>
      <c r="O104" s="1428"/>
    </row>
    <row r="108" spans="1:18" ht="25.5" customHeight="1">
      <c r="B108" s="1435" t="s">
        <v>422</v>
      </c>
      <c r="C108" s="1435"/>
      <c r="D108" s="1435"/>
      <c r="E108" s="1435"/>
      <c r="F108" s="1435"/>
      <c r="G108" s="1435"/>
      <c r="H108" s="1435"/>
      <c r="I108" s="1435"/>
      <c r="J108" s="1435"/>
      <c r="K108" s="1435"/>
      <c r="L108" s="1435"/>
      <c r="M108" s="1435"/>
      <c r="N108" s="1435"/>
      <c r="O108" s="148"/>
    </row>
    <row r="109" spans="1:18">
      <c r="B109" s="1435"/>
      <c r="C109" s="1435"/>
      <c r="D109" s="1435"/>
      <c r="E109" s="1435"/>
      <c r="F109" s="1435"/>
      <c r="G109" s="1435"/>
      <c r="H109" s="1435"/>
      <c r="I109" s="1435"/>
      <c r="J109" s="1435"/>
      <c r="K109" s="1435"/>
      <c r="L109" s="1435"/>
      <c r="M109" s="1435"/>
      <c r="N109" s="1435"/>
      <c r="O109" s="148"/>
    </row>
    <row r="110" spans="1:18">
      <c r="B110" s="1435"/>
      <c r="C110" s="1435"/>
      <c r="D110" s="1435"/>
      <c r="E110" s="1435"/>
      <c r="F110" s="1435"/>
      <c r="G110" s="1435"/>
      <c r="H110" s="1435"/>
      <c r="I110" s="1435"/>
      <c r="J110" s="1435"/>
      <c r="K110" s="1435"/>
      <c r="L110" s="1435"/>
      <c r="M110" s="1435"/>
      <c r="N110" s="1435"/>
      <c r="O110" s="148"/>
    </row>
    <row r="112" spans="1:18" ht="21">
      <c r="A112" s="1428" t="s">
        <v>112</v>
      </c>
      <c r="B112" s="1428"/>
      <c r="C112" s="1428"/>
      <c r="D112" s="1428"/>
      <c r="E112" s="1428"/>
      <c r="F112" s="1428"/>
      <c r="G112" s="1428"/>
      <c r="H112" s="1428"/>
      <c r="I112" s="1428"/>
      <c r="J112" s="1428"/>
      <c r="K112" s="1428"/>
      <c r="L112" s="1428"/>
      <c r="M112" s="1428"/>
      <c r="N112" s="1428"/>
      <c r="O112" s="1428"/>
      <c r="P112" s="164"/>
    </row>
    <row r="114" spans="1:16" ht="25.5" customHeight="1">
      <c r="B114" s="1447" t="s">
        <v>423</v>
      </c>
      <c r="C114" s="1447"/>
      <c r="D114" s="1447"/>
      <c r="E114" s="1447"/>
      <c r="F114" s="1447"/>
      <c r="G114" s="1447"/>
      <c r="H114" s="1447"/>
      <c r="I114" s="1447"/>
      <c r="J114" s="1447"/>
      <c r="K114" s="1447"/>
      <c r="L114" s="1447"/>
      <c r="M114" s="1447"/>
      <c r="N114" s="1447"/>
      <c r="O114" s="149"/>
      <c r="P114" s="168"/>
    </row>
    <row r="115" spans="1:16">
      <c r="B115" s="1447"/>
      <c r="C115" s="1447"/>
      <c r="D115" s="1447"/>
      <c r="E115" s="1447"/>
      <c r="F115" s="1447"/>
      <c r="G115" s="1447"/>
      <c r="H115" s="1447"/>
      <c r="I115" s="1447"/>
      <c r="J115" s="1447"/>
      <c r="K115" s="1447"/>
      <c r="L115" s="1447"/>
      <c r="M115" s="1447"/>
      <c r="N115" s="1447"/>
      <c r="O115" s="149"/>
    </row>
    <row r="116" spans="1:16">
      <c r="B116" s="1447"/>
      <c r="C116" s="1447"/>
      <c r="D116" s="1447"/>
      <c r="E116" s="1447"/>
      <c r="F116" s="1447"/>
      <c r="G116" s="1447"/>
      <c r="H116" s="1447"/>
      <c r="I116" s="1447"/>
      <c r="J116" s="1447"/>
      <c r="K116" s="1447"/>
      <c r="L116" s="1447"/>
      <c r="M116" s="1447"/>
      <c r="N116" s="1447"/>
      <c r="O116" s="149"/>
    </row>
    <row r="117" spans="1:16">
      <c r="B117" s="1447"/>
      <c r="C117" s="1447"/>
      <c r="D117" s="1447"/>
      <c r="E117" s="1447"/>
      <c r="F117" s="1447"/>
      <c r="G117" s="1447"/>
      <c r="H117" s="1447"/>
      <c r="I117" s="1447"/>
      <c r="J117" s="1447"/>
      <c r="K117" s="1447"/>
      <c r="L117" s="1447"/>
      <c r="M117" s="1447"/>
      <c r="N117" s="1447"/>
      <c r="O117" s="149"/>
    </row>
    <row r="118" spans="1:16">
      <c r="A118" s="2" t="s">
        <v>26</v>
      </c>
      <c r="B118" s="150"/>
      <c r="C118" s="150"/>
      <c r="D118" s="150"/>
      <c r="E118" s="150"/>
      <c r="F118" s="150"/>
      <c r="G118" s="150"/>
      <c r="H118" s="150"/>
      <c r="I118" s="150"/>
      <c r="J118" s="150"/>
      <c r="K118" s="150"/>
      <c r="L118" s="150"/>
      <c r="M118" s="150"/>
      <c r="N118" s="150"/>
      <c r="O118" s="150"/>
    </row>
    <row r="119" spans="1:16" ht="25.5" customHeight="1">
      <c r="B119" s="1447" t="s">
        <v>424</v>
      </c>
      <c r="C119" s="1447"/>
      <c r="D119" s="1447"/>
      <c r="E119" s="1447"/>
      <c r="F119" s="1447"/>
      <c r="G119" s="1447"/>
      <c r="H119" s="1447"/>
      <c r="I119" s="1447"/>
      <c r="J119" s="1447"/>
      <c r="K119" s="1447"/>
      <c r="L119" s="1447"/>
      <c r="M119" s="1447"/>
      <c r="N119" s="1447"/>
      <c r="O119" s="149"/>
      <c r="P119" s="168"/>
    </row>
    <row r="120" spans="1:16">
      <c r="B120" s="1447"/>
      <c r="C120" s="1447"/>
      <c r="D120" s="1447"/>
      <c r="E120" s="1447"/>
      <c r="F120" s="1447"/>
      <c r="G120" s="1447"/>
      <c r="H120" s="1447"/>
      <c r="I120" s="1447"/>
      <c r="J120" s="1447"/>
      <c r="K120" s="1447"/>
      <c r="L120" s="1447"/>
      <c r="M120" s="1447"/>
      <c r="N120" s="1447"/>
      <c r="O120" s="149"/>
    </row>
    <row r="121" spans="1:16">
      <c r="B121" s="1447"/>
      <c r="C121" s="1447"/>
      <c r="D121" s="1447"/>
      <c r="E121" s="1447"/>
      <c r="F121" s="1447"/>
      <c r="G121" s="1447"/>
      <c r="H121" s="1447"/>
      <c r="I121" s="1447"/>
      <c r="J121" s="1447"/>
      <c r="K121" s="1447"/>
      <c r="L121" s="1447"/>
      <c r="M121" s="1447"/>
      <c r="N121" s="1447"/>
      <c r="O121" s="150"/>
    </row>
    <row r="122" spans="1:16">
      <c r="B122" s="1447"/>
      <c r="C122" s="1447"/>
      <c r="D122" s="1447"/>
      <c r="E122" s="1447"/>
      <c r="F122" s="1447"/>
      <c r="G122" s="1447"/>
      <c r="H122" s="1447"/>
      <c r="I122" s="1447"/>
      <c r="J122" s="1447"/>
      <c r="K122" s="1447"/>
      <c r="L122" s="1447"/>
      <c r="M122" s="1447"/>
      <c r="N122" s="1447"/>
      <c r="O122" s="150"/>
    </row>
    <row r="123" spans="1:16" ht="25.5" customHeight="1">
      <c r="B123" s="149"/>
      <c r="C123" s="149"/>
      <c r="D123" s="149"/>
      <c r="E123" s="149"/>
      <c r="F123" s="149"/>
      <c r="G123" s="149"/>
      <c r="H123" s="149"/>
      <c r="I123" s="149"/>
      <c r="J123" s="149"/>
      <c r="K123" s="149"/>
      <c r="L123" s="149"/>
      <c r="M123" s="149"/>
      <c r="N123" s="149"/>
      <c r="O123" s="149"/>
      <c r="P123" s="168"/>
    </row>
    <row r="124" spans="1:16">
      <c r="B124" s="1447" t="s">
        <v>425</v>
      </c>
      <c r="C124" s="1447"/>
      <c r="D124" s="1447"/>
      <c r="E124" s="1447"/>
      <c r="F124" s="1447"/>
      <c r="G124" s="1447"/>
      <c r="H124" s="1447"/>
      <c r="I124" s="1447"/>
      <c r="J124" s="1447"/>
      <c r="K124" s="1447"/>
      <c r="L124" s="1447"/>
      <c r="M124" s="1447"/>
      <c r="N124" s="1447"/>
      <c r="O124" s="149"/>
    </row>
    <row r="125" spans="1:16">
      <c r="B125" s="1447"/>
      <c r="C125" s="1447"/>
      <c r="D125" s="1447"/>
      <c r="E125" s="1447"/>
      <c r="F125" s="1447"/>
      <c r="G125" s="1447"/>
      <c r="H125" s="1447"/>
      <c r="I125" s="1447"/>
      <c r="J125" s="1447"/>
      <c r="K125" s="1447"/>
      <c r="L125" s="1447"/>
      <c r="M125" s="1447"/>
      <c r="N125" s="1447"/>
      <c r="O125" s="150"/>
    </row>
    <row r="126" spans="1:16">
      <c r="B126" s="1447"/>
      <c r="C126" s="1447"/>
      <c r="D126" s="1447"/>
      <c r="E126" s="1447"/>
      <c r="F126" s="1447"/>
      <c r="G126" s="1447"/>
      <c r="H126" s="1447"/>
      <c r="I126" s="1447"/>
      <c r="J126" s="1447"/>
      <c r="K126" s="1447"/>
      <c r="L126" s="1447"/>
      <c r="M126" s="1447"/>
      <c r="N126" s="1447"/>
      <c r="O126" s="150"/>
    </row>
    <row r="127" spans="1:16" ht="25.5" customHeight="1">
      <c r="B127" s="1447"/>
      <c r="C127" s="1447"/>
      <c r="D127" s="1447"/>
      <c r="E127" s="1447"/>
      <c r="F127" s="1447"/>
      <c r="G127" s="1447"/>
      <c r="H127" s="1447"/>
      <c r="I127" s="1447"/>
      <c r="J127" s="1447"/>
      <c r="K127" s="1447"/>
      <c r="L127" s="1447"/>
      <c r="M127" s="1447"/>
      <c r="N127" s="1447"/>
      <c r="O127" s="149"/>
      <c r="P127" s="164"/>
    </row>
    <row r="128" spans="1:16">
      <c r="B128" s="149"/>
      <c r="C128" s="149"/>
      <c r="D128" s="149"/>
      <c r="E128" s="149"/>
      <c r="F128" s="149"/>
      <c r="G128" s="149"/>
      <c r="H128" s="149"/>
      <c r="I128" s="149"/>
      <c r="J128" s="149"/>
      <c r="K128" s="149"/>
      <c r="L128" s="149"/>
      <c r="M128" s="149"/>
      <c r="N128" s="149"/>
      <c r="O128" s="149"/>
    </row>
    <row r="129" spans="1:18" ht="25.5" customHeight="1">
      <c r="B129" s="1447" t="s">
        <v>426</v>
      </c>
      <c r="C129" s="1447"/>
      <c r="D129" s="1447"/>
      <c r="E129" s="1447"/>
      <c r="F129" s="1447"/>
      <c r="G129" s="1447"/>
      <c r="H129" s="1447"/>
      <c r="I129" s="1447"/>
      <c r="J129" s="1447"/>
      <c r="K129" s="1447"/>
      <c r="L129" s="1447"/>
      <c r="M129" s="1447"/>
      <c r="N129" s="1447"/>
    </row>
    <row r="130" spans="1:18" ht="25.5" customHeight="1">
      <c r="B130" s="1447"/>
      <c r="C130" s="1447"/>
      <c r="D130" s="1447"/>
      <c r="E130" s="1447"/>
      <c r="F130" s="1447"/>
      <c r="G130" s="1447"/>
      <c r="H130" s="1447"/>
      <c r="I130" s="1447"/>
      <c r="J130" s="1447"/>
      <c r="K130" s="1447"/>
      <c r="L130" s="1447"/>
      <c r="M130" s="1447"/>
      <c r="N130" s="1447"/>
    </row>
    <row r="131" spans="1:18" ht="26.25" customHeight="1">
      <c r="R131" s="151"/>
    </row>
    <row r="132" spans="1:18" ht="26.25" customHeight="1">
      <c r="A132" s="2" t="s">
        <v>113</v>
      </c>
      <c r="Q132" s="826"/>
      <c r="R132" s="151"/>
    </row>
    <row r="133" spans="1:18" s="38" customFormat="1" ht="26.25" customHeight="1">
      <c r="L133" s="1448" t="str">
        <f>IF(入力シート!F14="","",入力シート!F14)</f>
        <v/>
      </c>
      <c r="M133" s="1448"/>
      <c r="N133" s="1448"/>
      <c r="Q133" s="826"/>
      <c r="R133" s="40"/>
    </row>
    <row r="134" spans="1:18" ht="26.25" customHeight="1">
      <c r="A134" s="1428" t="s">
        <v>293</v>
      </c>
      <c r="B134" s="1428"/>
      <c r="C134" s="1428"/>
      <c r="D134" s="1428"/>
      <c r="E134" s="1428"/>
      <c r="F134" s="1428"/>
      <c r="G134" s="1428"/>
      <c r="H134" s="1428"/>
      <c r="I134" s="1428"/>
      <c r="J134" s="1428"/>
      <c r="K134" s="1428"/>
      <c r="L134" s="1428"/>
      <c r="M134" s="1428"/>
      <c r="N134" s="1428"/>
      <c r="O134" s="1428"/>
      <c r="Q134" s="826" t="s">
        <v>305</v>
      </c>
      <c r="R134" s="40"/>
    </row>
    <row r="135" spans="1:18" s="99" customFormat="1" ht="26.25" customHeight="1">
      <c r="A135" s="2"/>
      <c r="B135" s="2"/>
      <c r="C135" s="2"/>
      <c r="D135" s="2"/>
      <c r="E135" s="2"/>
      <c r="F135" s="2"/>
      <c r="G135" s="2"/>
      <c r="H135" s="2"/>
      <c r="I135" s="2"/>
      <c r="J135" s="2"/>
      <c r="K135" s="2"/>
      <c r="L135" s="2"/>
      <c r="M135" s="2"/>
      <c r="N135" s="2"/>
      <c r="O135" s="2"/>
      <c r="Q135" s="827"/>
      <c r="R135" s="40"/>
    </row>
    <row r="136" spans="1:18" ht="26.25" customHeight="1">
      <c r="A136" s="99"/>
      <c r="B136" s="1436" t="s">
        <v>114</v>
      </c>
      <c r="C136" s="1436" t="s">
        <v>115</v>
      </c>
      <c r="D136" s="1436" t="s">
        <v>116</v>
      </c>
      <c r="E136" s="1436"/>
      <c r="F136" s="1436"/>
      <c r="G136" s="1436"/>
      <c r="H136" s="1436" t="s">
        <v>117</v>
      </c>
      <c r="I136" s="1436"/>
      <c r="J136" s="1436"/>
      <c r="K136" s="1436"/>
      <c r="L136" s="1436"/>
      <c r="M136" s="1436"/>
      <c r="N136" s="1436" t="s">
        <v>5</v>
      </c>
      <c r="Q136" s="831"/>
      <c r="R136" s="152"/>
    </row>
    <row r="137" spans="1:18" ht="26.25" customHeight="1">
      <c r="A137" s="99"/>
      <c r="B137" s="1436"/>
      <c r="C137" s="1436"/>
      <c r="D137" s="153" t="s">
        <v>118</v>
      </c>
      <c r="E137" s="153" t="s">
        <v>86</v>
      </c>
      <c r="F137" s="153" t="s">
        <v>87</v>
      </c>
      <c r="G137" s="153" t="s">
        <v>98</v>
      </c>
      <c r="H137" s="1436"/>
      <c r="I137" s="1436"/>
      <c r="J137" s="1436"/>
      <c r="K137" s="1436"/>
      <c r="L137" s="1436"/>
      <c r="M137" s="1436"/>
      <c r="N137" s="1436"/>
      <c r="Q137" s="831"/>
      <c r="R137" s="152"/>
    </row>
    <row r="138" spans="1:18" ht="26.25" customHeight="1">
      <c r="A138" s="7"/>
      <c r="B138" s="112"/>
      <c r="C138" s="112"/>
      <c r="D138" s="97"/>
      <c r="E138" s="98"/>
      <c r="F138" s="98"/>
      <c r="G138" s="98"/>
      <c r="H138" s="1427"/>
      <c r="I138" s="1427"/>
      <c r="J138" s="1427"/>
      <c r="K138" s="1427"/>
      <c r="L138" s="1427"/>
      <c r="M138" s="1427"/>
      <c r="N138" s="112"/>
      <c r="O138" s="7"/>
      <c r="Q138" s="826" t="s">
        <v>1178</v>
      </c>
      <c r="R138" s="40"/>
    </row>
    <row r="139" spans="1:18" ht="26.25" customHeight="1">
      <c r="A139" s="7"/>
      <c r="B139" s="112"/>
      <c r="C139" s="112"/>
      <c r="D139" s="97"/>
      <c r="E139" s="98"/>
      <c r="F139" s="98"/>
      <c r="G139" s="98"/>
      <c r="H139" s="1427"/>
      <c r="I139" s="1427"/>
      <c r="J139" s="1427"/>
      <c r="K139" s="1427"/>
      <c r="L139" s="1427"/>
      <c r="M139" s="1427"/>
      <c r="N139" s="112"/>
      <c r="O139" s="7"/>
      <c r="Q139" s="826" t="s">
        <v>184</v>
      </c>
      <c r="R139" s="40"/>
    </row>
    <row r="140" spans="1:18" ht="26.25" customHeight="1">
      <c r="A140" s="7"/>
      <c r="B140" s="112"/>
      <c r="C140" s="112"/>
      <c r="D140" s="97"/>
      <c r="E140" s="98"/>
      <c r="F140" s="98"/>
      <c r="G140" s="98"/>
      <c r="H140" s="1427"/>
      <c r="I140" s="1427"/>
      <c r="J140" s="1427"/>
      <c r="K140" s="1427"/>
      <c r="L140" s="1427"/>
      <c r="M140" s="1427"/>
      <c r="N140" s="112"/>
      <c r="Q140" s="826" t="s">
        <v>273</v>
      </c>
      <c r="R140" s="40"/>
    </row>
    <row r="141" spans="1:18" ht="26.25" customHeight="1">
      <c r="B141" s="112"/>
      <c r="C141" s="112"/>
      <c r="D141" s="97"/>
      <c r="E141" s="98"/>
      <c r="F141" s="98"/>
      <c r="G141" s="98"/>
      <c r="H141" s="1427"/>
      <c r="I141" s="1427"/>
      <c r="J141" s="1427"/>
      <c r="K141" s="1427"/>
      <c r="L141" s="1427"/>
      <c r="M141" s="1427"/>
      <c r="N141" s="112"/>
    </row>
    <row r="142" spans="1:18" ht="26.25" customHeight="1">
      <c r="B142" s="112"/>
      <c r="C142" s="112"/>
      <c r="D142" s="97"/>
      <c r="E142" s="98"/>
      <c r="F142" s="98"/>
      <c r="G142" s="98"/>
      <c r="H142" s="1427"/>
      <c r="I142" s="1427"/>
      <c r="J142" s="1427"/>
      <c r="K142" s="1427"/>
      <c r="L142" s="1427"/>
      <c r="M142" s="1427"/>
      <c r="N142" s="112"/>
    </row>
    <row r="143" spans="1:18" ht="26.25" customHeight="1">
      <c r="B143" s="112"/>
      <c r="C143" s="112"/>
      <c r="D143" s="97"/>
      <c r="E143" s="98"/>
      <c r="F143" s="98"/>
      <c r="G143" s="98"/>
      <c r="H143" s="1427"/>
      <c r="I143" s="1427"/>
      <c r="J143" s="1427"/>
      <c r="K143" s="1427"/>
      <c r="L143" s="1427"/>
      <c r="M143" s="1427"/>
      <c r="N143" s="112"/>
    </row>
    <row r="144" spans="1:18" ht="26.25" customHeight="1">
      <c r="B144" s="112"/>
      <c r="C144" s="112"/>
      <c r="D144" s="97"/>
      <c r="E144" s="98"/>
      <c r="F144" s="98"/>
      <c r="G144" s="98"/>
      <c r="H144" s="1427"/>
      <c r="I144" s="1427"/>
      <c r="J144" s="1427"/>
      <c r="K144" s="1427"/>
      <c r="L144" s="1427"/>
      <c r="M144" s="1427"/>
      <c r="N144" s="112"/>
    </row>
    <row r="145" spans="2:14" ht="26.25" customHeight="1">
      <c r="B145" s="112"/>
      <c r="C145" s="112"/>
      <c r="D145" s="97"/>
      <c r="E145" s="98"/>
      <c r="F145" s="98"/>
      <c r="G145" s="98"/>
      <c r="H145" s="1427"/>
      <c r="I145" s="1427"/>
      <c r="J145" s="1427"/>
      <c r="K145" s="1427"/>
      <c r="L145" s="1427"/>
      <c r="M145" s="1427"/>
      <c r="N145" s="112"/>
    </row>
    <row r="146" spans="2:14" ht="26.25" customHeight="1">
      <c r="B146" s="112"/>
      <c r="C146" s="112"/>
      <c r="D146" s="97"/>
      <c r="E146" s="98"/>
      <c r="F146" s="98"/>
      <c r="G146" s="98"/>
      <c r="H146" s="1427"/>
      <c r="I146" s="1427"/>
      <c r="J146" s="1427"/>
      <c r="K146" s="1427"/>
      <c r="L146" s="1427"/>
      <c r="M146" s="1427"/>
      <c r="N146" s="112"/>
    </row>
    <row r="147" spans="2:14" ht="26.25" customHeight="1">
      <c r="B147" s="112"/>
      <c r="C147" s="112"/>
      <c r="D147" s="97"/>
      <c r="E147" s="98"/>
      <c r="F147" s="98"/>
      <c r="G147" s="98"/>
      <c r="H147" s="1427"/>
      <c r="I147" s="1427"/>
      <c r="J147" s="1427"/>
      <c r="K147" s="1427"/>
      <c r="L147" s="1427"/>
      <c r="M147" s="1427"/>
      <c r="N147" s="112"/>
    </row>
    <row r="148" spans="2:14" ht="26.25" customHeight="1">
      <c r="B148" s="112"/>
      <c r="C148" s="112"/>
      <c r="D148" s="97"/>
      <c r="E148" s="98"/>
      <c r="F148" s="98"/>
      <c r="G148" s="98"/>
      <c r="H148" s="1427"/>
      <c r="I148" s="1427"/>
      <c r="J148" s="1427"/>
      <c r="K148" s="1427"/>
      <c r="L148" s="1427"/>
      <c r="M148" s="1427"/>
      <c r="N148" s="112"/>
    </row>
    <row r="149" spans="2:14" ht="26.25" customHeight="1">
      <c r="B149" s="112"/>
      <c r="C149" s="112"/>
      <c r="D149" s="97"/>
      <c r="E149" s="98"/>
      <c r="F149" s="98"/>
      <c r="G149" s="98"/>
      <c r="H149" s="1427"/>
      <c r="I149" s="1427"/>
      <c r="J149" s="1427"/>
      <c r="K149" s="1427"/>
      <c r="L149" s="1427"/>
      <c r="M149" s="1427"/>
      <c r="N149" s="112"/>
    </row>
    <row r="150" spans="2:14" ht="26.25" customHeight="1">
      <c r="B150" s="112"/>
      <c r="C150" s="112"/>
      <c r="D150" s="97"/>
      <c r="E150" s="98"/>
      <c r="F150" s="98"/>
      <c r="G150" s="98"/>
      <c r="H150" s="1427"/>
      <c r="I150" s="1427"/>
      <c r="J150" s="1427"/>
      <c r="K150" s="1427"/>
      <c r="L150" s="1427"/>
      <c r="M150" s="1427"/>
      <c r="N150" s="112"/>
    </row>
    <row r="151" spans="2:14" ht="26.25" customHeight="1">
      <c r="B151" s="112"/>
      <c r="C151" s="112"/>
      <c r="D151" s="97"/>
      <c r="E151" s="98"/>
      <c r="F151" s="98"/>
      <c r="G151" s="98"/>
      <c r="H151" s="1427"/>
      <c r="I151" s="1427"/>
      <c r="J151" s="1427"/>
      <c r="K151" s="1427"/>
      <c r="L151" s="1427"/>
      <c r="M151" s="1427"/>
      <c r="N151" s="112"/>
    </row>
    <row r="152" spans="2:14" ht="26.25" customHeight="1">
      <c r="B152" s="112"/>
      <c r="C152" s="112"/>
      <c r="D152" s="97"/>
      <c r="E152" s="98"/>
      <c r="F152" s="98"/>
      <c r="G152" s="98"/>
      <c r="H152" s="1427"/>
      <c r="I152" s="1427"/>
      <c r="J152" s="1427"/>
      <c r="K152" s="1427"/>
      <c r="L152" s="1427"/>
      <c r="M152" s="1427"/>
      <c r="N152" s="112"/>
    </row>
    <row r="153" spans="2:14" ht="26.25" customHeight="1">
      <c r="B153" s="112"/>
      <c r="C153" s="112"/>
      <c r="D153" s="97"/>
      <c r="E153" s="98"/>
      <c r="F153" s="98"/>
      <c r="G153" s="98"/>
      <c r="H153" s="1427"/>
      <c r="I153" s="1427"/>
      <c r="J153" s="1427"/>
      <c r="K153" s="1427"/>
      <c r="L153" s="1427"/>
      <c r="M153" s="1427"/>
      <c r="N153" s="112"/>
    </row>
    <row r="154" spans="2:14" ht="26.25" customHeight="1">
      <c r="B154" s="112"/>
      <c r="C154" s="112"/>
      <c r="D154" s="97"/>
      <c r="E154" s="98"/>
      <c r="F154" s="98"/>
      <c r="G154" s="98"/>
      <c r="H154" s="1427"/>
      <c r="I154" s="1427"/>
      <c r="J154" s="1427"/>
      <c r="K154" s="1427"/>
      <c r="L154" s="1427"/>
      <c r="M154" s="1427"/>
      <c r="N154" s="112"/>
    </row>
    <row r="155" spans="2:14" ht="26.25" customHeight="1">
      <c r="B155" s="112"/>
      <c r="C155" s="112"/>
      <c r="D155" s="97"/>
      <c r="E155" s="98"/>
      <c r="F155" s="98"/>
      <c r="G155" s="98"/>
      <c r="H155" s="1427"/>
      <c r="I155" s="1427"/>
      <c r="J155" s="1427"/>
      <c r="K155" s="1427"/>
      <c r="L155" s="1427"/>
      <c r="M155" s="1427"/>
      <c r="N155" s="112"/>
    </row>
    <row r="156" spans="2:14" ht="26.25" customHeight="1">
      <c r="B156" s="112"/>
      <c r="C156" s="112"/>
      <c r="D156" s="97"/>
      <c r="E156" s="98"/>
      <c r="F156" s="98"/>
      <c r="G156" s="98"/>
      <c r="H156" s="1427"/>
      <c r="I156" s="1427"/>
      <c r="J156" s="1427"/>
      <c r="K156" s="1427"/>
      <c r="L156" s="1427"/>
      <c r="M156" s="1427"/>
      <c r="N156" s="112"/>
    </row>
    <row r="157" spans="2:14" ht="26.25" customHeight="1">
      <c r="B157" s="112"/>
      <c r="C157" s="112"/>
      <c r="D157" s="97"/>
      <c r="E157" s="98"/>
      <c r="F157" s="98"/>
      <c r="G157" s="98"/>
      <c r="H157" s="1427"/>
      <c r="I157" s="1427"/>
      <c r="J157" s="1427"/>
      <c r="K157" s="1427"/>
      <c r="L157" s="1427"/>
      <c r="M157" s="1427"/>
      <c r="N157" s="112"/>
    </row>
    <row r="158" spans="2:14" ht="26.25" customHeight="1">
      <c r="B158" s="112"/>
      <c r="C158" s="112"/>
      <c r="D158" s="97"/>
      <c r="E158" s="98"/>
      <c r="F158" s="98"/>
      <c r="G158" s="98"/>
      <c r="H158" s="1427"/>
      <c r="I158" s="1427"/>
      <c r="J158" s="1427"/>
      <c r="K158" s="1427"/>
      <c r="L158" s="1427"/>
      <c r="M158" s="1427"/>
      <c r="N158" s="112"/>
    </row>
    <row r="159" spans="2:14" ht="26.25" customHeight="1">
      <c r="B159" s="112"/>
      <c r="C159" s="112"/>
      <c r="D159" s="97"/>
      <c r="E159" s="98"/>
      <c r="F159" s="98"/>
      <c r="G159" s="98"/>
      <c r="H159" s="1427"/>
      <c r="I159" s="1427"/>
      <c r="J159" s="1427"/>
      <c r="K159" s="1427"/>
      <c r="L159" s="1427"/>
      <c r="M159" s="1427"/>
      <c r="N159" s="112"/>
    </row>
    <row r="160" spans="2:14" ht="26.25" customHeight="1">
      <c r="B160" s="112"/>
      <c r="C160" s="112"/>
      <c r="D160" s="97"/>
      <c r="E160" s="98"/>
      <c r="F160" s="98"/>
      <c r="G160" s="98"/>
      <c r="H160" s="1427"/>
      <c r="I160" s="1427"/>
      <c r="J160" s="1427"/>
      <c r="K160" s="1427"/>
      <c r="L160" s="1427"/>
      <c r="M160" s="1427"/>
      <c r="N160" s="112"/>
    </row>
    <row r="161" spans="1:18" ht="26.25" customHeight="1">
      <c r="B161" s="112"/>
      <c r="C161" s="112"/>
      <c r="D161" s="97"/>
      <c r="E161" s="98"/>
      <c r="F161" s="98"/>
      <c r="G161" s="98"/>
      <c r="H161" s="1427"/>
      <c r="I161" s="1427"/>
      <c r="J161" s="1427"/>
      <c r="K161" s="1427"/>
      <c r="L161" s="1427"/>
      <c r="M161" s="1427"/>
      <c r="N161" s="112"/>
    </row>
    <row r="162" spans="1:18" ht="26.25" customHeight="1">
      <c r="B162" s="112"/>
      <c r="C162" s="112"/>
      <c r="D162" s="97"/>
      <c r="E162" s="98"/>
      <c r="F162" s="98"/>
      <c r="G162" s="98"/>
      <c r="H162" s="1427"/>
      <c r="I162" s="1427"/>
      <c r="J162" s="1427"/>
      <c r="K162" s="1427"/>
      <c r="L162" s="1427"/>
      <c r="M162" s="1427"/>
      <c r="N162" s="112"/>
    </row>
    <row r="163" spans="1:18" ht="26.25" customHeight="1"/>
    <row r="164" spans="1:18" ht="26.25" customHeight="1">
      <c r="B164" s="1447" t="s">
        <v>294</v>
      </c>
      <c r="C164" s="1447"/>
      <c r="D164" s="1447"/>
      <c r="E164" s="1447"/>
      <c r="F164" s="1447"/>
      <c r="G164" s="1447"/>
      <c r="H164" s="1447"/>
      <c r="I164" s="1447"/>
      <c r="J164" s="1447"/>
      <c r="K164" s="1447"/>
      <c r="L164" s="1447"/>
      <c r="M164" s="1447"/>
      <c r="N164" s="1447"/>
      <c r="O164" s="1447"/>
    </row>
    <row r="165" spans="1:18" ht="26.25" customHeight="1">
      <c r="B165" s="1447"/>
      <c r="C165" s="1447"/>
      <c r="D165" s="1447"/>
      <c r="E165" s="1447"/>
      <c r="F165" s="1447"/>
      <c r="G165" s="1447"/>
      <c r="H165" s="1447"/>
      <c r="I165" s="1447"/>
      <c r="J165" s="1447"/>
      <c r="K165" s="1447"/>
      <c r="L165" s="1447"/>
      <c r="M165" s="1447"/>
      <c r="N165" s="1447"/>
      <c r="O165" s="1447"/>
    </row>
    <row r="166" spans="1:18" ht="26.25" customHeight="1">
      <c r="B166" s="1447" t="s">
        <v>296</v>
      </c>
      <c r="C166" s="1447"/>
      <c r="D166" s="1447"/>
      <c r="E166" s="1447"/>
      <c r="F166" s="1447"/>
      <c r="G166" s="1447"/>
      <c r="H166" s="1447"/>
      <c r="I166" s="1447"/>
      <c r="J166" s="1447"/>
      <c r="K166" s="1447"/>
      <c r="L166" s="1447"/>
      <c r="M166" s="1447"/>
      <c r="N166" s="1447"/>
      <c r="O166" s="1447"/>
    </row>
    <row r="167" spans="1:18" ht="26.25" customHeight="1">
      <c r="B167" s="1447"/>
      <c r="C167" s="1447"/>
      <c r="D167" s="1447"/>
      <c r="E167" s="1447"/>
      <c r="F167" s="1447"/>
      <c r="G167" s="1447"/>
      <c r="H167" s="1447"/>
      <c r="I167" s="1447"/>
      <c r="J167" s="1447"/>
      <c r="K167" s="1447"/>
      <c r="L167" s="1447"/>
      <c r="M167" s="1447"/>
      <c r="N167" s="1447"/>
      <c r="O167" s="1447"/>
    </row>
    <row r="168" spans="1:18" ht="26.25" customHeight="1">
      <c r="B168" s="1447"/>
      <c r="C168" s="1447"/>
      <c r="D168" s="1447"/>
      <c r="E168" s="1447"/>
      <c r="F168" s="1447"/>
      <c r="G168" s="1447"/>
      <c r="H168" s="1447"/>
      <c r="I168" s="1447"/>
      <c r="J168" s="1447"/>
      <c r="K168" s="1447"/>
      <c r="L168" s="1447"/>
      <c r="M168" s="1447"/>
      <c r="N168" s="1447"/>
      <c r="O168" s="1447"/>
    </row>
    <row r="169" spans="1:18" ht="26.25" customHeight="1">
      <c r="B169" s="149"/>
      <c r="C169" s="149"/>
      <c r="D169" s="149"/>
      <c r="E169" s="149"/>
      <c r="F169" s="149"/>
      <c r="G169" s="149"/>
      <c r="H169" s="149"/>
      <c r="I169" s="149"/>
      <c r="J169" s="149"/>
      <c r="K169" s="149"/>
      <c r="L169" s="149"/>
      <c r="M169" s="149"/>
      <c r="N169" s="149"/>
      <c r="O169" s="149"/>
    </row>
    <row r="170" spans="1:18" ht="26.25" customHeight="1" collapsed="1">
      <c r="C170" s="149"/>
      <c r="D170" s="149"/>
      <c r="E170" s="149"/>
      <c r="F170" s="149"/>
      <c r="G170" s="149"/>
      <c r="H170" s="149"/>
      <c r="I170" s="149"/>
      <c r="J170" s="149"/>
      <c r="K170" s="149"/>
      <c r="L170" s="149"/>
      <c r="M170" s="149"/>
      <c r="N170" s="149"/>
      <c r="O170" s="149"/>
      <c r="Q170" s="826" t="s">
        <v>1215</v>
      </c>
    </row>
    <row r="171" spans="1:18" ht="26.25" hidden="1" customHeight="1" outlineLevel="1">
      <c r="Q171" s="826"/>
      <c r="R171" s="151"/>
    </row>
    <row r="172" spans="1:18" ht="26.25" hidden="1" customHeight="1" outlineLevel="1">
      <c r="A172" s="2" t="s">
        <v>113</v>
      </c>
      <c r="Q172" s="826"/>
      <c r="R172" s="151"/>
    </row>
    <row r="173" spans="1:18" s="38" customFormat="1" ht="26.25" hidden="1" customHeight="1" outlineLevel="1">
      <c r="L173" s="1448" t="str">
        <f>IF(入力シート!F14="","",入力シート!F14)</f>
        <v/>
      </c>
      <c r="M173" s="1448"/>
      <c r="N173" s="1448"/>
      <c r="Q173" s="827"/>
      <c r="R173" s="40"/>
    </row>
    <row r="174" spans="1:18" ht="26.25" hidden="1" customHeight="1" outlineLevel="1">
      <c r="A174" s="1428" t="s">
        <v>293</v>
      </c>
      <c r="B174" s="1428"/>
      <c r="C174" s="1428"/>
      <c r="D174" s="1428"/>
      <c r="E174" s="1428"/>
      <c r="F174" s="1428"/>
      <c r="G174" s="1428"/>
      <c r="H174" s="1428"/>
      <c r="I174" s="1428"/>
      <c r="J174" s="1428"/>
      <c r="K174" s="1428"/>
      <c r="L174" s="1428"/>
      <c r="M174" s="1428"/>
      <c r="N174" s="1428"/>
      <c r="O174" s="1428"/>
      <c r="Q174" s="827"/>
      <c r="R174" s="40"/>
    </row>
    <row r="175" spans="1:18" s="99" customFormat="1" ht="26.25" hidden="1" customHeight="1" outlineLevel="1">
      <c r="A175" s="2"/>
      <c r="B175" s="2"/>
      <c r="C175" s="2"/>
      <c r="D175" s="2"/>
      <c r="E175" s="2"/>
      <c r="F175" s="2"/>
      <c r="G175" s="2"/>
      <c r="H175" s="2"/>
      <c r="I175" s="2"/>
      <c r="J175" s="2"/>
      <c r="K175" s="2"/>
      <c r="L175" s="2"/>
      <c r="M175" s="2"/>
      <c r="N175" s="2"/>
      <c r="O175" s="2"/>
      <c r="Q175" s="827"/>
      <c r="R175" s="40"/>
    </row>
    <row r="176" spans="1:18" ht="26.25" hidden="1" customHeight="1" outlineLevel="1">
      <c r="A176" s="99"/>
      <c r="B176" s="1436" t="s">
        <v>114</v>
      </c>
      <c r="C176" s="1436" t="s">
        <v>115</v>
      </c>
      <c r="D176" s="1436" t="s">
        <v>116</v>
      </c>
      <c r="E176" s="1436"/>
      <c r="F176" s="1436"/>
      <c r="G176" s="1436"/>
      <c r="H176" s="1436" t="s">
        <v>117</v>
      </c>
      <c r="I176" s="1436"/>
      <c r="J176" s="1436"/>
      <c r="K176" s="1436"/>
      <c r="L176" s="1436"/>
      <c r="M176" s="1436"/>
      <c r="N176" s="1436" t="s">
        <v>5</v>
      </c>
      <c r="Q176" s="831"/>
      <c r="R176" s="152"/>
    </row>
    <row r="177" spans="1:18" ht="26.25" hidden="1" customHeight="1" outlineLevel="1">
      <c r="A177" s="99"/>
      <c r="B177" s="1436"/>
      <c r="C177" s="1436"/>
      <c r="D177" s="153" t="s">
        <v>118</v>
      </c>
      <c r="E177" s="153" t="s">
        <v>86</v>
      </c>
      <c r="F177" s="153" t="s">
        <v>87</v>
      </c>
      <c r="G177" s="153" t="s">
        <v>98</v>
      </c>
      <c r="H177" s="1436"/>
      <c r="I177" s="1436"/>
      <c r="J177" s="1436"/>
      <c r="K177" s="1436"/>
      <c r="L177" s="1436"/>
      <c r="M177" s="1436"/>
      <c r="N177" s="1436"/>
      <c r="Q177" s="831"/>
      <c r="R177" s="152"/>
    </row>
    <row r="178" spans="1:18" ht="26.25" hidden="1" customHeight="1" outlineLevel="1">
      <c r="A178" s="7"/>
      <c r="B178" s="112"/>
      <c r="C178" s="112"/>
      <c r="D178" s="97"/>
      <c r="E178" s="98"/>
      <c r="F178" s="98"/>
      <c r="G178" s="98"/>
      <c r="H178" s="1427"/>
      <c r="I178" s="1427"/>
      <c r="J178" s="1427"/>
      <c r="K178" s="1427"/>
      <c r="L178" s="1427"/>
      <c r="M178" s="1427"/>
      <c r="N178" s="112"/>
      <c r="O178" s="7"/>
      <c r="Q178" s="826" t="s">
        <v>1178</v>
      </c>
      <c r="R178" s="40"/>
    </row>
    <row r="179" spans="1:18" ht="26.25" hidden="1" customHeight="1" outlineLevel="1">
      <c r="A179" s="7"/>
      <c r="B179" s="112"/>
      <c r="C179" s="112"/>
      <c r="D179" s="97"/>
      <c r="E179" s="98"/>
      <c r="F179" s="98"/>
      <c r="G179" s="98"/>
      <c r="H179" s="1427"/>
      <c r="I179" s="1427"/>
      <c r="J179" s="1427"/>
      <c r="K179" s="1427"/>
      <c r="L179" s="1427"/>
      <c r="M179" s="1427"/>
      <c r="N179" s="112"/>
      <c r="O179" s="7"/>
      <c r="Q179" s="826" t="s">
        <v>184</v>
      </c>
      <c r="R179" s="40"/>
    </row>
    <row r="180" spans="1:18" ht="26.25" hidden="1" customHeight="1" outlineLevel="1">
      <c r="A180" s="7"/>
      <c r="B180" s="112"/>
      <c r="C180" s="112"/>
      <c r="D180" s="97"/>
      <c r="E180" s="98"/>
      <c r="F180" s="98"/>
      <c r="G180" s="98"/>
      <c r="H180" s="1427"/>
      <c r="I180" s="1427"/>
      <c r="J180" s="1427"/>
      <c r="K180" s="1427"/>
      <c r="L180" s="1427"/>
      <c r="M180" s="1427"/>
      <c r="N180" s="112"/>
      <c r="Q180" s="826" t="s">
        <v>273</v>
      </c>
      <c r="R180" s="40"/>
    </row>
    <row r="181" spans="1:18" ht="26.25" hidden="1" customHeight="1" outlineLevel="1">
      <c r="B181" s="112"/>
      <c r="C181" s="112"/>
      <c r="D181" s="97"/>
      <c r="E181" s="98"/>
      <c r="F181" s="98"/>
      <c r="G181" s="98"/>
      <c r="H181" s="1427"/>
      <c r="I181" s="1427"/>
      <c r="J181" s="1427"/>
      <c r="K181" s="1427"/>
      <c r="L181" s="1427"/>
      <c r="M181" s="1427"/>
      <c r="N181" s="112"/>
    </row>
    <row r="182" spans="1:18" ht="26.25" hidden="1" customHeight="1" outlineLevel="1">
      <c r="B182" s="112"/>
      <c r="C182" s="112"/>
      <c r="D182" s="97"/>
      <c r="E182" s="98"/>
      <c r="F182" s="98"/>
      <c r="G182" s="98"/>
      <c r="H182" s="1427"/>
      <c r="I182" s="1427"/>
      <c r="J182" s="1427"/>
      <c r="K182" s="1427"/>
      <c r="L182" s="1427"/>
      <c r="M182" s="1427"/>
      <c r="N182" s="112"/>
    </row>
    <row r="183" spans="1:18" ht="26.25" hidden="1" customHeight="1" outlineLevel="1">
      <c r="B183" s="112"/>
      <c r="C183" s="112"/>
      <c r="D183" s="97"/>
      <c r="E183" s="98"/>
      <c r="F183" s="98"/>
      <c r="G183" s="98"/>
      <c r="H183" s="1427"/>
      <c r="I183" s="1427"/>
      <c r="J183" s="1427"/>
      <c r="K183" s="1427"/>
      <c r="L183" s="1427"/>
      <c r="M183" s="1427"/>
      <c r="N183" s="112"/>
    </row>
    <row r="184" spans="1:18" ht="26.25" hidden="1" customHeight="1" outlineLevel="1">
      <c r="B184" s="112"/>
      <c r="C184" s="112"/>
      <c r="D184" s="97"/>
      <c r="E184" s="98"/>
      <c r="F184" s="98"/>
      <c r="G184" s="98"/>
      <c r="H184" s="1427"/>
      <c r="I184" s="1427"/>
      <c r="J184" s="1427"/>
      <c r="K184" s="1427"/>
      <c r="L184" s="1427"/>
      <c r="M184" s="1427"/>
      <c r="N184" s="112"/>
    </row>
    <row r="185" spans="1:18" ht="26.25" hidden="1" customHeight="1" outlineLevel="1">
      <c r="B185" s="112"/>
      <c r="C185" s="112"/>
      <c r="D185" s="97"/>
      <c r="E185" s="98"/>
      <c r="F185" s="98"/>
      <c r="G185" s="98"/>
      <c r="H185" s="1427"/>
      <c r="I185" s="1427"/>
      <c r="J185" s="1427"/>
      <c r="K185" s="1427"/>
      <c r="L185" s="1427"/>
      <c r="M185" s="1427"/>
      <c r="N185" s="112"/>
    </row>
    <row r="186" spans="1:18" ht="26.25" hidden="1" customHeight="1" outlineLevel="1">
      <c r="B186" s="112"/>
      <c r="C186" s="112"/>
      <c r="D186" s="97"/>
      <c r="E186" s="98"/>
      <c r="F186" s="98"/>
      <c r="G186" s="98"/>
      <c r="H186" s="1427"/>
      <c r="I186" s="1427"/>
      <c r="J186" s="1427"/>
      <c r="K186" s="1427"/>
      <c r="L186" s="1427"/>
      <c r="M186" s="1427"/>
      <c r="N186" s="112"/>
    </row>
    <row r="187" spans="1:18" ht="26.25" hidden="1" customHeight="1" outlineLevel="1">
      <c r="B187" s="112"/>
      <c r="C187" s="112"/>
      <c r="D187" s="97"/>
      <c r="E187" s="98"/>
      <c r="F187" s="98"/>
      <c r="G187" s="98"/>
      <c r="H187" s="1427"/>
      <c r="I187" s="1427"/>
      <c r="J187" s="1427"/>
      <c r="K187" s="1427"/>
      <c r="L187" s="1427"/>
      <c r="M187" s="1427"/>
      <c r="N187" s="112"/>
    </row>
    <row r="188" spans="1:18" ht="26.25" hidden="1" customHeight="1" outlineLevel="1">
      <c r="B188" s="112"/>
      <c r="C188" s="112"/>
      <c r="D188" s="97"/>
      <c r="E188" s="98"/>
      <c r="F188" s="98"/>
      <c r="G188" s="98"/>
      <c r="H188" s="1427"/>
      <c r="I188" s="1427"/>
      <c r="J188" s="1427"/>
      <c r="K188" s="1427"/>
      <c r="L188" s="1427"/>
      <c r="M188" s="1427"/>
      <c r="N188" s="112"/>
    </row>
    <row r="189" spans="1:18" ht="26.25" hidden="1" customHeight="1" outlineLevel="1">
      <c r="B189" s="112"/>
      <c r="C189" s="112"/>
      <c r="D189" s="97"/>
      <c r="E189" s="98"/>
      <c r="F189" s="98"/>
      <c r="G189" s="98"/>
      <c r="H189" s="1427"/>
      <c r="I189" s="1427"/>
      <c r="J189" s="1427"/>
      <c r="K189" s="1427"/>
      <c r="L189" s="1427"/>
      <c r="M189" s="1427"/>
      <c r="N189" s="112"/>
    </row>
    <row r="190" spans="1:18" ht="26.25" hidden="1" customHeight="1" outlineLevel="1">
      <c r="B190" s="112"/>
      <c r="C190" s="112"/>
      <c r="D190" s="97"/>
      <c r="E190" s="98"/>
      <c r="F190" s="98"/>
      <c r="G190" s="98"/>
      <c r="H190" s="1427"/>
      <c r="I190" s="1427"/>
      <c r="J190" s="1427"/>
      <c r="K190" s="1427"/>
      <c r="L190" s="1427"/>
      <c r="M190" s="1427"/>
      <c r="N190" s="112"/>
    </row>
    <row r="191" spans="1:18" ht="26.25" hidden="1" customHeight="1" outlineLevel="1">
      <c r="B191" s="112"/>
      <c r="C191" s="112"/>
      <c r="D191" s="97"/>
      <c r="E191" s="98"/>
      <c r="F191" s="98"/>
      <c r="G191" s="98"/>
      <c r="H191" s="1427"/>
      <c r="I191" s="1427"/>
      <c r="J191" s="1427"/>
      <c r="K191" s="1427"/>
      <c r="L191" s="1427"/>
      <c r="M191" s="1427"/>
      <c r="N191" s="112"/>
    </row>
    <row r="192" spans="1:18" ht="26.25" hidden="1" customHeight="1" outlineLevel="1">
      <c r="B192" s="112"/>
      <c r="C192" s="112"/>
      <c r="D192" s="97"/>
      <c r="E192" s="98"/>
      <c r="F192" s="98"/>
      <c r="G192" s="98"/>
      <c r="H192" s="1427"/>
      <c r="I192" s="1427"/>
      <c r="J192" s="1427"/>
      <c r="K192" s="1427"/>
      <c r="L192" s="1427"/>
      <c r="M192" s="1427"/>
      <c r="N192" s="112"/>
    </row>
    <row r="193" spans="2:15" ht="26.25" hidden="1" customHeight="1" outlineLevel="1">
      <c r="B193" s="112"/>
      <c r="C193" s="112"/>
      <c r="D193" s="97"/>
      <c r="E193" s="98"/>
      <c r="F193" s="98"/>
      <c r="G193" s="98"/>
      <c r="H193" s="1427"/>
      <c r="I193" s="1427"/>
      <c r="J193" s="1427"/>
      <c r="K193" s="1427"/>
      <c r="L193" s="1427"/>
      <c r="M193" s="1427"/>
      <c r="N193" s="112"/>
    </row>
    <row r="194" spans="2:15" ht="26.25" hidden="1" customHeight="1" outlineLevel="1">
      <c r="B194" s="112"/>
      <c r="C194" s="112"/>
      <c r="D194" s="97"/>
      <c r="E194" s="98"/>
      <c r="F194" s="98"/>
      <c r="G194" s="98"/>
      <c r="H194" s="1427"/>
      <c r="I194" s="1427"/>
      <c r="J194" s="1427"/>
      <c r="K194" s="1427"/>
      <c r="L194" s="1427"/>
      <c r="M194" s="1427"/>
      <c r="N194" s="112"/>
    </row>
    <row r="195" spans="2:15" ht="26.25" hidden="1" customHeight="1" outlineLevel="1">
      <c r="B195" s="112"/>
      <c r="C195" s="112"/>
      <c r="D195" s="97"/>
      <c r="E195" s="98"/>
      <c r="F195" s="98"/>
      <c r="G195" s="98"/>
      <c r="H195" s="1427"/>
      <c r="I195" s="1427"/>
      <c r="J195" s="1427"/>
      <c r="K195" s="1427"/>
      <c r="L195" s="1427"/>
      <c r="M195" s="1427"/>
      <c r="N195" s="112"/>
    </row>
    <row r="196" spans="2:15" ht="26.25" hidden="1" customHeight="1" outlineLevel="1">
      <c r="B196" s="112"/>
      <c r="C196" s="112"/>
      <c r="D196" s="97"/>
      <c r="E196" s="98"/>
      <c r="F196" s="98"/>
      <c r="G196" s="98"/>
      <c r="H196" s="1427"/>
      <c r="I196" s="1427"/>
      <c r="J196" s="1427"/>
      <c r="K196" s="1427"/>
      <c r="L196" s="1427"/>
      <c r="M196" s="1427"/>
      <c r="N196" s="112"/>
    </row>
    <row r="197" spans="2:15" ht="26.25" hidden="1" customHeight="1" outlineLevel="1">
      <c r="B197" s="112"/>
      <c r="C197" s="112"/>
      <c r="D197" s="97"/>
      <c r="E197" s="98"/>
      <c r="F197" s="98"/>
      <c r="G197" s="98"/>
      <c r="H197" s="1427"/>
      <c r="I197" s="1427"/>
      <c r="J197" s="1427"/>
      <c r="K197" s="1427"/>
      <c r="L197" s="1427"/>
      <c r="M197" s="1427"/>
      <c r="N197" s="112"/>
    </row>
    <row r="198" spans="2:15" ht="26.25" hidden="1" customHeight="1" outlineLevel="1">
      <c r="B198" s="112"/>
      <c r="C198" s="112"/>
      <c r="D198" s="97"/>
      <c r="E198" s="98"/>
      <c r="F198" s="98"/>
      <c r="G198" s="98"/>
      <c r="H198" s="1427"/>
      <c r="I198" s="1427"/>
      <c r="J198" s="1427"/>
      <c r="K198" s="1427"/>
      <c r="L198" s="1427"/>
      <c r="M198" s="1427"/>
      <c r="N198" s="112"/>
    </row>
    <row r="199" spans="2:15" ht="26.25" hidden="1" customHeight="1" outlineLevel="1">
      <c r="B199" s="112"/>
      <c r="C199" s="112"/>
      <c r="D199" s="97"/>
      <c r="E199" s="98"/>
      <c r="F199" s="98"/>
      <c r="G199" s="98"/>
      <c r="H199" s="1427"/>
      <c r="I199" s="1427"/>
      <c r="J199" s="1427"/>
      <c r="K199" s="1427"/>
      <c r="L199" s="1427"/>
      <c r="M199" s="1427"/>
      <c r="N199" s="112"/>
    </row>
    <row r="200" spans="2:15" ht="26.25" hidden="1" customHeight="1" outlineLevel="1">
      <c r="B200" s="112"/>
      <c r="C200" s="112"/>
      <c r="D200" s="97"/>
      <c r="E200" s="98"/>
      <c r="F200" s="98"/>
      <c r="G200" s="98"/>
      <c r="H200" s="1427"/>
      <c r="I200" s="1427"/>
      <c r="J200" s="1427"/>
      <c r="K200" s="1427"/>
      <c r="L200" s="1427"/>
      <c r="M200" s="1427"/>
      <c r="N200" s="112"/>
    </row>
    <row r="201" spans="2:15" ht="26.25" hidden="1" customHeight="1" outlineLevel="1">
      <c r="B201" s="112"/>
      <c r="C201" s="112"/>
      <c r="D201" s="97"/>
      <c r="E201" s="98"/>
      <c r="F201" s="98"/>
      <c r="G201" s="98"/>
      <c r="H201" s="1427"/>
      <c r="I201" s="1427"/>
      <c r="J201" s="1427"/>
      <c r="K201" s="1427"/>
      <c r="L201" s="1427"/>
      <c r="M201" s="1427"/>
      <c r="N201" s="112"/>
    </row>
    <row r="202" spans="2:15" ht="26.25" hidden="1" customHeight="1" outlineLevel="1">
      <c r="B202" s="112"/>
      <c r="C202" s="112"/>
      <c r="D202" s="97"/>
      <c r="E202" s="98"/>
      <c r="F202" s="98"/>
      <c r="G202" s="98"/>
      <c r="H202" s="1427"/>
      <c r="I202" s="1427"/>
      <c r="J202" s="1427"/>
      <c r="K202" s="1427"/>
      <c r="L202" s="1427"/>
      <c r="M202" s="1427"/>
      <c r="N202" s="112"/>
    </row>
    <row r="203" spans="2:15" ht="26.25" hidden="1" customHeight="1" outlineLevel="1"/>
    <row r="204" spans="2:15" ht="26.25" hidden="1" customHeight="1" outlineLevel="1">
      <c r="B204" s="1447" t="s">
        <v>294</v>
      </c>
      <c r="C204" s="1447"/>
      <c r="D204" s="1447"/>
      <c r="E204" s="1447"/>
      <c r="F204" s="1447"/>
      <c r="G204" s="1447"/>
      <c r="H204" s="1447"/>
      <c r="I204" s="1447"/>
      <c r="J204" s="1447"/>
      <c r="K204" s="1447"/>
      <c r="L204" s="1447"/>
      <c r="M204" s="1447"/>
      <c r="N204" s="1447"/>
      <c r="O204" s="1447"/>
    </row>
    <row r="205" spans="2:15" ht="26.25" hidden="1" customHeight="1" outlineLevel="1">
      <c r="B205" s="1447"/>
      <c r="C205" s="1447"/>
      <c r="D205" s="1447"/>
      <c r="E205" s="1447"/>
      <c r="F205" s="1447"/>
      <c r="G205" s="1447"/>
      <c r="H205" s="1447"/>
      <c r="I205" s="1447"/>
      <c r="J205" s="1447"/>
      <c r="K205" s="1447"/>
      <c r="L205" s="1447"/>
      <c r="M205" s="1447"/>
      <c r="N205" s="1447"/>
      <c r="O205" s="1447"/>
    </row>
    <row r="206" spans="2:15" ht="26.25" hidden="1" customHeight="1" outlineLevel="1">
      <c r="B206" s="1447" t="s">
        <v>296</v>
      </c>
      <c r="C206" s="1447"/>
      <c r="D206" s="1447"/>
      <c r="E206" s="1447"/>
      <c r="F206" s="1447"/>
      <c r="G206" s="1447"/>
      <c r="H206" s="1447"/>
      <c r="I206" s="1447"/>
      <c r="J206" s="1447"/>
      <c r="K206" s="1447"/>
      <c r="L206" s="1447"/>
      <c r="M206" s="1447"/>
      <c r="N206" s="1447"/>
      <c r="O206" s="1447"/>
    </row>
    <row r="207" spans="2:15" ht="26.25" hidden="1" customHeight="1" outlineLevel="1">
      <c r="B207" s="1447"/>
      <c r="C207" s="1447"/>
      <c r="D207" s="1447"/>
      <c r="E207" s="1447"/>
      <c r="F207" s="1447"/>
      <c r="G207" s="1447"/>
      <c r="H207" s="1447"/>
      <c r="I207" s="1447"/>
      <c r="J207" s="1447"/>
      <c r="K207" s="1447"/>
      <c r="L207" s="1447"/>
      <c r="M207" s="1447"/>
      <c r="N207" s="1447"/>
      <c r="O207" s="1447"/>
    </row>
    <row r="208" spans="2:15" ht="26.25" hidden="1" customHeight="1" outlineLevel="1">
      <c r="B208" s="1447"/>
      <c r="C208" s="1447"/>
      <c r="D208" s="1447"/>
      <c r="E208" s="1447"/>
      <c r="F208" s="1447"/>
      <c r="G208" s="1447"/>
      <c r="H208" s="1447"/>
      <c r="I208" s="1447"/>
      <c r="J208" s="1447"/>
      <c r="K208" s="1447"/>
      <c r="L208" s="1447"/>
      <c r="M208" s="1447"/>
      <c r="N208" s="1447"/>
      <c r="O208" s="1447"/>
    </row>
    <row r="209" spans="1:18" ht="26.25" hidden="1" customHeight="1" outlineLevel="1">
      <c r="B209" s="149"/>
      <c r="C209" s="149"/>
      <c r="D209" s="149"/>
      <c r="E209" s="149"/>
      <c r="F209" s="149"/>
      <c r="G209" s="149"/>
      <c r="H209" s="149"/>
      <c r="I209" s="149"/>
      <c r="J209" s="149"/>
      <c r="K209" s="149"/>
      <c r="L209" s="149"/>
      <c r="M209" s="149"/>
      <c r="N209" s="149"/>
      <c r="O209" s="149"/>
    </row>
    <row r="210" spans="1:18" ht="26.25" customHeight="1" collapsed="1">
      <c r="C210" s="149"/>
      <c r="D210" s="149"/>
      <c r="E210" s="149"/>
      <c r="F210" s="149"/>
      <c r="G210" s="149"/>
      <c r="H210" s="149"/>
      <c r="I210" s="149"/>
      <c r="J210" s="149"/>
      <c r="K210" s="149"/>
      <c r="L210" s="149"/>
      <c r="M210" s="149"/>
      <c r="N210" s="149"/>
      <c r="O210" s="149"/>
      <c r="Q210" s="826" t="s">
        <v>1216</v>
      </c>
    </row>
    <row r="211" spans="1:18" ht="26.25" hidden="1" customHeight="1" outlineLevel="1">
      <c r="Q211" s="826"/>
      <c r="R211" s="151"/>
    </row>
    <row r="212" spans="1:18" ht="26.25" hidden="1" customHeight="1" outlineLevel="1">
      <c r="A212" s="2" t="s">
        <v>113</v>
      </c>
      <c r="Q212" s="826"/>
      <c r="R212" s="151"/>
    </row>
    <row r="213" spans="1:18" s="38" customFormat="1" ht="26.25" hidden="1" customHeight="1" outlineLevel="1">
      <c r="L213" s="1448" t="str">
        <f>IF(入力シート!F14="","",入力シート!F14)</f>
        <v/>
      </c>
      <c r="M213" s="1448"/>
      <c r="N213" s="1448"/>
      <c r="Q213" s="827"/>
      <c r="R213" s="40"/>
    </row>
    <row r="214" spans="1:18" ht="26.25" hidden="1" customHeight="1" outlineLevel="1">
      <c r="A214" s="1428" t="s">
        <v>293</v>
      </c>
      <c r="B214" s="1428"/>
      <c r="C214" s="1428"/>
      <c r="D214" s="1428"/>
      <c r="E214" s="1428"/>
      <c r="F214" s="1428"/>
      <c r="G214" s="1428"/>
      <c r="H214" s="1428"/>
      <c r="I214" s="1428"/>
      <c r="J214" s="1428"/>
      <c r="K214" s="1428"/>
      <c r="L214" s="1428"/>
      <c r="M214" s="1428"/>
      <c r="N214" s="1428"/>
      <c r="O214" s="1428"/>
      <c r="Q214" s="827"/>
      <c r="R214" s="40"/>
    </row>
    <row r="215" spans="1:18" s="99" customFormat="1" ht="26.25" hidden="1" customHeight="1" outlineLevel="1">
      <c r="A215" s="2"/>
      <c r="B215" s="2"/>
      <c r="C215" s="2"/>
      <c r="D215" s="2"/>
      <c r="E215" s="2"/>
      <c r="F215" s="2"/>
      <c r="G215" s="2"/>
      <c r="H215" s="2"/>
      <c r="I215" s="2"/>
      <c r="J215" s="2"/>
      <c r="K215" s="2"/>
      <c r="L215" s="2"/>
      <c r="M215" s="2"/>
      <c r="N215" s="2"/>
      <c r="O215" s="2"/>
      <c r="Q215" s="827"/>
      <c r="R215" s="40"/>
    </row>
    <row r="216" spans="1:18" ht="26.25" hidden="1" customHeight="1" outlineLevel="1">
      <c r="A216" s="99"/>
      <c r="B216" s="1436" t="s">
        <v>114</v>
      </c>
      <c r="C216" s="1436" t="s">
        <v>115</v>
      </c>
      <c r="D216" s="1436" t="s">
        <v>116</v>
      </c>
      <c r="E216" s="1436"/>
      <c r="F216" s="1436"/>
      <c r="G216" s="1436"/>
      <c r="H216" s="1436" t="s">
        <v>117</v>
      </c>
      <c r="I216" s="1436"/>
      <c r="J216" s="1436"/>
      <c r="K216" s="1436"/>
      <c r="L216" s="1436"/>
      <c r="M216" s="1436"/>
      <c r="N216" s="1436" t="s">
        <v>5</v>
      </c>
      <c r="Q216" s="831"/>
      <c r="R216" s="152"/>
    </row>
    <row r="217" spans="1:18" ht="26.25" hidden="1" customHeight="1" outlineLevel="1">
      <c r="A217" s="99"/>
      <c r="B217" s="1436"/>
      <c r="C217" s="1436"/>
      <c r="D217" s="153" t="s">
        <v>118</v>
      </c>
      <c r="E217" s="153" t="s">
        <v>86</v>
      </c>
      <c r="F217" s="153" t="s">
        <v>87</v>
      </c>
      <c r="G217" s="153" t="s">
        <v>98</v>
      </c>
      <c r="H217" s="1436"/>
      <c r="I217" s="1436"/>
      <c r="J217" s="1436"/>
      <c r="K217" s="1436"/>
      <c r="L217" s="1436"/>
      <c r="M217" s="1436"/>
      <c r="N217" s="1436"/>
      <c r="Q217" s="831"/>
      <c r="R217" s="152"/>
    </row>
    <row r="218" spans="1:18" ht="26.25" hidden="1" customHeight="1" outlineLevel="1">
      <c r="A218" s="7"/>
      <c r="B218" s="112"/>
      <c r="C218" s="112"/>
      <c r="D218" s="97"/>
      <c r="E218" s="98"/>
      <c r="F218" s="98"/>
      <c r="G218" s="98"/>
      <c r="H218" s="1427"/>
      <c r="I218" s="1427"/>
      <c r="J218" s="1427"/>
      <c r="K218" s="1427"/>
      <c r="L218" s="1427"/>
      <c r="M218" s="1427"/>
      <c r="N218" s="112"/>
      <c r="O218" s="7"/>
      <c r="Q218" s="826" t="s">
        <v>1178</v>
      </c>
      <c r="R218" s="40"/>
    </row>
    <row r="219" spans="1:18" ht="26.25" hidden="1" customHeight="1" outlineLevel="1">
      <c r="A219" s="7"/>
      <c r="B219" s="112"/>
      <c r="C219" s="112"/>
      <c r="D219" s="97"/>
      <c r="E219" s="98"/>
      <c r="F219" s="98"/>
      <c r="G219" s="98"/>
      <c r="H219" s="1427"/>
      <c r="I219" s="1427"/>
      <c r="J219" s="1427"/>
      <c r="K219" s="1427"/>
      <c r="L219" s="1427"/>
      <c r="M219" s="1427"/>
      <c r="N219" s="112"/>
      <c r="O219" s="7"/>
      <c r="Q219" s="826" t="s">
        <v>184</v>
      </c>
      <c r="R219" s="40"/>
    </row>
    <row r="220" spans="1:18" ht="26.25" hidden="1" customHeight="1" outlineLevel="1">
      <c r="A220" s="7"/>
      <c r="B220" s="112"/>
      <c r="C220" s="112"/>
      <c r="D220" s="97"/>
      <c r="E220" s="98"/>
      <c r="F220" s="98"/>
      <c r="G220" s="98"/>
      <c r="H220" s="1427"/>
      <c r="I220" s="1427"/>
      <c r="J220" s="1427"/>
      <c r="K220" s="1427"/>
      <c r="L220" s="1427"/>
      <c r="M220" s="1427"/>
      <c r="N220" s="112"/>
      <c r="Q220" s="826" t="s">
        <v>273</v>
      </c>
      <c r="R220" s="40"/>
    </row>
    <row r="221" spans="1:18" ht="26.25" hidden="1" customHeight="1" outlineLevel="1">
      <c r="B221" s="112"/>
      <c r="C221" s="112"/>
      <c r="D221" s="97"/>
      <c r="E221" s="98"/>
      <c r="F221" s="98"/>
      <c r="G221" s="98"/>
      <c r="H221" s="1427"/>
      <c r="I221" s="1427"/>
      <c r="J221" s="1427"/>
      <c r="K221" s="1427"/>
      <c r="L221" s="1427"/>
      <c r="M221" s="1427"/>
      <c r="N221" s="112"/>
    </row>
    <row r="222" spans="1:18" ht="26.25" hidden="1" customHeight="1" outlineLevel="1">
      <c r="B222" s="112"/>
      <c r="C222" s="112"/>
      <c r="D222" s="97"/>
      <c r="E222" s="98"/>
      <c r="F222" s="98"/>
      <c r="G222" s="98"/>
      <c r="H222" s="1427"/>
      <c r="I222" s="1427"/>
      <c r="J222" s="1427"/>
      <c r="K222" s="1427"/>
      <c r="L222" s="1427"/>
      <c r="M222" s="1427"/>
      <c r="N222" s="112"/>
    </row>
    <row r="223" spans="1:18" ht="26.25" hidden="1" customHeight="1" outlineLevel="1">
      <c r="B223" s="112"/>
      <c r="C223" s="112"/>
      <c r="D223" s="97"/>
      <c r="E223" s="98"/>
      <c r="F223" s="98"/>
      <c r="G223" s="98"/>
      <c r="H223" s="1427"/>
      <c r="I223" s="1427"/>
      <c r="J223" s="1427"/>
      <c r="K223" s="1427"/>
      <c r="L223" s="1427"/>
      <c r="M223" s="1427"/>
      <c r="N223" s="112"/>
    </row>
    <row r="224" spans="1:18" ht="26.25" hidden="1" customHeight="1" outlineLevel="1">
      <c r="B224" s="112"/>
      <c r="C224" s="112"/>
      <c r="D224" s="97"/>
      <c r="E224" s="98"/>
      <c r="F224" s="98"/>
      <c r="G224" s="98"/>
      <c r="H224" s="1427"/>
      <c r="I224" s="1427"/>
      <c r="J224" s="1427"/>
      <c r="K224" s="1427"/>
      <c r="L224" s="1427"/>
      <c r="M224" s="1427"/>
      <c r="N224" s="112"/>
    </row>
    <row r="225" spans="2:14" ht="26.25" hidden="1" customHeight="1" outlineLevel="1">
      <c r="B225" s="112"/>
      <c r="C225" s="112"/>
      <c r="D225" s="97"/>
      <c r="E225" s="98"/>
      <c r="F225" s="98"/>
      <c r="G225" s="98"/>
      <c r="H225" s="1427"/>
      <c r="I225" s="1427"/>
      <c r="J225" s="1427"/>
      <c r="K225" s="1427"/>
      <c r="L225" s="1427"/>
      <c r="M225" s="1427"/>
      <c r="N225" s="112"/>
    </row>
    <row r="226" spans="2:14" ht="26.25" hidden="1" customHeight="1" outlineLevel="1">
      <c r="B226" s="112"/>
      <c r="C226" s="112"/>
      <c r="D226" s="97"/>
      <c r="E226" s="98"/>
      <c r="F226" s="98"/>
      <c r="G226" s="98"/>
      <c r="H226" s="1469"/>
      <c r="I226" s="1470"/>
      <c r="J226" s="1470"/>
      <c r="K226" s="1470"/>
      <c r="L226" s="1470"/>
      <c r="M226" s="1471"/>
      <c r="N226" s="112"/>
    </row>
    <row r="227" spans="2:14" ht="26.25" hidden="1" customHeight="1" outlineLevel="1">
      <c r="B227" s="112"/>
      <c r="C227" s="112"/>
      <c r="D227" s="97"/>
      <c r="E227" s="98"/>
      <c r="F227" s="98"/>
      <c r="G227" s="98"/>
      <c r="H227" s="1427"/>
      <c r="I227" s="1427"/>
      <c r="J227" s="1427"/>
      <c r="K227" s="1427"/>
      <c r="L227" s="1427"/>
      <c r="M227" s="1427"/>
      <c r="N227" s="112"/>
    </row>
    <row r="228" spans="2:14" ht="26.25" hidden="1" customHeight="1" outlineLevel="1">
      <c r="B228" s="112"/>
      <c r="C228" s="112"/>
      <c r="D228" s="97"/>
      <c r="E228" s="98"/>
      <c r="F228" s="98"/>
      <c r="G228" s="98"/>
      <c r="H228" s="1427"/>
      <c r="I228" s="1427"/>
      <c r="J228" s="1427"/>
      <c r="K228" s="1427"/>
      <c r="L228" s="1427"/>
      <c r="M228" s="1427"/>
      <c r="N228" s="112"/>
    </row>
    <row r="229" spans="2:14" ht="26.25" hidden="1" customHeight="1" outlineLevel="1">
      <c r="B229" s="112"/>
      <c r="C229" s="112"/>
      <c r="D229" s="97"/>
      <c r="E229" s="98"/>
      <c r="F229" s="98"/>
      <c r="G229" s="98"/>
      <c r="H229" s="1427"/>
      <c r="I229" s="1427"/>
      <c r="J229" s="1427"/>
      <c r="K229" s="1427"/>
      <c r="L229" s="1427"/>
      <c r="M229" s="1427"/>
      <c r="N229" s="112"/>
    </row>
    <row r="230" spans="2:14" ht="26.25" hidden="1" customHeight="1" outlineLevel="1">
      <c r="B230" s="112"/>
      <c r="C230" s="112"/>
      <c r="D230" s="97"/>
      <c r="E230" s="98"/>
      <c r="F230" s="98"/>
      <c r="G230" s="98"/>
      <c r="H230" s="1427"/>
      <c r="I230" s="1427"/>
      <c r="J230" s="1427"/>
      <c r="K230" s="1427"/>
      <c r="L230" s="1427"/>
      <c r="M230" s="1427"/>
      <c r="N230" s="112"/>
    </row>
    <row r="231" spans="2:14" ht="26.25" hidden="1" customHeight="1" outlineLevel="1">
      <c r="B231" s="112"/>
      <c r="C231" s="112"/>
      <c r="D231" s="97"/>
      <c r="E231" s="98"/>
      <c r="F231" s="98"/>
      <c r="G231" s="98"/>
      <c r="H231" s="1427"/>
      <c r="I231" s="1427"/>
      <c r="J231" s="1427"/>
      <c r="K231" s="1427"/>
      <c r="L231" s="1427"/>
      <c r="M231" s="1427"/>
      <c r="N231" s="112"/>
    </row>
    <row r="232" spans="2:14" ht="26.25" hidden="1" customHeight="1" outlineLevel="1">
      <c r="B232" s="112"/>
      <c r="C232" s="112"/>
      <c r="D232" s="97"/>
      <c r="E232" s="98"/>
      <c r="F232" s="98"/>
      <c r="G232" s="98"/>
      <c r="H232" s="1427"/>
      <c r="I232" s="1427"/>
      <c r="J232" s="1427"/>
      <c r="K232" s="1427"/>
      <c r="L232" s="1427"/>
      <c r="M232" s="1427"/>
      <c r="N232" s="112"/>
    </row>
    <row r="233" spans="2:14" ht="26.25" hidden="1" customHeight="1" outlineLevel="1">
      <c r="B233" s="112"/>
      <c r="C233" s="112"/>
      <c r="D233" s="97"/>
      <c r="E233" s="98"/>
      <c r="F233" s="98"/>
      <c r="G233" s="98"/>
      <c r="H233" s="1427"/>
      <c r="I233" s="1427"/>
      <c r="J233" s="1427"/>
      <c r="K233" s="1427"/>
      <c r="L233" s="1427"/>
      <c r="M233" s="1427"/>
      <c r="N233" s="112"/>
    </row>
    <row r="234" spans="2:14" ht="26.25" hidden="1" customHeight="1" outlineLevel="1">
      <c r="B234" s="112"/>
      <c r="C234" s="112"/>
      <c r="D234" s="97"/>
      <c r="E234" s="98"/>
      <c r="F234" s="98"/>
      <c r="G234" s="98"/>
      <c r="H234" s="1427"/>
      <c r="I234" s="1427"/>
      <c r="J234" s="1427"/>
      <c r="K234" s="1427"/>
      <c r="L234" s="1427"/>
      <c r="M234" s="1427"/>
      <c r="N234" s="112"/>
    </row>
    <row r="235" spans="2:14" ht="26.25" hidden="1" customHeight="1" outlineLevel="1">
      <c r="B235" s="112"/>
      <c r="C235" s="112"/>
      <c r="D235" s="97"/>
      <c r="E235" s="98"/>
      <c r="F235" s="98"/>
      <c r="G235" s="98"/>
      <c r="H235" s="1427"/>
      <c r="I235" s="1427"/>
      <c r="J235" s="1427"/>
      <c r="K235" s="1427"/>
      <c r="L235" s="1427"/>
      <c r="M235" s="1427"/>
      <c r="N235" s="112"/>
    </row>
    <row r="236" spans="2:14" ht="26.25" hidden="1" customHeight="1" outlineLevel="1">
      <c r="B236" s="112"/>
      <c r="C236" s="112"/>
      <c r="D236" s="97"/>
      <c r="E236" s="98"/>
      <c r="F236" s="98"/>
      <c r="G236" s="98"/>
      <c r="H236" s="1427"/>
      <c r="I236" s="1427"/>
      <c r="J236" s="1427"/>
      <c r="K236" s="1427"/>
      <c r="L236" s="1427"/>
      <c r="M236" s="1427"/>
      <c r="N236" s="112"/>
    </row>
    <row r="237" spans="2:14" ht="26.25" hidden="1" customHeight="1" outlineLevel="1">
      <c r="B237" s="112"/>
      <c r="C237" s="112"/>
      <c r="D237" s="97"/>
      <c r="E237" s="98"/>
      <c r="F237" s="98"/>
      <c r="G237" s="98"/>
      <c r="H237" s="1427"/>
      <c r="I237" s="1427"/>
      <c r="J237" s="1427"/>
      <c r="K237" s="1427"/>
      <c r="L237" s="1427"/>
      <c r="M237" s="1427"/>
      <c r="N237" s="112"/>
    </row>
    <row r="238" spans="2:14" ht="26.25" hidden="1" customHeight="1" outlineLevel="1">
      <c r="B238" s="112"/>
      <c r="C238" s="112"/>
      <c r="D238" s="97"/>
      <c r="E238" s="98"/>
      <c r="F238" s="98"/>
      <c r="G238" s="98"/>
      <c r="H238" s="1427"/>
      <c r="I238" s="1427"/>
      <c r="J238" s="1427"/>
      <c r="K238" s="1427"/>
      <c r="L238" s="1427"/>
      <c r="M238" s="1427"/>
      <c r="N238" s="112"/>
    </row>
    <row r="239" spans="2:14" ht="26.25" hidden="1" customHeight="1" outlineLevel="1">
      <c r="B239" s="112"/>
      <c r="C239" s="112"/>
      <c r="D239" s="97"/>
      <c r="E239" s="98"/>
      <c r="F239" s="98"/>
      <c r="G239" s="98"/>
      <c r="H239" s="1427"/>
      <c r="I239" s="1427"/>
      <c r="J239" s="1427"/>
      <c r="K239" s="1427"/>
      <c r="L239" s="1427"/>
      <c r="M239" s="1427"/>
      <c r="N239" s="112"/>
    </row>
    <row r="240" spans="2:14" ht="26.25" hidden="1" customHeight="1" outlineLevel="1">
      <c r="B240" s="112"/>
      <c r="C240" s="112"/>
      <c r="D240" s="97"/>
      <c r="E240" s="98"/>
      <c r="F240" s="98"/>
      <c r="G240" s="98"/>
      <c r="H240" s="1427"/>
      <c r="I240" s="1427"/>
      <c r="J240" s="1427"/>
      <c r="K240" s="1427"/>
      <c r="L240" s="1427"/>
      <c r="M240" s="1427"/>
      <c r="N240" s="112"/>
    </row>
    <row r="241" spans="1:18" ht="26.25" hidden="1" customHeight="1" outlineLevel="1">
      <c r="B241" s="112"/>
      <c r="C241" s="112"/>
      <c r="D241" s="97"/>
      <c r="E241" s="98"/>
      <c r="F241" s="98"/>
      <c r="G241" s="98"/>
      <c r="H241" s="1427"/>
      <c r="I241" s="1427"/>
      <c r="J241" s="1427"/>
      <c r="K241" s="1427"/>
      <c r="L241" s="1427"/>
      <c r="M241" s="1427"/>
      <c r="N241" s="112"/>
    </row>
    <row r="242" spans="1:18" ht="26.25" hidden="1" customHeight="1" outlineLevel="1">
      <c r="B242" s="112"/>
      <c r="C242" s="112"/>
      <c r="D242" s="97"/>
      <c r="E242" s="98"/>
      <c r="F242" s="98"/>
      <c r="G242" s="98"/>
      <c r="H242" s="1427"/>
      <c r="I242" s="1427"/>
      <c r="J242" s="1427"/>
      <c r="K242" s="1427"/>
      <c r="L242" s="1427"/>
      <c r="M242" s="1427"/>
      <c r="N242" s="112"/>
    </row>
    <row r="243" spans="1:18" ht="26.25" hidden="1" customHeight="1" outlineLevel="1"/>
    <row r="244" spans="1:18" ht="26.25" hidden="1" customHeight="1" outlineLevel="1">
      <c r="B244" s="1447" t="s">
        <v>294</v>
      </c>
      <c r="C244" s="1447"/>
      <c r="D244" s="1447"/>
      <c r="E244" s="1447"/>
      <c r="F244" s="1447"/>
      <c r="G244" s="1447"/>
      <c r="H244" s="1447"/>
      <c r="I244" s="1447"/>
      <c r="J244" s="1447"/>
      <c r="K244" s="1447"/>
      <c r="L244" s="1447"/>
      <c r="M244" s="1447"/>
      <c r="N244" s="1447"/>
      <c r="O244" s="1447"/>
    </row>
    <row r="245" spans="1:18" ht="26.25" hidden="1" customHeight="1" outlineLevel="1">
      <c r="B245" s="1447"/>
      <c r="C245" s="1447"/>
      <c r="D245" s="1447"/>
      <c r="E245" s="1447"/>
      <c r="F245" s="1447"/>
      <c r="G245" s="1447"/>
      <c r="H245" s="1447"/>
      <c r="I245" s="1447"/>
      <c r="J245" s="1447"/>
      <c r="K245" s="1447"/>
      <c r="L245" s="1447"/>
      <c r="M245" s="1447"/>
      <c r="N245" s="1447"/>
      <c r="O245" s="1447"/>
    </row>
    <row r="246" spans="1:18" ht="26.25" hidden="1" customHeight="1" outlineLevel="1">
      <c r="B246" s="1447" t="s">
        <v>296</v>
      </c>
      <c r="C246" s="1447"/>
      <c r="D246" s="1447"/>
      <c r="E246" s="1447"/>
      <c r="F246" s="1447"/>
      <c r="G246" s="1447"/>
      <c r="H246" s="1447"/>
      <c r="I246" s="1447"/>
      <c r="J246" s="1447"/>
      <c r="K246" s="1447"/>
      <c r="L246" s="1447"/>
      <c r="M246" s="1447"/>
      <c r="N246" s="1447"/>
      <c r="O246" s="1447"/>
    </row>
    <row r="247" spans="1:18" ht="26.25" hidden="1" customHeight="1" outlineLevel="1">
      <c r="B247" s="1447"/>
      <c r="C247" s="1447"/>
      <c r="D247" s="1447"/>
      <c r="E247" s="1447"/>
      <c r="F247" s="1447"/>
      <c r="G247" s="1447"/>
      <c r="H247" s="1447"/>
      <c r="I247" s="1447"/>
      <c r="J247" s="1447"/>
      <c r="K247" s="1447"/>
      <c r="L247" s="1447"/>
      <c r="M247" s="1447"/>
      <c r="N247" s="1447"/>
      <c r="O247" s="1447"/>
    </row>
    <row r="248" spans="1:18" ht="26.25" hidden="1" customHeight="1" outlineLevel="1">
      <c r="B248" s="1447"/>
      <c r="C248" s="1447"/>
      <c r="D248" s="1447"/>
      <c r="E248" s="1447"/>
      <c r="F248" s="1447"/>
      <c r="G248" s="1447"/>
      <c r="H248" s="1447"/>
      <c r="I248" s="1447"/>
      <c r="J248" s="1447"/>
      <c r="K248" s="1447"/>
      <c r="L248" s="1447"/>
      <c r="M248" s="1447"/>
      <c r="N248" s="1447"/>
      <c r="O248" s="1447"/>
    </row>
    <row r="249" spans="1:18" ht="26.25" hidden="1" customHeight="1" outlineLevel="1">
      <c r="B249" s="149"/>
      <c r="C249" s="149"/>
      <c r="D249" s="149"/>
      <c r="E249" s="149"/>
      <c r="F249" s="149"/>
      <c r="G249" s="149"/>
      <c r="H249" s="149"/>
      <c r="I249" s="149"/>
      <c r="J249" s="149"/>
      <c r="K249" s="149"/>
      <c r="L249" s="149"/>
      <c r="M249" s="149"/>
      <c r="N249" s="149"/>
      <c r="O249" s="149"/>
    </row>
    <row r="250" spans="1:18" ht="26.25" customHeight="1" collapsed="1">
      <c r="C250" s="149"/>
      <c r="D250" s="149"/>
      <c r="E250" s="149"/>
      <c r="F250" s="149"/>
      <c r="G250" s="149"/>
      <c r="H250" s="149"/>
      <c r="I250" s="149"/>
      <c r="J250" s="149"/>
      <c r="K250" s="149"/>
      <c r="L250" s="149"/>
      <c r="M250" s="149"/>
      <c r="N250" s="149"/>
      <c r="O250" s="149"/>
      <c r="Q250" s="826" t="s">
        <v>1217</v>
      </c>
    </row>
    <row r="251" spans="1:18" ht="26.25" hidden="1" customHeight="1" outlineLevel="1">
      <c r="Q251" s="826"/>
      <c r="R251" s="151"/>
    </row>
    <row r="252" spans="1:18" ht="26.25" hidden="1" customHeight="1" outlineLevel="1">
      <c r="A252" s="2" t="s">
        <v>113</v>
      </c>
      <c r="Q252" s="826"/>
      <c r="R252" s="151"/>
    </row>
    <row r="253" spans="1:18" s="38" customFormat="1" ht="26.25" hidden="1" customHeight="1" outlineLevel="1">
      <c r="L253" s="1448" t="str">
        <f>IF(入力シート!F14="","",入力シート!F14)</f>
        <v/>
      </c>
      <c r="M253" s="1448"/>
      <c r="N253" s="1448"/>
      <c r="Q253" s="827"/>
      <c r="R253" s="40"/>
    </row>
    <row r="254" spans="1:18" ht="26.25" hidden="1" customHeight="1" outlineLevel="1">
      <c r="A254" s="1428" t="s">
        <v>293</v>
      </c>
      <c r="B254" s="1428"/>
      <c r="C254" s="1428"/>
      <c r="D254" s="1428"/>
      <c r="E254" s="1428"/>
      <c r="F254" s="1428"/>
      <c r="G254" s="1428"/>
      <c r="H254" s="1428"/>
      <c r="I254" s="1428"/>
      <c r="J254" s="1428"/>
      <c r="K254" s="1428"/>
      <c r="L254" s="1428"/>
      <c r="M254" s="1428"/>
      <c r="N254" s="1428"/>
      <c r="O254" s="1428"/>
      <c r="Q254" s="827"/>
      <c r="R254" s="40"/>
    </row>
    <row r="255" spans="1:18" s="99" customFormat="1" ht="26.25" hidden="1" customHeight="1" outlineLevel="1">
      <c r="A255" s="2"/>
      <c r="B255" s="2"/>
      <c r="C255" s="1007"/>
      <c r="D255" s="2"/>
      <c r="E255" s="2"/>
      <c r="F255" s="2"/>
      <c r="G255" s="2"/>
      <c r="H255" s="2"/>
      <c r="I255" s="2"/>
      <c r="J255" s="2"/>
      <c r="K255" s="2"/>
      <c r="L255" s="2"/>
      <c r="M255" s="2"/>
      <c r="N255" s="2"/>
      <c r="O255" s="2"/>
      <c r="Q255" s="827"/>
      <c r="R255" s="40"/>
    </row>
    <row r="256" spans="1:18" ht="26.25" hidden="1" customHeight="1" outlineLevel="1">
      <c r="A256" s="99"/>
      <c r="B256" s="1436" t="s">
        <v>114</v>
      </c>
      <c r="C256" s="1436" t="s">
        <v>115</v>
      </c>
      <c r="D256" s="1436" t="s">
        <v>116</v>
      </c>
      <c r="E256" s="1436"/>
      <c r="F256" s="1436"/>
      <c r="G256" s="1436"/>
      <c r="H256" s="1436" t="s">
        <v>117</v>
      </c>
      <c r="I256" s="1436"/>
      <c r="J256" s="1436"/>
      <c r="K256" s="1436"/>
      <c r="L256" s="1436"/>
      <c r="M256" s="1436"/>
      <c r="N256" s="1436" t="s">
        <v>5</v>
      </c>
      <c r="Q256" s="831"/>
      <c r="R256" s="152"/>
    </row>
    <row r="257" spans="1:18" ht="26.25" hidden="1" customHeight="1" outlineLevel="1">
      <c r="A257" s="99"/>
      <c r="B257" s="1436"/>
      <c r="C257" s="1436"/>
      <c r="D257" s="153" t="s">
        <v>118</v>
      </c>
      <c r="E257" s="153" t="s">
        <v>86</v>
      </c>
      <c r="F257" s="153" t="s">
        <v>87</v>
      </c>
      <c r="G257" s="153" t="s">
        <v>98</v>
      </c>
      <c r="H257" s="1436"/>
      <c r="I257" s="1436"/>
      <c r="J257" s="1436"/>
      <c r="K257" s="1436"/>
      <c r="L257" s="1436"/>
      <c r="M257" s="1436"/>
      <c r="N257" s="1436"/>
      <c r="Q257" s="831"/>
      <c r="R257" s="152"/>
    </row>
    <row r="258" spans="1:18" ht="26.25" hidden="1" customHeight="1" outlineLevel="1">
      <c r="A258" s="7"/>
      <c r="B258" s="112"/>
      <c r="C258" s="112"/>
      <c r="D258" s="97"/>
      <c r="E258" s="98"/>
      <c r="F258" s="98"/>
      <c r="G258" s="98"/>
      <c r="H258" s="1427"/>
      <c r="I258" s="1427"/>
      <c r="J258" s="1427"/>
      <c r="K258" s="1427"/>
      <c r="L258" s="1427"/>
      <c r="M258" s="1427"/>
      <c r="N258" s="112"/>
      <c r="O258" s="7"/>
      <c r="Q258" s="826" t="s">
        <v>1178</v>
      </c>
      <c r="R258" s="40"/>
    </row>
    <row r="259" spans="1:18" ht="26.25" hidden="1" customHeight="1" outlineLevel="1">
      <c r="A259" s="7"/>
      <c r="B259" s="112"/>
      <c r="C259" s="112"/>
      <c r="D259" s="97"/>
      <c r="E259" s="98"/>
      <c r="F259" s="98"/>
      <c r="G259" s="98"/>
      <c r="H259" s="1427"/>
      <c r="I259" s="1427"/>
      <c r="J259" s="1427"/>
      <c r="K259" s="1427"/>
      <c r="L259" s="1427"/>
      <c r="M259" s="1427"/>
      <c r="N259" s="112"/>
      <c r="O259" s="7"/>
      <c r="Q259" s="826" t="s">
        <v>184</v>
      </c>
      <c r="R259" s="40"/>
    </row>
    <row r="260" spans="1:18" ht="26.25" hidden="1" customHeight="1" outlineLevel="1">
      <c r="A260" s="7"/>
      <c r="B260" s="112"/>
      <c r="C260" s="112"/>
      <c r="D260" s="97"/>
      <c r="E260" s="98"/>
      <c r="F260" s="98"/>
      <c r="G260" s="98"/>
      <c r="H260" s="1427"/>
      <c r="I260" s="1427"/>
      <c r="J260" s="1427"/>
      <c r="K260" s="1427"/>
      <c r="L260" s="1427"/>
      <c r="M260" s="1427"/>
      <c r="N260" s="112"/>
      <c r="Q260" s="826" t="s">
        <v>273</v>
      </c>
      <c r="R260" s="40"/>
    </row>
    <row r="261" spans="1:18" ht="26.25" hidden="1" customHeight="1" outlineLevel="1">
      <c r="B261" s="112"/>
      <c r="C261" s="1006"/>
      <c r="D261" s="97"/>
      <c r="E261" s="98"/>
      <c r="F261" s="98"/>
      <c r="G261" s="98"/>
      <c r="H261" s="1427"/>
      <c r="I261" s="1427"/>
      <c r="J261" s="1427"/>
      <c r="K261" s="1427"/>
      <c r="L261" s="1427"/>
      <c r="M261" s="1427"/>
      <c r="N261" s="112"/>
    </row>
    <row r="262" spans="1:18" ht="26.25" hidden="1" customHeight="1" outlineLevel="1">
      <c r="B262" s="112"/>
      <c r="C262" s="112"/>
      <c r="D262" s="97"/>
      <c r="E262" s="98"/>
      <c r="F262" s="98"/>
      <c r="G262" s="98"/>
      <c r="H262" s="1427"/>
      <c r="I262" s="1427"/>
      <c r="J262" s="1427"/>
      <c r="K262" s="1427"/>
      <c r="L262" s="1427"/>
      <c r="M262" s="1427"/>
      <c r="N262" s="112"/>
    </row>
    <row r="263" spans="1:18" ht="26.25" hidden="1" customHeight="1" outlineLevel="1">
      <c r="B263" s="112"/>
      <c r="C263" s="112"/>
      <c r="D263" s="97"/>
      <c r="E263" s="98"/>
      <c r="F263" s="98"/>
      <c r="G263" s="98"/>
      <c r="H263" s="1427"/>
      <c r="I263" s="1427"/>
      <c r="J263" s="1427"/>
      <c r="K263" s="1427"/>
      <c r="L263" s="1427"/>
      <c r="M263" s="1427"/>
      <c r="N263" s="112"/>
    </row>
    <row r="264" spans="1:18" ht="26.25" hidden="1" customHeight="1" outlineLevel="1">
      <c r="B264" s="112"/>
      <c r="C264" s="112"/>
      <c r="D264" s="97"/>
      <c r="E264" s="98"/>
      <c r="F264" s="98"/>
      <c r="G264" s="98"/>
      <c r="H264" s="1427"/>
      <c r="I264" s="1427"/>
      <c r="J264" s="1427"/>
      <c r="K264" s="1427"/>
      <c r="L264" s="1427"/>
      <c r="M264" s="1427"/>
      <c r="N264" s="112"/>
    </row>
    <row r="265" spans="1:18" ht="26.25" hidden="1" customHeight="1" outlineLevel="1">
      <c r="B265" s="112"/>
      <c r="C265" s="112"/>
      <c r="D265" s="97"/>
      <c r="E265" s="98"/>
      <c r="F265" s="98"/>
      <c r="G265" s="98"/>
      <c r="H265" s="1427"/>
      <c r="I265" s="1427"/>
      <c r="J265" s="1427"/>
      <c r="K265" s="1427"/>
      <c r="L265" s="1427"/>
      <c r="M265" s="1427"/>
      <c r="N265" s="112"/>
    </row>
    <row r="266" spans="1:18" ht="26.25" hidden="1" customHeight="1" outlineLevel="1">
      <c r="B266" s="112"/>
      <c r="C266" s="112"/>
      <c r="D266" s="97"/>
      <c r="E266" s="98"/>
      <c r="F266" s="98"/>
      <c r="G266" s="98"/>
      <c r="H266" s="1427"/>
      <c r="I266" s="1427"/>
      <c r="J266" s="1427"/>
      <c r="K266" s="1427"/>
      <c r="L266" s="1427"/>
      <c r="M266" s="1427"/>
      <c r="N266" s="112"/>
    </row>
    <row r="267" spans="1:18" ht="26.25" hidden="1" customHeight="1" outlineLevel="1">
      <c r="B267" s="112"/>
      <c r="C267" s="112"/>
      <c r="D267" s="97"/>
      <c r="E267" s="98"/>
      <c r="F267" s="98"/>
      <c r="G267" s="98"/>
      <c r="H267" s="1427"/>
      <c r="I267" s="1427"/>
      <c r="J267" s="1427"/>
      <c r="K267" s="1427"/>
      <c r="L267" s="1427"/>
      <c r="M267" s="1427"/>
      <c r="N267" s="112"/>
    </row>
    <row r="268" spans="1:18" ht="26.25" hidden="1" customHeight="1" outlineLevel="1">
      <c r="B268" s="112"/>
      <c r="C268" s="112"/>
      <c r="D268" s="97"/>
      <c r="E268" s="98"/>
      <c r="F268" s="98"/>
      <c r="G268" s="98"/>
      <c r="H268" s="1427"/>
      <c r="I268" s="1427"/>
      <c r="J268" s="1427"/>
      <c r="K268" s="1427"/>
      <c r="L268" s="1427"/>
      <c r="M268" s="1427"/>
      <c r="N268" s="112"/>
    </row>
    <row r="269" spans="1:18" ht="26.25" hidden="1" customHeight="1" outlineLevel="1">
      <c r="B269" s="112"/>
      <c r="C269" s="112"/>
      <c r="D269" s="97"/>
      <c r="E269" s="98"/>
      <c r="F269" s="98"/>
      <c r="G269" s="98"/>
      <c r="H269" s="1427"/>
      <c r="I269" s="1427"/>
      <c r="J269" s="1427"/>
      <c r="K269" s="1427"/>
      <c r="L269" s="1427"/>
      <c r="M269" s="1427"/>
      <c r="N269" s="112"/>
    </row>
    <row r="270" spans="1:18" ht="26.25" hidden="1" customHeight="1" outlineLevel="1">
      <c r="B270" s="112"/>
      <c r="C270" s="112"/>
      <c r="D270" s="97"/>
      <c r="E270" s="98"/>
      <c r="F270" s="98"/>
      <c r="G270" s="98"/>
      <c r="H270" s="1427"/>
      <c r="I270" s="1427"/>
      <c r="J270" s="1427"/>
      <c r="K270" s="1427"/>
      <c r="L270" s="1427"/>
      <c r="M270" s="1427"/>
      <c r="N270" s="112"/>
    </row>
    <row r="271" spans="1:18" ht="26.25" hidden="1" customHeight="1" outlineLevel="1">
      <c r="B271" s="112"/>
      <c r="C271" s="112"/>
      <c r="D271" s="97"/>
      <c r="E271" s="98"/>
      <c r="F271" s="98"/>
      <c r="G271" s="98"/>
      <c r="H271" s="1427"/>
      <c r="I271" s="1427"/>
      <c r="J271" s="1427"/>
      <c r="K271" s="1427"/>
      <c r="L271" s="1427"/>
      <c r="M271" s="1427"/>
      <c r="N271" s="112"/>
    </row>
    <row r="272" spans="1:18" ht="26.25" hidden="1" customHeight="1" outlineLevel="1">
      <c r="B272" s="112"/>
      <c r="C272" s="112"/>
      <c r="D272" s="97"/>
      <c r="E272" s="98"/>
      <c r="F272" s="98"/>
      <c r="G272" s="98"/>
      <c r="H272" s="1427"/>
      <c r="I272" s="1427"/>
      <c r="J272" s="1427"/>
      <c r="K272" s="1427"/>
      <c r="L272" s="1427"/>
      <c r="M272" s="1427"/>
      <c r="N272" s="112"/>
    </row>
    <row r="273" spans="2:15" ht="26.25" hidden="1" customHeight="1" outlineLevel="1">
      <c r="B273" s="112"/>
      <c r="C273" s="112"/>
      <c r="D273" s="97"/>
      <c r="E273" s="98"/>
      <c r="F273" s="98"/>
      <c r="G273" s="98"/>
      <c r="H273" s="1427"/>
      <c r="I273" s="1427"/>
      <c r="J273" s="1427"/>
      <c r="K273" s="1427"/>
      <c r="L273" s="1427"/>
      <c r="M273" s="1427"/>
      <c r="N273" s="112"/>
    </row>
    <row r="274" spans="2:15" ht="26.25" hidden="1" customHeight="1" outlineLevel="1">
      <c r="B274" s="112"/>
      <c r="C274" s="112"/>
      <c r="D274" s="97"/>
      <c r="E274" s="98"/>
      <c r="F274" s="98"/>
      <c r="G274" s="98"/>
      <c r="H274" s="1427"/>
      <c r="I274" s="1427"/>
      <c r="J274" s="1427"/>
      <c r="K274" s="1427"/>
      <c r="L274" s="1427"/>
      <c r="M274" s="1427"/>
      <c r="N274" s="112"/>
    </row>
    <row r="275" spans="2:15" ht="26.25" hidden="1" customHeight="1" outlineLevel="1">
      <c r="B275" s="112"/>
      <c r="C275" s="112"/>
      <c r="D275" s="97"/>
      <c r="E275" s="98"/>
      <c r="F275" s="98"/>
      <c r="G275" s="98"/>
      <c r="H275" s="1427"/>
      <c r="I275" s="1427"/>
      <c r="J275" s="1427"/>
      <c r="K275" s="1427"/>
      <c r="L275" s="1427"/>
      <c r="M275" s="1427"/>
      <c r="N275" s="112"/>
    </row>
    <row r="276" spans="2:15" ht="26.25" hidden="1" customHeight="1" outlineLevel="1">
      <c r="B276" s="112"/>
      <c r="C276" s="112"/>
      <c r="D276" s="97"/>
      <c r="E276" s="98"/>
      <c r="F276" s="98"/>
      <c r="G276" s="98"/>
      <c r="H276" s="1427"/>
      <c r="I276" s="1427"/>
      <c r="J276" s="1427"/>
      <c r="K276" s="1427"/>
      <c r="L276" s="1427"/>
      <c r="M276" s="1427"/>
      <c r="N276" s="112"/>
    </row>
    <row r="277" spans="2:15" ht="26.25" hidden="1" customHeight="1" outlineLevel="1">
      <c r="B277" s="112"/>
      <c r="C277" s="112"/>
      <c r="D277" s="97"/>
      <c r="E277" s="98"/>
      <c r="F277" s="98"/>
      <c r="G277" s="98"/>
      <c r="H277" s="1427"/>
      <c r="I277" s="1427"/>
      <c r="J277" s="1427"/>
      <c r="K277" s="1427"/>
      <c r="L277" s="1427"/>
      <c r="M277" s="1427"/>
      <c r="N277" s="112"/>
    </row>
    <row r="278" spans="2:15" ht="26.25" hidden="1" customHeight="1" outlineLevel="1">
      <c r="B278" s="112"/>
      <c r="C278" s="112"/>
      <c r="D278" s="97"/>
      <c r="E278" s="98"/>
      <c r="F278" s="98"/>
      <c r="G278" s="98"/>
      <c r="H278" s="1427"/>
      <c r="I278" s="1427"/>
      <c r="J278" s="1427"/>
      <c r="K278" s="1427"/>
      <c r="L278" s="1427"/>
      <c r="M278" s="1427"/>
      <c r="N278" s="112"/>
    </row>
    <row r="279" spans="2:15" ht="26.25" hidden="1" customHeight="1" outlineLevel="1">
      <c r="B279" s="112"/>
      <c r="C279" s="112"/>
      <c r="D279" s="97"/>
      <c r="E279" s="98"/>
      <c r="F279" s="98"/>
      <c r="G279" s="98"/>
      <c r="H279" s="1427"/>
      <c r="I279" s="1427"/>
      <c r="J279" s="1427"/>
      <c r="K279" s="1427"/>
      <c r="L279" s="1427"/>
      <c r="M279" s="1427"/>
      <c r="N279" s="112"/>
    </row>
    <row r="280" spans="2:15" ht="26.25" hidden="1" customHeight="1" outlineLevel="1">
      <c r="B280" s="112"/>
      <c r="C280" s="112"/>
      <c r="D280" s="97"/>
      <c r="E280" s="98"/>
      <c r="F280" s="98"/>
      <c r="G280" s="98"/>
      <c r="H280" s="1427"/>
      <c r="I280" s="1427"/>
      <c r="J280" s="1427"/>
      <c r="K280" s="1427"/>
      <c r="L280" s="1427"/>
      <c r="M280" s="1427"/>
      <c r="N280" s="112"/>
    </row>
    <row r="281" spans="2:15" ht="26.25" hidden="1" customHeight="1" outlineLevel="1">
      <c r="B281" s="112"/>
      <c r="C281" s="112"/>
      <c r="D281" s="97"/>
      <c r="E281" s="98"/>
      <c r="F281" s="98"/>
      <c r="G281" s="98"/>
      <c r="H281" s="1427"/>
      <c r="I281" s="1427"/>
      <c r="J281" s="1427"/>
      <c r="K281" s="1427"/>
      <c r="L281" s="1427"/>
      <c r="M281" s="1427"/>
      <c r="N281" s="112"/>
    </row>
    <row r="282" spans="2:15" ht="26.25" hidden="1" customHeight="1" outlineLevel="1">
      <c r="B282" s="112"/>
      <c r="C282" s="112"/>
      <c r="D282" s="97"/>
      <c r="E282" s="98"/>
      <c r="F282" s="98"/>
      <c r="G282" s="98"/>
      <c r="H282" s="1427"/>
      <c r="I282" s="1427"/>
      <c r="J282" s="1427"/>
      <c r="K282" s="1427"/>
      <c r="L282" s="1427"/>
      <c r="M282" s="1427"/>
      <c r="N282" s="112"/>
    </row>
    <row r="283" spans="2:15" ht="26.25" hidden="1" customHeight="1" outlineLevel="1"/>
    <row r="284" spans="2:15" ht="26.25" hidden="1" customHeight="1" outlineLevel="1">
      <c r="B284" s="1447" t="s">
        <v>294</v>
      </c>
      <c r="C284" s="1447"/>
      <c r="D284" s="1447"/>
      <c r="E284" s="1447"/>
      <c r="F284" s="1447"/>
      <c r="G284" s="1447"/>
      <c r="H284" s="1447"/>
      <c r="I284" s="1447"/>
      <c r="J284" s="1447"/>
      <c r="K284" s="1447"/>
      <c r="L284" s="1447"/>
      <c r="M284" s="1447"/>
      <c r="N284" s="1447"/>
      <c r="O284" s="1447"/>
    </row>
    <row r="285" spans="2:15" ht="26.25" hidden="1" customHeight="1" outlineLevel="1">
      <c r="B285" s="1447"/>
      <c r="C285" s="1447"/>
      <c r="D285" s="1447"/>
      <c r="E285" s="1447"/>
      <c r="F285" s="1447"/>
      <c r="G285" s="1447"/>
      <c r="H285" s="1447"/>
      <c r="I285" s="1447"/>
      <c r="J285" s="1447"/>
      <c r="K285" s="1447"/>
      <c r="L285" s="1447"/>
      <c r="M285" s="1447"/>
      <c r="N285" s="1447"/>
      <c r="O285" s="1447"/>
    </row>
    <row r="286" spans="2:15" ht="26.25" hidden="1" customHeight="1" outlineLevel="1">
      <c r="B286" s="1447" t="s">
        <v>296</v>
      </c>
      <c r="C286" s="1447"/>
      <c r="D286" s="1447"/>
      <c r="E286" s="1447"/>
      <c r="F286" s="1447"/>
      <c r="G286" s="1447"/>
      <c r="H286" s="1447"/>
      <c r="I286" s="1447"/>
      <c r="J286" s="1447"/>
      <c r="K286" s="1447"/>
      <c r="L286" s="1447"/>
      <c r="M286" s="1447"/>
      <c r="N286" s="1447"/>
      <c r="O286" s="1447"/>
    </row>
    <row r="287" spans="2:15" ht="26.25" hidden="1" customHeight="1" outlineLevel="1">
      <c r="B287" s="1447"/>
      <c r="C287" s="1447"/>
      <c r="D287" s="1447"/>
      <c r="E287" s="1447"/>
      <c r="F287" s="1447"/>
      <c r="G287" s="1447"/>
      <c r="H287" s="1447"/>
      <c r="I287" s="1447"/>
      <c r="J287" s="1447"/>
      <c r="K287" s="1447"/>
      <c r="L287" s="1447"/>
      <c r="M287" s="1447"/>
      <c r="N287" s="1447"/>
      <c r="O287" s="1447"/>
    </row>
    <row r="288" spans="2:15" ht="26.25" hidden="1" customHeight="1" outlineLevel="1">
      <c r="B288" s="1447"/>
      <c r="C288" s="1447"/>
      <c r="D288" s="1447"/>
      <c r="E288" s="1447"/>
      <c r="F288" s="1447"/>
      <c r="G288" s="1447"/>
      <c r="H288" s="1447"/>
      <c r="I288" s="1447"/>
      <c r="J288" s="1447"/>
      <c r="K288" s="1447"/>
      <c r="L288" s="1447"/>
      <c r="M288" s="1447"/>
      <c r="N288" s="1447"/>
      <c r="O288" s="1447"/>
    </row>
    <row r="289" spans="2:15" ht="26.25" hidden="1" customHeight="1" outlineLevel="1">
      <c r="B289" s="149"/>
      <c r="C289" s="149"/>
      <c r="D289" s="149"/>
      <c r="E289" s="149"/>
      <c r="F289" s="149"/>
      <c r="G289" s="149"/>
      <c r="H289" s="149"/>
      <c r="I289" s="149"/>
      <c r="J289" s="149"/>
      <c r="K289" s="149"/>
      <c r="L289" s="149"/>
      <c r="M289" s="149"/>
      <c r="N289" s="149"/>
      <c r="O289" s="149"/>
    </row>
    <row r="290" spans="2:15" ht="26.25" hidden="1" customHeight="1" outlineLevel="1">
      <c r="C290" s="149"/>
      <c r="D290" s="149"/>
      <c r="E290" s="149"/>
      <c r="F290" s="149"/>
      <c r="G290" s="149"/>
      <c r="H290" s="149"/>
      <c r="I290" s="149"/>
      <c r="J290" s="149"/>
      <c r="K290" s="149"/>
      <c r="L290" s="149"/>
      <c r="M290" s="149"/>
      <c r="N290" s="149"/>
      <c r="O290" s="149"/>
    </row>
    <row r="291" spans="2:15" collapsed="1"/>
  </sheetData>
  <sheetProtection algorithmName="SHA-512" hashValue="Gxm+NMA1T/FK17zJ9Xw7rdoBzIIwUmUUHzxOy4V5vzgDhE020a2ZlbvOpPZXmEsZgwgNh9lhj7+D/dWL4a8IfA==" saltValue="oMvG07Q+1mOPF2OLj09AZA==" spinCount="100000" sheet="1" formatCells="0" formatRows="0" insertRows="0" deleteRows="0" selectLockedCells="1" autoFilter="0" pivotTables="0"/>
  <mergeCells count="195">
    <mergeCell ref="H258:M258"/>
    <mergeCell ref="H259:M259"/>
    <mergeCell ref="B284:O285"/>
    <mergeCell ref="H260:M260"/>
    <mergeCell ref="H261:M261"/>
    <mergeCell ref="H262:M262"/>
    <mergeCell ref="B244:O245"/>
    <mergeCell ref="B246:O248"/>
    <mergeCell ref="L253:N253"/>
    <mergeCell ref="A254:O254"/>
    <mergeCell ref="B256:B257"/>
    <mergeCell ref="C256:C257"/>
    <mergeCell ref="D256:G256"/>
    <mergeCell ref="H256:M257"/>
    <mergeCell ref="N256:N257"/>
    <mergeCell ref="H268:M268"/>
    <mergeCell ref="H269:M269"/>
    <mergeCell ref="H270:M270"/>
    <mergeCell ref="H271:M271"/>
    <mergeCell ref="H272:M272"/>
    <mergeCell ref="H263:M263"/>
    <mergeCell ref="H264:M264"/>
    <mergeCell ref="H265:M265"/>
    <mergeCell ref="H266:M266"/>
    <mergeCell ref="H267:M267"/>
    <mergeCell ref="B286:O288"/>
    <mergeCell ref="H278:M278"/>
    <mergeCell ref="H279:M279"/>
    <mergeCell ref="H280:M280"/>
    <mergeCell ref="H281:M281"/>
    <mergeCell ref="H282:M282"/>
    <mergeCell ref="H273:M273"/>
    <mergeCell ref="H274:M274"/>
    <mergeCell ref="H275:M275"/>
    <mergeCell ref="H276:M276"/>
    <mergeCell ref="H277:M277"/>
    <mergeCell ref="H241:M241"/>
    <mergeCell ref="H242:M242"/>
    <mergeCell ref="H233:M233"/>
    <mergeCell ref="H234:M234"/>
    <mergeCell ref="H235:M235"/>
    <mergeCell ref="H236:M236"/>
    <mergeCell ref="H237:M237"/>
    <mergeCell ref="H228:M228"/>
    <mergeCell ref="H229:M229"/>
    <mergeCell ref="H230:M230"/>
    <mergeCell ref="H231:M231"/>
    <mergeCell ref="H232:M232"/>
    <mergeCell ref="H238:M238"/>
    <mergeCell ref="H239:M239"/>
    <mergeCell ref="H240:M240"/>
    <mergeCell ref="H223:M223"/>
    <mergeCell ref="H224:M224"/>
    <mergeCell ref="H225:M225"/>
    <mergeCell ref="H226:M226"/>
    <mergeCell ref="H227:M227"/>
    <mergeCell ref="H218:M218"/>
    <mergeCell ref="H219:M219"/>
    <mergeCell ref="H220:M220"/>
    <mergeCell ref="H221:M221"/>
    <mergeCell ref="H222:M222"/>
    <mergeCell ref="B204:O205"/>
    <mergeCell ref="B206:O208"/>
    <mergeCell ref="L213:N213"/>
    <mergeCell ref="A214:O214"/>
    <mergeCell ref="B216:B217"/>
    <mergeCell ref="C216:C217"/>
    <mergeCell ref="D216:G216"/>
    <mergeCell ref="H216:M217"/>
    <mergeCell ref="N216:N217"/>
    <mergeCell ref="H198:M198"/>
    <mergeCell ref="H199:M199"/>
    <mergeCell ref="H200:M200"/>
    <mergeCell ref="H201:M201"/>
    <mergeCell ref="H202:M202"/>
    <mergeCell ref="H193:M193"/>
    <mergeCell ref="H194:M194"/>
    <mergeCell ref="H195:M195"/>
    <mergeCell ref="H196:M196"/>
    <mergeCell ref="H197:M197"/>
    <mergeCell ref="H188:M188"/>
    <mergeCell ref="H189:M189"/>
    <mergeCell ref="H190:M190"/>
    <mergeCell ref="H191:M191"/>
    <mergeCell ref="H192:M192"/>
    <mergeCell ref="H183:M183"/>
    <mergeCell ref="H184:M184"/>
    <mergeCell ref="H185:M185"/>
    <mergeCell ref="H186:M186"/>
    <mergeCell ref="H187:M187"/>
    <mergeCell ref="H181:M181"/>
    <mergeCell ref="H182:M182"/>
    <mergeCell ref="L173:N173"/>
    <mergeCell ref="A174:O174"/>
    <mergeCell ref="B176:B177"/>
    <mergeCell ref="C176:C177"/>
    <mergeCell ref="D176:G176"/>
    <mergeCell ref="H176:M177"/>
    <mergeCell ref="N176:N177"/>
    <mergeCell ref="H178:M178"/>
    <mergeCell ref="H179:M179"/>
    <mergeCell ref="H180:M180"/>
    <mergeCell ref="H154:M154"/>
    <mergeCell ref="H155:M155"/>
    <mergeCell ref="H150:M150"/>
    <mergeCell ref="B164:O165"/>
    <mergeCell ref="B166:O168"/>
    <mergeCell ref="H161:M161"/>
    <mergeCell ref="H162:M162"/>
    <mergeCell ref="G15:N15"/>
    <mergeCell ref="G16:N16"/>
    <mergeCell ref="G17:N17"/>
    <mergeCell ref="G19:N19"/>
    <mergeCell ref="G21:N21"/>
    <mergeCell ref="G22:N22"/>
    <mergeCell ref="G23:N23"/>
    <mergeCell ref="G25:N25"/>
    <mergeCell ref="G27:N27"/>
    <mergeCell ref="G28:N28"/>
    <mergeCell ref="G29:N29"/>
    <mergeCell ref="H156:M156"/>
    <mergeCell ref="H157:M157"/>
    <mergeCell ref="B136:B137"/>
    <mergeCell ref="H158:M158"/>
    <mergeCell ref="H159:M159"/>
    <mergeCell ref="H160:M160"/>
    <mergeCell ref="L5:N5"/>
    <mergeCell ref="G9:N9"/>
    <mergeCell ref="G10:N10"/>
    <mergeCell ref="G11:N11"/>
    <mergeCell ref="G13:N13"/>
    <mergeCell ref="G31:N31"/>
    <mergeCell ref="H63:N63"/>
    <mergeCell ref="H64:N64"/>
    <mergeCell ref="A33:O35"/>
    <mergeCell ref="A36:O36"/>
    <mergeCell ref="B51:L51"/>
    <mergeCell ref="C57:G57"/>
    <mergeCell ref="H62:N62"/>
    <mergeCell ref="A45:O45"/>
    <mergeCell ref="G12:I12"/>
    <mergeCell ref="J12:N12"/>
    <mergeCell ref="G18:I18"/>
    <mergeCell ref="J18:N18"/>
    <mergeCell ref="G24:I24"/>
    <mergeCell ref="J24:N24"/>
    <mergeCell ref="G30:I30"/>
    <mergeCell ref="J30:N30"/>
    <mergeCell ref="A37:O42"/>
    <mergeCell ref="H153:M153"/>
    <mergeCell ref="N136:N137"/>
    <mergeCell ref="F94:I94"/>
    <mergeCell ref="F95:I95"/>
    <mergeCell ref="C94:E94"/>
    <mergeCell ref="C95:E95"/>
    <mergeCell ref="B129:N130"/>
    <mergeCell ref="A134:O134"/>
    <mergeCell ref="L133:N133"/>
    <mergeCell ref="B114:N117"/>
    <mergeCell ref="B119:N122"/>
    <mergeCell ref="B124:N127"/>
    <mergeCell ref="D136:G136"/>
    <mergeCell ref="C97:E97"/>
    <mergeCell ref="F97:I97"/>
    <mergeCell ref="J97:M97"/>
    <mergeCell ref="J96:M96"/>
    <mergeCell ref="F96:I96"/>
    <mergeCell ref="C96:E96"/>
    <mergeCell ref="C98:E98"/>
    <mergeCell ref="F98:I98"/>
    <mergeCell ref="H142:M142"/>
    <mergeCell ref="H143:M143"/>
    <mergeCell ref="J98:M98"/>
    <mergeCell ref="H152:M152"/>
    <mergeCell ref="A88:O88"/>
    <mergeCell ref="A104:O104"/>
    <mergeCell ref="A112:O112"/>
    <mergeCell ref="F92:I93"/>
    <mergeCell ref="C92:E93"/>
    <mergeCell ref="B108:N110"/>
    <mergeCell ref="C136:C137"/>
    <mergeCell ref="H138:M138"/>
    <mergeCell ref="H139:M139"/>
    <mergeCell ref="H140:M140"/>
    <mergeCell ref="H141:M141"/>
    <mergeCell ref="H136:M137"/>
    <mergeCell ref="H147:M147"/>
    <mergeCell ref="H148:M148"/>
    <mergeCell ref="H151:M151"/>
    <mergeCell ref="H145:M145"/>
    <mergeCell ref="J94:M95"/>
    <mergeCell ref="H149:M149"/>
    <mergeCell ref="H146:M146"/>
    <mergeCell ref="H144:M144"/>
    <mergeCell ref="J92:M93"/>
  </mergeCells>
  <phoneticPr fontId="20"/>
  <conditionalFormatting sqref="A20:G31 R20:XFD31">
    <cfRule type="containsText" dxfId="596" priority="21" operator="containsText" text="(例)">
      <formula>NOT(ISERROR(SEARCH("(例)",A20)))</formula>
    </cfRule>
  </conditionalFormatting>
  <conditionalFormatting sqref="B94:J94 N94:N95 B95:I95">
    <cfRule type="expression" dxfId="595" priority="44">
      <formula>$B$92&lt;&gt;""</formula>
    </cfRule>
  </conditionalFormatting>
  <conditionalFormatting sqref="B51:L51">
    <cfRule type="containsBlanks" dxfId="594" priority="7">
      <formula>LEN(TRIM(B51))=0</formula>
    </cfRule>
  </conditionalFormatting>
  <conditionalFormatting sqref="B138:N138">
    <cfRule type="containsBlanks" dxfId="593" priority="8">
      <formula>LEN(TRIM(B138))=0</formula>
    </cfRule>
  </conditionalFormatting>
  <conditionalFormatting sqref="E16:E19 J24 J30">
    <cfRule type="containsText" dxfId="592" priority="29" operator="containsText" text="(例)">
      <formula>NOT(ISERROR(SEARCH("(例)",E16)))</formula>
    </cfRule>
  </conditionalFormatting>
  <conditionalFormatting sqref="H62:N64">
    <cfRule type="expression" dxfId="591" priority="9">
      <formula>AND(MONTH(H62)&lt;10,DAY(H62)&lt;10)</formula>
    </cfRule>
    <cfRule type="expression" dxfId="590" priority="10">
      <formula>AND(MONTH(H62)&lt;10,DAY(H62)&gt;=10)</formula>
    </cfRule>
    <cfRule type="expression" dxfId="589" priority="11">
      <formula>AND(MONTH(H62)&gt;=10,DAY(H62)&lt;10)</formula>
    </cfRule>
    <cfRule type="expression" dxfId="588" priority="12">
      <formula>AND(MONTH(H62)&gt;=10,DAY(H62)&gt;=10)</formula>
    </cfRule>
  </conditionalFormatting>
  <conditionalFormatting sqref="H63:N64">
    <cfRule type="containsBlanks" dxfId="587" priority="5">
      <formula>LEN(TRIM(H63))=0</formula>
    </cfRule>
  </conditionalFormatting>
  <conditionalFormatting sqref="L133:N133">
    <cfRule type="containsBlanks" dxfId="586" priority="4">
      <formula>LEN(TRIM(L133))=0</formula>
    </cfRule>
  </conditionalFormatting>
  <conditionalFormatting sqref="L173:N173">
    <cfRule type="containsBlanks" dxfId="585" priority="3">
      <formula>LEN(TRIM(L173))=0</formula>
    </cfRule>
  </conditionalFormatting>
  <conditionalFormatting sqref="L213:N213">
    <cfRule type="containsBlanks" dxfId="584" priority="2">
      <formula>LEN(TRIM(L213))=0</formula>
    </cfRule>
  </conditionalFormatting>
  <conditionalFormatting sqref="L253:N253">
    <cfRule type="containsBlanks" dxfId="583" priority="1">
      <formula>LEN(TRIM(L253))=0</formula>
    </cfRule>
  </conditionalFormatting>
  <conditionalFormatting sqref="O20:O31">
    <cfRule type="containsText" dxfId="582" priority="24" operator="containsText" text="(例)">
      <formula>NOT(ISERROR(SEARCH("(例)",O20)))</formula>
    </cfRule>
  </conditionalFormatting>
  <conditionalFormatting sqref="Q15:Q19 Q21:Q25">
    <cfRule type="containsText" dxfId="581" priority="17" operator="containsText" text="(例)">
      <formula>NOT(ISERROR(SEARCH("(例)",Q15)))</formula>
    </cfRule>
  </conditionalFormatting>
  <dataValidations xWindow="359" yWindow="816" count="5">
    <dataValidation imeMode="fullKatakana" allowBlank="1" showInputMessage="1" showErrorMessage="1" prompt="姓と名の間を全角で１マス空ける" sqref="B178:B202 B138:B162 B218:B242 B258:B282" xr:uid="{15A757D5-7425-4F16-B3B6-52932C08C335}"/>
    <dataValidation imeMode="hiragana" allowBlank="1" showInputMessage="1" showErrorMessage="1" prompt="姓と名の間を全角で１マス空ける" sqref="C178:C202 C138:C162 C218:C242 C258:C282" xr:uid="{9A36F77E-01BD-4297-8242-AF6C8111E777}"/>
    <dataValidation imeMode="hiragana" allowBlank="1" showInputMessage="1" showErrorMessage="1" prompt="商業登記簿と一致する役職名を記入" sqref="N138:N162 N178:N202 N218:N242 N258:N282" xr:uid="{4FD4D9DC-BA75-4824-BF3B-8C4F8C238C21}"/>
    <dataValidation imeMode="off" allowBlank="1" showInputMessage="1" showErrorMessage="1" sqref="E138:G162 E178:G202 E218:G242 E258:G282" xr:uid="{A505677D-8936-42DA-A425-8B8554B2B230}"/>
    <dataValidation type="list" imeMode="fullAlpha" allowBlank="1" showInputMessage="1" showErrorMessage="1" sqref="D258:D282 D138:D162 D178:D202 D218:D242" xr:uid="{A3308BA7-1549-4859-A458-1A19FF82D991}">
      <formula1>"Ｔ,Ｓ,Ｈ"</formula1>
    </dataValidation>
  </dataValidations>
  <printOptions horizontalCentered="1"/>
  <pageMargins left="0.51181102362204722" right="0.11811023622047245" top="0.35433070866141736" bottom="0.35433070866141736" header="0.31496062992125984" footer="0.11811023622047245"/>
  <pageSetup paperSize="9" scale="60" orientation="portrait" r:id="rId1"/>
  <headerFooter scaleWithDoc="0">
    <oddFooter>&amp;R&amp;K01+049R7高層ZEH-M_ver.1</oddFooter>
  </headerFooter>
  <rowBreaks count="7" manualBreakCount="7">
    <brk id="43" max="16383" man="1"/>
    <brk id="84" max="16383" man="1"/>
    <brk id="100" max="15" man="1"/>
    <brk id="130" max="15" man="1"/>
    <brk id="169" max="15" man="1"/>
    <brk id="209" max="15" man="1"/>
    <brk id="249"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9E65D-953C-4083-B838-2A55DC2AB4C7}">
  <sheetPr>
    <outlinePr summaryBelow="0"/>
  </sheetPr>
  <dimension ref="A1:AS73"/>
  <sheetViews>
    <sheetView showGridLines="0" showZeros="0" view="pageBreakPreview" topLeftCell="B1" zoomScaleNormal="55" zoomScaleSheetLayoutView="100" workbookViewId="0">
      <selection activeCell="B1" sqref="B1"/>
    </sheetView>
  </sheetViews>
  <sheetFormatPr defaultColWidth="3" defaultRowHeight="18" customHeight="1" outlineLevelRow="1"/>
  <cols>
    <col min="1" max="1" width="0.83203125" style="710" hidden="1" customWidth="1"/>
    <col min="2" max="4" width="3" style="710" customWidth="1"/>
    <col min="5" max="6" width="3" style="714" customWidth="1"/>
    <col min="7" max="8" width="3" style="715" customWidth="1"/>
    <col min="9" max="44" width="3" style="710" customWidth="1"/>
    <col min="45" max="45" width="3" style="671"/>
    <col min="46" max="16384" width="3" style="710"/>
  </cols>
  <sheetData>
    <row r="1" spans="1:45" s="707" customFormat="1" ht="21">
      <c r="A1" s="705"/>
      <c r="B1" s="163" t="s">
        <v>981</v>
      </c>
      <c r="C1" s="163"/>
      <c r="D1" s="706"/>
      <c r="E1" s="706"/>
      <c r="F1" s="706"/>
      <c r="G1" s="706"/>
      <c r="H1" s="706"/>
      <c r="AE1" s="708"/>
      <c r="AS1" s="180"/>
    </row>
    <row r="2" spans="1:45" ht="30" customHeight="1">
      <c r="B2" s="1473" t="s">
        <v>699</v>
      </c>
      <c r="C2" s="1473"/>
      <c r="D2" s="1473"/>
      <c r="E2" s="1473"/>
      <c r="F2" s="1473"/>
      <c r="G2" s="1473"/>
      <c r="H2" s="1473"/>
      <c r="I2" s="1473"/>
      <c r="J2" s="1473"/>
      <c r="K2" s="1473"/>
      <c r="L2" s="1473"/>
      <c r="M2" s="1473"/>
      <c r="N2" s="1473"/>
      <c r="O2" s="783"/>
      <c r="P2" s="783"/>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9"/>
      <c r="AN2" s="1068"/>
      <c r="AO2" s="1068"/>
      <c r="AP2" s="1069"/>
      <c r="AQ2" s="1068"/>
      <c r="AR2" s="1068"/>
    </row>
    <row r="3" spans="1:45" ht="30" customHeight="1">
      <c r="B3" s="1474" t="s">
        <v>963</v>
      </c>
      <c r="C3" s="1474"/>
      <c r="D3" s="1474"/>
      <c r="E3" s="1474"/>
      <c r="F3" s="1474"/>
      <c r="G3" s="1474"/>
      <c r="H3" s="1474"/>
      <c r="I3" s="1474"/>
      <c r="J3" s="1474"/>
      <c r="K3" s="1474"/>
      <c r="L3" s="1474"/>
      <c r="M3" s="1474"/>
      <c r="N3" s="1474"/>
      <c r="O3" s="783"/>
      <c r="P3" s="783"/>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1068"/>
      <c r="AO3" s="1068"/>
      <c r="AP3" s="1068"/>
      <c r="AQ3" s="1068"/>
      <c r="AR3" s="1068"/>
    </row>
    <row r="4" spans="1:45" ht="61.5" customHeight="1">
      <c r="B4" s="1475" t="str">
        <f>様式第1_交付申請書!A33</f>
        <v>令和７年度
二酸化炭素排出抑制対策事業費等補助金
（戸建住宅ネット・ゼロ・エネルギー・ハウス（ＺＥＨ）化等支援事業
及び集合住宅の省ＣＯ２化促進事業）</v>
      </c>
      <c r="C4" s="1475"/>
      <c r="D4" s="1475"/>
      <c r="E4" s="1475"/>
      <c r="F4" s="1475"/>
      <c r="G4" s="1475"/>
      <c r="H4" s="1475"/>
      <c r="I4" s="1475"/>
      <c r="J4" s="1475"/>
      <c r="K4" s="1475"/>
      <c r="L4" s="1475"/>
      <c r="M4" s="1475"/>
      <c r="N4" s="1475"/>
      <c r="O4" s="1475"/>
      <c r="P4" s="1475"/>
      <c r="Q4" s="1475"/>
      <c r="R4" s="1475"/>
      <c r="S4" s="1475"/>
      <c r="T4" s="1475"/>
      <c r="U4" s="1475"/>
      <c r="V4" s="1475"/>
      <c r="W4" s="1475"/>
      <c r="X4" s="1475"/>
      <c r="Y4" s="1475"/>
      <c r="Z4" s="1475"/>
      <c r="AA4" s="1475"/>
      <c r="AB4" s="1475"/>
      <c r="AC4" s="1475"/>
      <c r="AD4" s="1475"/>
      <c r="AE4" s="1475"/>
      <c r="AF4" s="1475"/>
      <c r="AG4" s="1475"/>
      <c r="AH4" s="1475"/>
      <c r="AI4" s="1475"/>
      <c r="AJ4" s="1475"/>
      <c r="AK4" s="1475"/>
      <c r="AL4" s="1475"/>
      <c r="AM4" s="1475"/>
      <c r="AN4" s="1475"/>
      <c r="AO4" s="1475"/>
      <c r="AP4" s="1475"/>
      <c r="AQ4" s="1475"/>
      <c r="AR4" s="1475"/>
    </row>
    <row r="5" spans="1:45" ht="39" customHeight="1">
      <c r="B5" s="1475" t="s">
        <v>295</v>
      </c>
      <c r="C5" s="1475"/>
      <c r="D5" s="1475"/>
      <c r="E5" s="1475"/>
      <c r="F5" s="1475"/>
      <c r="G5" s="1475"/>
      <c r="H5" s="1475"/>
      <c r="I5" s="1475"/>
      <c r="J5" s="1475"/>
      <c r="K5" s="1475"/>
      <c r="L5" s="1475"/>
      <c r="M5" s="1475"/>
      <c r="N5" s="1475"/>
      <c r="O5" s="1475"/>
      <c r="P5" s="1475"/>
      <c r="Q5" s="1475"/>
      <c r="R5" s="1475"/>
      <c r="S5" s="1475"/>
      <c r="T5" s="1475"/>
      <c r="U5" s="1475"/>
      <c r="V5" s="1475"/>
      <c r="W5" s="1475"/>
      <c r="X5" s="1475"/>
      <c r="Y5" s="1475"/>
      <c r="Z5" s="1475"/>
      <c r="AA5" s="1475"/>
      <c r="AB5" s="1475"/>
      <c r="AC5" s="1475"/>
      <c r="AD5" s="1475"/>
      <c r="AE5" s="1475"/>
      <c r="AF5" s="1475"/>
      <c r="AG5" s="1475"/>
      <c r="AH5" s="1475"/>
      <c r="AI5" s="1475"/>
      <c r="AJ5" s="1475"/>
      <c r="AK5" s="1475"/>
      <c r="AL5" s="1475"/>
      <c r="AM5" s="1475"/>
      <c r="AN5" s="1475"/>
      <c r="AO5" s="1475"/>
      <c r="AP5" s="1475"/>
      <c r="AQ5" s="1475"/>
      <c r="AR5" s="1475"/>
    </row>
    <row r="6" spans="1:45" ht="60" customHeight="1">
      <c r="B6" s="1472" t="s">
        <v>1053</v>
      </c>
      <c r="C6" s="1472"/>
      <c r="D6" s="1472"/>
      <c r="E6" s="1472"/>
      <c r="F6" s="1472"/>
      <c r="G6" s="1472"/>
      <c r="H6" s="1472"/>
      <c r="I6" s="1472"/>
      <c r="J6" s="1472"/>
      <c r="K6" s="1472"/>
      <c r="L6" s="1472"/>
      <c r="M6" s="1472"/>
      <c r="N6" s="1472"/>
      <c r="O6" s="1472"/>
      <c r="P6" s="1472"/>
      <c r="Q6" s="1472"/>
      <c r="R6" s="1472"/>
      <c r="S6" s="1472"/>
      <c r="T6" s="1472"/>
      <c r="U6" s="1472"/>
      <c r="V6" s="1472"/>
      <c r="W6" s="1472"/>
      <c r="X6" s="1472"/>
      <c r="Y6" s="1472"/>
      <c r="Z6" s="1472"/>
      <c r="AA6" s="1472"/>
      <c r="AB6" s="1472"/>
      <c r="AC6" s="1472"/>
      <c r="AD6" s="1472"/>
      <c r="AE6" s="1472"/>
      <c r="AF6" s="1472"/>
      <c r="AG6" s="1472"/>
      <c r="AH6" s="1472"/>
      <c r="AI6" s="1472"/>
      <c r="AJ6" s="1472"/>
      <c r="AK6" s="1472"/>
      <c r="AL6" s="1472"/>
      <c r="AM6" s="1472"/>
      <c r="AN6" s="1472"/>
      <c r="AO6" s="1472"/>
      <c r="AP6" s="1472"/>
      <c r="AQ6" s="1472"/>
      <c r="AR6" s="1059"/>
    </row>
    <row r="7" spans="1:45" ht="13.5" customHeight="1">
      <c r="B7" s="1059"/>
      <c r="C7" s="1059"/>
      <c r="D7" s="1059"/>
      <c r="E7" s="1059"/>
      <c r="F7" s="1059"/>
      <c r="G7" s="1059"/>
      <c r="H7" s="1059"/>
      <c r="I7" s="1059"/>
      <c r="J7" s="1059"/>
      <c r="K7" s="1059"/>
      <c r="L7" s="1059"/>
      <c r="M7" s="1059"/>
      <c r="N7" s="1059"/>
      <c r="O7" s="1059"/>
      <c r="P7" s="1059"/>
      <c r="Q7" s="1059"/>
      <c r="R7" s="1059"/>
      <c r="S7" s="1059"/>
      <c r="T7" s="1059"/>
      <c r="U7" s="1059"/>
      <c r="V7" s="1059"/>
      <c r="W7" s="1059"/>
      <c r="X7" s="1059"/>
      <c r="Y7" s="1059"/>
      <c r="Z7" s="1059"/>
      <c r="AA7" s="1059"/>
      <c r="AB7" s="1059"/>
      <c r="AC7" s="1059"/>
      <c r="AD7" s="1059"/>
      <c r="AE7" s="1059"/>
      <c r="AF7" s="1059"/>
      <c r="AG7" s="1059"/>
      <c r="AH7" s="1059"/>
      <c r="AI7" s="1059"/>
      <c r="AJ7" s="1059"/>
      <c r="AK7" s="1059"/>
      <c r="AL7" s="1059"/>
      <c r="AM7" s="1059"/>
      <c r="AN7" s="1059"/>
      <c r="AO7" s="1059"/>
      <c r="AP7" s="1059"/>
      <c r="AQ7" s="1059"/>
      <c r="AR7" s="1059"/>
    </row>
    <row r="8" spans="1:45" ht="17.25" customHeight="1">
      <c r="B8" s="976" t="s">
        <v>646</v>
      </c>
      <c r="C8" s="976"/>
      <c r="D8" s="1070" t="s">
        <v>700</v>
      </c>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c r="AL8" s="976"/>
      <c r="AM8" s="976"/>
      <c r="AN8" s="976"/>
      <c r="AO8" s="976"/>
      <c r="AP8" s="976"/>
      <c r="AQ8" s="976"/>
      <c r="AR8" s="976"/>
    </row>
    <row r="9" spans="1:45" ht="17.25" customHeight="1">
      <c r="B9" s="1068"/>
      <c r="C9" s="976"/>
      <c r="D9" s="976" t="s">
        <v>1054</v>
      </c>
      <c r="E9" s="1071"/>
      <c r="F9" s="1071"/>
      <c r="G9" s="1071"/>
      <c r="H9" s="1071"/>
      <c r="I9" s="1071"/>
      <c r="J9" s="1071"/>
      <c r="K9" s="1071"/>
      <c r="L9" s="1071"/>
      <c r="M9" s="1071"/>
      <c r="N9" s="1071"/>
      <c r="O9" s="1071"/>
      <c r="P9" s="1071"/>
      <c r="Q9" s="1071"/>
      <c r="R9" s="1071"/>
      <c r="S9" s="1071"/>
      <c r="T9" s="1071"/>
      <c r="U9" s="1071"/>
      <c r="V9" s="1071"/>
      <c r="W9" s="1071"/>
      <c r="X9" s="1071"/>
      <c r="Y9" s="1071"/>
      <c r="Z9" s="1071"/>
      <c r="AA9" s="1071"/>
      <c r="AB9" s="1071"/>
      <c r="AC9" s="1071"/>
      <c r="AD9" s="1071"/>
      <c r="AE9" s="1071"/>
      <c r="AF9" s="1071"/>
      <c r="AG9" s="1071"/>
      <c r="AH9" s="1071"/>
      <c r="AI9" s="1071"/>
      <c r="AJ9" s="1071"/>
      <c r="AK9" s="1071"/>
      <c r="AL9" s="1071"/>
      <c r="AM9" s="1071"/>
      <c r="AN9" s="1071"/>
      <c r="AO9" s="1071"/>
      <c r="AP9" s="1071"/>
      <c r="AQ9" s="1071"/>
      <c r="AR9" s="1071"/>
    </row>
    <row r="10" spans="1:45" ht="17.25" customHeight="1">
      <c r="B10" s="1068"/>
      <c r="C10" s="976"/>
      <c r="D10" s="976" t="s">
        <v>1055</v>
      </c>
      <c r="E10" s="1071"/>
      <c r="F10" s="1071"/>
      <c r="G10" s="1071"/>
      <c r="H10" s="1071"/>
      <c r="I10" s="1071"/>
      <c r="J10" s="1071"/>
      <c r="K10" s="1071"/>
      <c r="L10" s="1071"/>
      <c r="M10" s="1071"/>
      <c r="N10" s="1071"/>
      <c r="O10" s="1071"/>
      <c r="P10" s="1071"/>
      <c r="Q10" s="1071"/>
      <c r="R10" s="1071"/>
      <c r="S10" s="1071"/>
      <c r="T10" s="1071"/>
      <c r="U10" s="1071"/>
      <c r="V10" s="1071"/>
      <c r="W10" s="1071"/>
      <c r="X10" s="1071"/>
      <c r="Y10" s="1071"/>
      <c r="Z10" s="1071"/>
      <c r="AA10" s="1071"/>
      <c r="AB10" s="1071"/>
      <c r="AC10" s="1071"/>
      <c r="AD10" s="1071"/>
      <c r="AE10" s="1071"/>
      <c r="AF10" s="1071"/>
      <c r="AG10" s="1071"/>
      <c r="AH10" s="1071"/>
      <c r="AI10" s="1071"/>
      <c r="AJ10" s="1071"/>
      <c r="AK10" s="1071"/>
      <c r="AL10" s="1071"/>
      <c r="AM10" s="1071"/>
      <c r="AN10" s="1071"/>
      <c r="AO10" s="1071"/>
      <c r="AP10" s="1071"/>
      <c r="AQ10" s="1071"/>
      <c r="AR10" s="1071"/>
    </row>
    <row r="11" spans="1:45" ht="17.25" customHeight="1">
      <c r="B11" s="1068"/>
      <c r="C11" s="976"/>
      <c r="D11" s="976" t="s">
        <v>1056</v>
      </c>
      <c r="E11" s="1071"/>
      <c r="F11" s="1071"/>
      <c r="G11" s="1071"/>
      <c r="H11" s="1071"/>
      <c r="I11" s="1071"/>
      <c r="J11" s="1071"/>
      <c r="K11" s="1071"/>
      <c r="L11" s="1071"/>
      <c r="M11" s="1071"/>
      <c r="N11" s="1071"/>
      <c r="O11" s="1071"/>
      <c r="P11" s="1071"/>
      <c r="Q11" s="1071"/>
      <c r="R11" s="1071"/>
      <c r="S11" s="1071"/>
      <c r="T11" s="1071"/>
      <c r="U11" s="1071"/>
      <c r="V11" s="1071"/>
      <c r="W11" s="1071"/>
      <c r="X11" s="1071"/>
      <c r="Y11" s="1071"/>
      <c r="Z11" s="1071"/>
      <c r="AA11" s="1071"/>
      <c r="AB11" s="1071"/>
      <c r="AC11" s="1071"/>
      <c r="AD11" s="1071"/>
      <c r="AE11" s="1071"/>
      <c r="AF11" s="1071"/>
      <c r="AG11" s="1071"/>
      <c r="AH11" s="1071"/>
      <c r="AI11" s="1071"/>
      <c r="AJ11" s="1071"/>
      <c r="AK11" s="1071"/>
      <c r="AL11" s="1071"/>
      <c r="AM11" s="1071"/>
      <c r="AN11" s="1071"/>
      <c r="AO11" s="1071"/>
      <c r="AP11" s="1071"/>
      <c r="AQ11" s="1071"/>
      <c r="AR11" s="1071"/>
    </row>
    <row r="12" spans="1:45" ht="7.5" customHeight="1">
      <c r="B12" s="1068"/>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row>
    <row r="13" spans="1:45" ht="17.25" customHeight="1">
      <c r="B13" s="976" t="s">
        <v>78</v>
      </c>
      <c r="C13" s="976"/>
      <c r="D13" s="1070" t="s">
        <v>701</v>
      </c>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row>
    <row r="14" spans="1:45" ht="17.25" customHeight="1">
      <c r="B14" s="1068"/>
      <c r="C14" s="976"/>
      <c r="D14" s="976" t="s">
        <v>79</v>
      </c>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c r="AL14" s="976"/>
      <c r="AM14" s="976"/>
      <c r="AN14" s="976"/>
      <c r="AO14" s="976"/>
      <c r="AP14" s="976"/>
      <c r="AQ14" s="976"/>
      <c r="AR14" s="976"/>
    </row>
    <row r="15" spans="1:45" s="711" customFormat="1" ht="7.5" customHeight="1">
      <c r="B15" s="1068"/>
      <c r="C15" s="976"/>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c r="AL15" s="976"/>
      <c r="AM15" s="976"/>
      <c r="AN15" s="976"/>
      <c r="AO15" s="976"/>
      <c r="AP15" s="976"/>
      <c r="AQ15" s="976"/>
      <c r="AR15" s="976"/>
      <c r="AS15" s="671"/>
    </row>
    <row r="16" spans="1:45" s="711" customFormat="1" ht="17.25" customHeight="1">
      <c r="B16" s="976" t="s">
        <v>651</v>
      </c>
      <c r="C16" s="976"/>
      <c r="D16" s="1070" t="s">
        <v>702</v>
      </c>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671"/>
    </row>
    <row r="17" spans="2:45" s="711" customFormat="1" ht="17.25" customHeight="1">
      <c r="B17" s="1068"/>
      <c r="C17" s="976"/>
      <c r="D17" s="976" t="s">
        <v>1057</v>
      </c>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76"/>
      <c r="AS17" s="671"/>
    </row>
    <row r="18" spans="2:45" s="711" customFormat="1" ht="7.5" customHeight="1">
      <c r="B18" s="1068"/>
      <c r="C18" s="976"/>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c r="AL18" s="976"/>
      <c r="AM18" s="976"/>
      <c r="AN18" s="976"/>
      <c r="AO18" s="976"/>
      <c r="AP18" s="976"/>
      <c r="AQ18" s="976"/>
      <c r="AR18" s="976"/>
      <c r="AS18" s="671"/>
    </row>
    <row r="19" spans="2:45" s="711" customFormat="1" ht="17.25" customHeight="1">
      <c r="B19" s="976" t="s">
        <v>80</v>
      </c>
      <c r="C19" s="976"/>
      <c r="D19" s="1070" t="s">
        <v>703</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c r="AL19" s="976"/>
      <c r="AM19" s="976"/>
      <c r="AN19" s="976"/>
      <c r="AO19" s="976"/>
      <c r="AP19" s="976"/>
      <c r="AQ19" s="976"/>
      <c r="AR19" s="976"/>
      <c r="AS19" s="671"/>
    </row>
    <row r="20" spans="2:45" s="711" customFormat="1" ht="17.25" customHeight="1">
      <c r="B20" s="1068"/>
      <c r="C20" s="976"/>
      <c r="D20" s="976" t="s">
        <v>704</v>
      </c>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c r="AL20" s="976"/>
      <c r="AM20" s="976"/>
      <c r="AN20" s="976"/>
      <c r="AO20" s="976"/>
      <c r="AP20" s="976"/>
      <c r="AQ20" s="976"/>
      <c r="AR20" s="976"/>
      <c r="AS20" s="671"/>
    </row>
    <row r="21" spans="2:45" s="711" customFormat="1" ht="7.5" customHeight="1">
      <c r="B21" s="1068"/>
      <c r="C21" s="976"/>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c r="AL21" s="976"/>
      <c r="AM21" s="976"/>
      <c r="AN21" s="976"/>
      <c r="AO21" s="976"/>
      <c r="AP21" s="976"/>
      <c r="AQ21" s="976"/>
      <c r="AR21" s="976"/>
      <c r="AS21" s="671"/>
    </row>
    <row r="22" spans="2:45" s="711" customFormat="1" ht="17.25" customHeight="1">
      <c r="B22" s="976" t="s">
        <v>81</v>
      </c>
      <c r="C22" s="976"/>
      <c r="D22" s="1070" t="s">
        <v>705</v>
      </c>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c r="AL22" s="976"/>
      <c r="AM22" s="976"/>
      <c r="AN22" s="976"/>
      <c r="AO22" s="976"/>
      <c r="AP22" s="976"/>
      <c r="AQ22" s="976"/>
      <c r="AR22" s="976"/>
      <c r="AS22" s="671"/>
    </row>
    <row r="23" spans="2:45" s="711" customFormat="1" ht="17.25" customHeight="1">
      <c r="B23" s="1068"/>
      <c r="C23" s="976"/>
      <c r="D23" s="976" t="s">
        <v>706</v>
      </c>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c r="AL23" s="976"/>
      <c r="AM23" s="976"/>
      <c r="AN23" s="976"/>
      <c r="AO23" s="976"/>
      <c r="AP23" s="976"/>
      <c r="AQ23" s="976"/>
      <c r="AR23" s="976"/>
      <c r="AS23" s="671"/>
    </row>
    <row r="24" spans="2:45" s="711" customFormat="1" ht="17.25" customHeight="1">
      <c r="B24" s="1068"/>
      <c r="C24" s="976"/>
      <c r="D24" s="976" t="s">
        <v>878</v>
      </c>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c r="AL24" s="976"/>
      <c r="AM24" s="976"/>
      <c r="AN24" s="976"/>
      <c r="AO24" s="976"/>
      <c r="AP24" s="976"/>
      <c r="AQ24" s="976"/>
      <c r="AR24" s="976"/>
      <c r="AS24" s="671"/>
    </row>
    <row r="25" spans="2:45" s="711" customFormat="1" ht="7.5" customHeight="1">
      <c r="B25" s="1068"/>
      <c r="C25" s="976"/>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c r="AL25" s="976"/>
      <c r="AM25" s="976"/>
      <c r="AN25" s="976"/>
      <c r="AO25" s="976"/>
      <c r="AP25" s="976"/>
      <c r="AQ25" s="976"/>
      <c r="AR25" s="976"/>
      <c r="AS25" s="671"/>
    </row>
    <row r="26" spans="2:45" s="711" customFormat="1" ht="17.25" customHeight="1">
      <c r="B26" s="976" t="s">
        <v>82</v>
      </c>
      <c r="C26" s="976"/>
      <c r="D26" s="1070" t="s">
        <v>959</v>
      </c>
      <c r="E26" s="976"/>
      <c r="F26" s="976"/>
      <c r="G26" s="976"/>
      <c r="H26" s="976"/>
      <c r="I26" s="976"/>
      <c r="J26" s="976"/>
      <c r="K26" s="976"/>
      <c r="L26" s="976"/>
      <c r="M26" s="976"/>
      <c r="N26" s="976"/>
      <c r="O26" s="976"/>
      <c r="P26" s="976"/>
      <c r="Q26" s="976"/>
      <c r="R26" s="976"/>
      <c r="S26" s="976"/>
      <c r="T26" s="976"/>
      <c r="U26" s="976"/>
      <c r="V26" s="976"/>
      <c r="W26" s="976"/>
      <c r="X26" s="976"/>
      <c r="Y26" s="976"/>
      <c r="Z26" s="976"/>
      <c r="AA26" s="976"/>
      <c r="AB26" s="976"/>
      <c r="AC26" s="976"/>
      <c r="AD26" s="976"/>
      <c r="AE26" s="976"/>
      <c r="AF26" s="976"/>
      <c r="AG26" s="976"/>
      <c r="AH26" s="976"/>
      <c r="AI26" s="976"/>
      <c r="AJ26" s="976"/>
      <c r="AK26" s="976"/>
      <c r="AL26" s="976"/>
      <c r="AM26" s="976"/>
      <c r="AN26" s="976"/>
      <c r="AO26" s="976"/>
      <c r="AP26" s="976"/>
      <c r="AQ26" s="976"/>
      <c r="AR26" s="976"/>
      <c r="AS26" s="671"/>
    </row>
    <row r="27" spans="2:45" s="711" customFormat="1" ht="17.25" customHeight="1">
      <c r="B27" s="1068"/>
      <c r="C27" s="976"/>
      <c r="D27" s="976" t="s">
        <v>967</v>
      </c>
      <c r="E27" s="976"/>
      <c r="F27" s="976"/>
      <c r="G27" s="976"/>
      <c r="H27" s="976"/>
      <c r="I27" s="976"/>
      <c r="J27" s="976"/>
      <c r="K27" s="976"/>
      <c r="L27" s="976"/>
      <c r="M27" s="976"/>
      <c r="N27" s="976"/>
      <c r="O27" s="976"/>
      <c r="P27" s="976"/>
      <c r="Q27" s="976"/>
      <c r="R27" s="976"/>
      <c r="S27" s="976"/>
      <c r="T27" s="976"/>
      <c r="U27" s="976"/>
      <c r="V27" s="976"/>
      <c r="W27" s="976"/>
      <c r="X27" s="976"/>
      <c r="Y27" s="976"/>
      <c r="Z27" s="976"/>
      <c r="AA27" s="976"/>
      <c r="AB27" s="976"/>
      <c r="AC27" s="976"/>
      <c r="AD27" s="976"/>
      <c r="AE27" s="976"/>
      <c r="AF27" s="976"/>
      <c r="AG27" s="976"/>
      <c r="AH27" s="976"/>
      <c r="AI27" s="976"/>
      <c r="AJ27" s="976"/>
      <c r="AK27" s="976"/>
      <c r="AL27" s="976"/>
      <c r="AM27" s="976"/>
      <c r="AN27" s="976"/>
      <c r="AO27" s="976"/>
      <c r="AP27" s="976"/>
      <c r="AQ27" s="976"/>
      <c r="AR27" s="976"/>
      <c r="AS27" s="671"/>
    </row>
    <row r="28" spans="2:45" s="711" customFormat="1" ht="7.5" customHeight="1">
      <c r="B28" s="1068"/>
      <c r="C28" s="976"/>
      <c r="D28" s="976"/>
      <c r="E28" s="976"/>
      <c r="F28" s="976"/>
      <c r="G28" s="976"/>
      <c r="H28" s="976"/>
      <c r="I28" s="976"/>
      <c r="J28" s="976"/>
      <c r="K28" s="976"/>
      <c r="L28" s="976"/>
      <c r="M28" s="976"/>
      <c r="N28" s="976"/>
      <c r="O28" s="976"/>
      <c r="P28" s="976"/>
      <c r="Q28" s="976"/>
      <c r="R28" s="976"/>
      <c r="S28" s="976"/>
      <c r="T28" s="976"/>
      <c r="U28" s="976"/>
      <c r="V28" s="976"/>
      <c r="W28" s="976"/>
      <c r="X28" s="976"/>
      <c r="Y28" s="976"/>
      <c r="Z28" s="976"/>
      <c r="AA28" s="976"/>
      <c r="AB28" s="976"/>
      <c r="AC28" s="976"/>
      <c r="AD28" s="976"/>
      <c r="AE28" s="976"/>
      <c r="AF28" s="976"/>
      <c r="AG28" s="976"/>
      <c r="AH28" s="976"/>
      <c r="AI28" s="976"/>
      <c r="AJ28" s="976"/>
      <c r="AK28" s="976"/>
      <c r="AL28" s="976"/>
      <c r="AM28" s="976"/>
      <c r="AN28" s="976"/>
      <c r="AO28" s="976"/>
      <c r="AP28" s="976"/>
      <c r="AQ28" s="976"/>
      <c r="AR28" s="976"/>
      <c r="AS28" s="671"/>
    </row>
    <row r="29" spans="2:45" s="711" customFormat="1" ht="17.25" customHeight="1">
      <c r="B29" s="976" t="s">
        <v>83</v>
      </c>
      <c r="C29" s="976"/>
      <c r="D29" s="1070" t="s">
        <v>707</v>
      </c>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s="976"/>
      <c r="AM29" s="976"/>
      <c r="AN29" s="976"/>
      <c r="AO29" s="976"/>
      <c r="AP29" s="976"/>
      <c r="AQ29" s="976"/>
      <c r="AR29" s="976"/>
      <c r="AS29" s="671"/>
    </row>
    <row r="30" spans="2:45" s="711" customFormat="1" ht="17.25" customHeight="1">
      <c r="B30" s="1068"/>
      <c r="C30" s="976"/>
      <c r="D30" s="976" t="s">
        <v>968</v>
      </c>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c r="AL30" s="976"/>
      <c r="AM30" s="976"/>
      <c r="AN30" s="976"/>
      <c r="AO30" s="976"/>
      <c r="AP30" s="976"/>
      <c r="AQ30" s="976"/>
      <c r="AR30" s="976"/>
      <c r="AS30" s="671"/>
    </row>
    <row r="31" spans="2:45" s="711" customFormat="1" ht="17.25" customHeight="1">
      <c r="B31" s="1068"/>
      <c r="C31" s="976"/>
      <c r="D31" s="976" t="s">
        <v>976</v>
      </c>
      <c r="E31" s="976"/>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c r="AL31" s="976"/>
      <c r="AM31" s="976"/>
      <c r="AN31" s="976"/>
      <c r="AO31" s="976"/>
      <c r="AP31" s="976"/>
      <c r="AQ31" s="976"/>
      <c r="AR31" s="976"/>
      <c r="AS31" s="671"/>
    </row>
    <row r="32" spans="2:45" s="711" customFormat="1" ht="7.5" customHeight="1">
      <c r="B32" s="1068"/>
      <c r="C32" s="976"/>
      <c r="D32" s="976"/>
      <c r="E32" s="976"/>
      <c r="F32" s="976"/>
      <c r="G32" s="976"/>
      <c r="H32" s="976"/>
      <c r="I32" s="976"/>
      <c r="J32" s="976"/>
      <c r="K32" s="976"/>
      <c r="L32" s="976"/>
      <c r="M32" s="976"/>
      <c r="N32" s="976"/>
      <c r="O32" s="976"/>
      <c r="P32" s="976"/>
      <c r="Q32" s="976"/>
      <c r="R32" s="976"/>
      <c r="S32" s="976"/>
      <c r="T32" s="976"/>
      <c r="U32" s="976"/>
      <c r="V32" s="976"/>
      <c r="W32" s="976"/>
      <c r="X32" s="976"/>
      <c r="Y32" s="976"/>
      <c r="Z32" s="976"/>
      <c r="AA32" s="976"/>
      <c r="AB32" s="976"/>
      <c r="AC32" s="976"/>
      <c r="AD32" s="976"/>
      <c r="AE32" s="976"/>
      <c r="AF32" s="976"/>
      <c r="AG32" s="976"/>
      <c r="AH32" s="976"/>
      <c r="AI32" s="976"/>
      <c r="AJ32" s="976"/>
      <c r="AK32" s="976"/>
      <c r="AL32" s="976"/>
      <c r="AM32" s="976"/>
      <c r="AN32" s="976"/>
      <c r="AO32" s="976"/>
      <c r="AP32" s="976"/>
      <c r="AQ32" s="976"/>
      <c r="AR32" s="976"/>
      <c r="AS32" s="671"/>
    </row>
    <row r="33" spans="2:45" s="711" customFormat="1" ht="17.25" customHeight="1">
      <c r="B33" s="976" t="s">
        <v>84</v>
      </c>
      <c r="C33" s="976"/>
      <c r="D33" s="1070" t="s">
        <v>708</v>
      </c>
      <c r="E33" s="976"/>
      <c r="F33" s="976"/>
      <c r="G33" s="976"/>
      <c r="H33" s="976"/>
      <c r="I33" s="976"/>
      <c r="J33" s="976"/>
      <c r="K33" s="976"/>
      <c r="L33" s="976"/>
      <c r="M33" s="976"/>
      <c r="N33" s="976"/>
      <c r="O33" s="976"/>
      <c r="P33" s="976"/>
      <c r="Q33" s="976"/>
      <c r="R33" s="976"/>
      <c r="S33" s="976"/>
      <c r="T33" s="976"/>
      <c r="U33" s="976"/>
      <c r="V33" s="976"/>
      <c r="W33" s="976"/>
      <c r="X33" s="976"/>
      <c r="Y33" s="976"/>
      <c r="Z33" s="976"/>
      <c r="AA33" s="976"/>
      <c r="AB33" s="976"/>
      <c r="AC33" s="976"/>
      <c r="AD33" s="976"/>
      <c r="AE33" s="976"/>
      <c r="AF33" s="976"/>
      <c r="AG33" s="976"/>
      <c r="AH33" s="976"/>
      <c r="AI33" s="976"/>
      <c r="AJ33" s="976"/>
      <c r="AK33" s="976"/>
      <c r="AL33" s="976"/>
      <c r="AM33" s="976"/>
      <c r="AN33" s="976"/>
      <c r="AO33" s="976"/>
      <c r="AP33" s="976"/>
      <c r="AQ33" s="976"/>
      <c r="AR33" s="976"/>
      <c r="AS33" s="671"/>
    </row>
    <row r="34" spans="2:45" s="711" customFormat="1" ht="17.25" customHeight="1">
      <c r="B34" s="1068"/>
      <c r="C34" s="976"/>
      <c r="D34" s="976" t="s">
        <v>709</v>
      </c>
      <c r="E34" s="976"/>
      <c r="F34" s="976"/>
      <c r="G34" s="976"/>
      <c r="H34" s="976"/>
      <c r="I34" s="976"/>
      <c r="J34" s="976"/>
      <c r="K34" s="976"/>
      <c r="L34" s="976"/>
      <c r="M34" s="976"/>
      <c r="N34" s="976"/>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c r="AL34" s="976"/>
      <c r="AM34" s="976"/>
      <c r="AN34" s="976"/>
      <c r="AO34" s="976"/>
      <c r="AP34" s="976"/>
      <c r="AQ34" s="976"/>
      <c r="AR34" s="976"/>
      <c r="AS34" s="671"/>
    </row>
    <row r="35" spans="2:45" s="711" customFormat="1" ht="7.5" customHeight="1">
      <c r="B35" s="1068"/>
      <c r="C35" s="976"/>
      <c r="D35" s="976"/>
      <c r="E35" s="976"/>
      <c r="F35" s="976"/>
      <c r="G35" s="976"/>
      <c r="H35" s="976"/>
      <c r="I35" s="976"/>
      <c r="J35" s="976"/>
      <c r="K35" s="976"/>
      <c r="L35" s="976"/>
      <c r="M35" s="976"/>
      <c r="N35" s="976"/>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c r="AL35" s="976"/>
      <c r="AM35" s="976"/>
      <c r="AN35" s="976"/>
      <c r="AO35" s="976"/>
      <c r="AP35" s="976"/>
      <c r="AQ35" s="976"/>
      <c r="AR35" s="976"/>
      <c r="AS35" s="671"/>
    </row>
    <row r="36" spans="2:45" s="711" customFormat="1" ht="17.25" customHeight="1">
      <c r="B36" s="976" t="s">
        <v>85</v>
      </c>
      <c r="C36" s="976"/>
      <c r="D36" s="1070" t="s">
        <v>710</v>
      </c>
      <c r="E36" s="976"/>
      <c r="F36" s="976"/>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c r="AL36" s="976"/>
      <c r="AM36" s="976"/>
      <c r="AN36" s="976"/>
      <c r="AO36" s="976"/>
      <c r="AP36" s="976"/>
      <c r="AQ36" s="976"/>
      <c r="AR36" s="976"/>
      <c r="AS36" s="671"/>
    </row>
    <row r="37" spans="2:45" s="711" customFormat="1" ht="17.25" customHeight="1">
      <c r="B37" s="1068"/>
      <c r="C37" s="976"/>
      <c r="D37" s="976" t="s">
        <v>1058</v>
      </c>
      <c r="E37" s="976"/>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c r="AL37" s="976"/>
      <c r="AM37" s="976"/>
      <c r="AN37" s="976"/>
      <c r="AO37" s="976"/>
      <c r="AP37" s="976"/>
      <c r="AQ37" s="976"/>
      <c r="AR37" s="976"/>
      <c r="AS37" s="671"/>
    </row>
    <row r="38" spans="2:45" s="711" customFormat="1" ht="17.25" customHeight="1">
      <c r="B38" s="1068"/>
      <c r="C38" s="976"/>
      <c r="D38" s="976" t="s">
        <v>972</v>
      </c>
      <c r="E38" s="976"/>
      <c r="F38" s="976"/>
      <c r="G38" s="976"/>
      <c r="H38" s="976"/>
      <c r="I38" s="976"/>
      <c r="J38" s="976"/>
      <c r="K38" s="976"/>
      <c r="L38" s="976"/>
      <c r="M38" s="976"/>
      <c r="N38" s="976"/>
      <c r="O38" s="976"/>
      <c r="P38" s="976"/>
      <c r="Q38" s="976"/>
      <c r="R38" s="976"/>
      <c r="S38" s="976"/>
      <c r="T38" s="976"/>
      <c r="U38" s="976"/>
      <c r="V38" s="976"/>
      <c r="W38" s="976"/>
      <c r="X38" s="976"/>
      <c r="Y38" s="976"/>
      <c r="Z38" s="976"/>
      <c r="AA38" s="976"/>
      <c r="AB38" s="976"/>
      <c r="AC38" s="976"/>
      <c r="AD38" s="976"/>
      <c r="AE38" s="976"/>
      <c r="AF38" s="976"/>
      <c r="AG38" s="976"/>
      <c r="AH38" s="976"/>
      <c r="AI38" s="976"/>
      <c r="AJ38" s="976"/>
      <c r="AK38" s="976"/>
      <c r="AL38" s="976"/>
      <c r="AM38" s="976"/>
      <c r="AN38" s="976"/>
      <c r="AO38" s="976"/>
      <c r="AP38" s="976"/>
      <c r="AQ38" s="976"/>
      <c r="AR38" s="976"/>
      <c r="AS38" s="671"/>
    </row>
    <row r="39" spans="2:45" s="711" customFormat="1" ht="7.5" customHeight="1">
      <c r="B39" s="1068"/>
      <c r="C39" s="976"/>
      <c r="D39" s="976"/>
      <c r="E39" s="976"/>
      <c r="F39" s="976"/>
      <c r="G39" s="976"/>
      <c r="H39" s="976"/>
      <c r="I39" s="976"/>
      <c r="J39" s="976"/>
      <c r="K39" s="976"/>
      <c r="L39" s="976"/>
      <c r="M39" s="976"/>
      <c r="N39" s="976"/>
      <c r="O39" s="976"/>
      <c r="P39" s="976"/>
      <c r="Q39" s="976"/>
      <c r="R39" s="976"/>
      <c r="S39" s="976"/>
      <c r="T39" s="976"/>
      <c r="U39" s="976"/>
      <c r="V39" s="976"/>
      <c r="W39" s="976"/>
      <c r="X39" s="976"/>
      <c r="Y39" s="976"/>
      <c r="Z39" s="976"/>
      <c r="AA39" s="976"/>
      <c r="AB39" s="976"/>
      <c r="AC39" s="976"/>
      <c r="AD39" s="976"/>
      <c r="AE39" s="976"/>
      <c r="AF39" s="976"/>
      <c r="AG39" s="976"/>
      <c r="AH39" s="976"/>
      <c r="AI39" s="976"/>
      <c r="AJ39" s="976"/>
      <c r="AK39" s="976"/>
      <c r="AL39" s="976"/>
      <c r="AM39" s="976"/>
      <c r="AN39" s="976"/>
      <c r="AO39" s="976"/>
      <c r="AP39" s="976"/>
      <c r="AQ39" s="976"/>
      <c r="AR39" s="976"/>
      <c r="AS39" s="671"/>
    </row>
    <row r="40" spans="2:45" s="711" customFormat="1" ht="17.25" customHeight="1">
      <c r="B40" s="976" t="s">
        <v>711</v>
      </c>
      <c r="C40" s="976"/>
      <c r="D40" s="1070" t="s">
        <v>712</v>
      </c>
      <c r="E40" s="976"/>
      <c r="F40" s="976"/>
      <c r="G40" s="976"/>
      <c r="H40" s="976"/>
      <c r="I40" s="976"/>
      <c r="J40" s="976"/>
      <c r="K40" s="976"/>
      <c r="L40" s="976"/>
      <c r="M40" s="976"/>
      <c r="N40" s="976"/>
      <c r="O40" s="976"/>
      <c r="P40" s="976"/>
      <c r="Q40" s="976"/>
      <c r="R40" s="976"/>
      <c r="S40" s="976"/>
      <c r="T40" s="976"/>
      <c r="U40" s="976"/>
      <c r="V40" s="976"/>
      <c r="W40" s="976"/>
      <c r="X40" s="976"/>
      <c r="Y40" s="976"/>
      <c r="Z40" s="976"/>
      <c r="AA40" s="976"/>
      <c r="AB40" s="976"/>
      <c r="AC40" s="976"/>
      <c r="AD40" s="976"/>
      <c r="AE40" s="976"/>
      <c r="AF40" s="976"/>
      <c r="AG40" s="976"/>
      <c r="AH40" s="976"/>
      <c r="AI40" s="976"/>
      <c r="AJ40" s="976"/>
      <c r="AK40" s="976"/>
      <c r="AL40" s="976"/>
      <c r="AM40" s="976"/>
      <c r="AN40" s="976"/>
      <c r="AO40" s="976"/>
      <c r="AP40" s="976"/>
      <c r="AQ40" s="976"/>
      <c r="AR40" s="976"/>
      <c r="AS40" s="671"/>
    </row>
    <row r="41" spans="2:45" s="711" customFormat="1" ht="17.25" customHeight="1">
      <c r="B41" s="1068"/>
      <c r="C41" s="976"/>
      <c r="D41" s="976" t="s">
        <v>879</v>
      </c>
      <c r="E41" s="976"/>
      <c r="F41" s="976"/>
      <c r="G41" s="976"/>
      <c r="H41" s="976"/>
      <c r="I41" s="976"/>
      <c r="J41" s="976"/>
      <c r="K41" s="976"/>
      <c r="L41" s="976"/>
      <c r="M41" s="976"/>
      <c r="N41" s="976"/>
      <c r="O41" s="976"/>
      <c r="P41" s="976"/>
      <c r="Q41" s="976"/>
      <c r="R41" s="976"/>
      <c r="S41" s="976"/>
      <c r="T41" s="976"/>
      <c r="U41" s="976"/>
      <c r="V41" s="976"/>
      <c r="W41" s="976"/>
      <c r="X41" s="976"/>
      <c r="Y41" s="976"/>
      <c r="Z41" s="976"/>
      <c r="AA41" s="976"/>
      <c r="AB41" s="976"/>
      <c r="AC41" s="976"/>
      <c r="AD41" s="976"/>
      <c r="AE41" s="976"/>
      <c r="AF41" s="976"/>
      <c r="AG41" s="976"/>
      <c r="AH41" s="976"/>
      <c r="AI41" s="976"/>
      <c r="AJ41" s="976"/>
      <c r="AK41" s="976"/>
      <c r="AL41" s="976"/>
      <c r="AM41" s="976"/>
      <c r="AN41" s="976"/>
      <c r="AO41" s="976"/>
      <c r="AP41" s="976"/>
      <c r="AQ41" s="976"/>
      <c r="AR41" s="976"/>
      <c r="AS41" s="671"/>
    </row>
    <row r="42" spans="2:45" s="711" customFormat="1" ht="17.25" customHeight="1">
      <c r="B42" s="1068"/>
      <c r="C42" s="976"/>
      <c r="D42" s="976" t="s">
        <v>880</v>
      </c>
      <c r="E42" s="976"/>
      <c r="F42" s="976"/>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c r="AL42" s="976"/>
      <c r="AM42" s="976"/>
      <c r="AN42" s="976"/>
      <c r="AO42" s="976"/>
      <c r="AP42" s="976"/>
      <c r="AQ42" s="976"/>
      <c r="AR42" s="976"/>
      <c r="AS42" s="671"/>
    </row>
    <row r="43" spans="2:45" s="711" customFormat="1" ht="7.5" customHeight="1">
      <c r="B43" s="976"/>
      <c r="C43" s="976"/>
      <c r="D43" s="976"/>
      <c r="E43" s="976"/>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c r="AM43" s="976"/>
      <c r="AN43" s="976"/>
      <c r="AO43" s="976"/>
      <c r="AP43" s="976"/>
      <c r="AQ43" s="976"/>
      <c r="AR43" s="976"/>
      <c r="AS43" s="671"/>
    </row>
    <row r="44" spans="2:45" s="711" customFormat="1" ht="17.25" customHeight="1">
      <c r="B44" s="976" t="s">
        <v>713</v>
      </c>
      <c r="C44" s="976"/>
      <c r="D44" s="1070" t="s">
        <v>714</v>
      </c>
      <c r="E44" s="976"/>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c r="AL44" s="976"/>
      <c r="AM44" s="976"/>
      <c r="AN44" s="976"/>
      <c r="AO44" s="976"/>
      <c r="AP44" s="976"/>
      <c r="AQ44" s="976"/>
      <c r="AR44" s="976"/>
      <c r="AS44" s="671"/>
    </row>
    <row r="45" spans="2:45" s="711" customFormat="1" ht="17.25" customHeight="1">
      <c r="B45" s="976"/>
      <c r="C45" s="976"/>
      <c r="D45" s="976" t="s">
        <v>973</v>
      </c>
      <c r="E45" s="976"/>
      <c r="F45" s="976"/>
      <c r="G45" s="976"/>
      <c r="H45" s="976"/>
      <c r="I45" s="976"/>
      <c r="J45" s="976"/>
      <c r="K45" s="976"/>
      <c r="L45" s="976"/>
      <c r="M45" s="976"/>
      <c r="N45" s="976"/>
      <c r="O45" s="976"/>
      <c r="P45" s="976"/>
      <c r="Q45" s="976"/>
      <c r="R45" s="976"/>
      <c r="S45" s="976"/>
      <c r="T45" s="976"/>
      <c r="U45" s="976"/>
      <c r="V45" s="976"/>
      <c r="W45" s="976"/>
      <c r="X45" s="976"/>
      <c r="Y45" s="976"/>
      <c r="Z45" s="976"/>
      <c r="AA45" s="976"/>
      <c r="AB45" s="976"/>
      <c r="AC45" s="976"/>
      <c r="AD45" s="976"/>
      <c r="AE45" s="976"/>
      <c r="AF45" s="976"/>
      <c r="AG45" s="976"/>
      <c r="AH45" s="976"/>
      <c r="AI45" s="976"/>
      <c r="AJ45" s="976"/>
      <c r="AK45" s="976"/>
      <c r="AL45" s="976"/>
      <c r="AM45" s="976"/>
      <c r="AN45" s="976"/>
      <c r="AO45" s="976"/>
      <c r="AP45" s="976"/>
      <c r="AQ45" s="976"/>
      <c r="AR45" s="976"/>
      <c r="AS45" s="671"/>
    </row>
    <row r="46" spans="2:45" s="711" customFormat="1" ht="7.5" customHeight="1">
      <c r="B46" s="1068"/>
      <c r="C46" s="976"/>
      <c r="D46" s="976"/>
      <c r="E46" s="976"/>
      <c r="F46" s="976"/>
      <c r="G46" s="976"/>
      <c r="H46" s="976"/>
      <c r="I46" s="976"/>
      <c r="J46" s="976"/>
      <c r="K46" s="976"/>
      <c r="L46" s="976"/>
      <c r="M46" s="976"/>
      <c r="N46" s="976"/>
      <c r="O46" s="976"/>
      <c r="P46" s="976"/>
      <c r="Q46" s="976"/>
      <c r="R46" s="976"/>
      <c r="S46" s="976"/>
      <c r="T46" s="976"/>
      <c r="U46" s="976"/>
      <c r="V46" s="976"/>
      <c r="W46" s="976"/>
      <c r="X46" s="976"/>
      <c r="Y46" s="976"/>
      <c r="Z46" s="976"/>
      <c r="AA46" s="976"/>
      <c r="AB46" s="976"/>
      <c r="AC46" s="976"/>
      <c r="AD46" s="976"/>
      <c r="AE46" s="976"/>
      <c r="AF46" s="976"/>
      <c r="AG46" s="976"/>
      <c r="AH46" s="976"/>
      <c r="AI46" s="976"/>
      <c r="AJ46" s="976"/>
      <c r="AK46" s="976"/>
      <c r="AL46" s="976"/>
      <c r="AM46" s="976"/>
      <c r="AN46" s="976"/>
      <c r="AO46" s="976"/>
      <c r="AP46" s="976"/>
      <c r="AQ46" s="976"/>
      <c r="AR46" s="976"/>
      <c r="AS46" s="671"/>
    </row>
    <row r="47" spans="2:45" s="711" customFormat="1" ht="17.25" customHeight="1">
      <c r="B47" s="976" t="s">
        <v>715</v>
      </c>
      <c r="C47" s="976"/>
      <c r="D47" s="1070" t="s">
        <v>716</v>
      </c>
      <c r="E47" s="976"/>
      <c r="F47" s="976"/>
      <c r="G47" s="976"/>
      <c r="H47" s="976"/>
      <c r="I47" s="976"/>
      <c r="J47" s="976"/>
      <c r="K47" s="976"/>
      <c r="L47" s="976"/>
      <c r="M47" s="976"/>
      <c r="N47" s="976"/>
      <c r="O47" s="976"/>
      <c r="P47" s="976"/>
      <c r="Q47" s="976"/>
      <c r="R47" s="976"/>
      <c r="S47" s="976"/>
      <c r="T47" s="976"/>
      <c r="U47" s="976"/>
      <c r="V47" s="976"/>
      <c r="W47" s="976"/>
      <c r="X47" s="976"/>
      <c r="Y47" s="976"/>
      <c r="Z47" s="976"/>
      <c r="AA47" s="976"/>
      <c r="AB47" s="976"/>
      <c r="AC47" s="976"/>
      <c r="AD47" s="976"/>
      <c r="AE47" s="976"/>
      <c r="AF47" s="976"/>
      <c r="AG47" s="976"/>
      <c r="AH47" s="976"/>
      <c r="AI47" s="976"/>
      <c r="AJ47" s="976"/>
      <c r="AK47" s="976"/>
      <c r="AL47" s="976"/>
      <c r="AM47" s="976"/>
      <c r="AN47" s="976"/>
      <c r="AO47" s="976"/>
      <c r="AP47" s="976"/>
      <c r="AQ47" s="976"/>
      <c r="AR47" s="976"/>
      <c r="AS47" s="671"/>
    </row>
    <row r="48" spans="2:45" s="711" customFormat="1" ht="17.25" customHeight="1">
      <c r="B48" s="1068"/>
      <c r="C48" s="976"/>
      <c r="D48" s="976" t="s">
        <v>881</v>
      </c>
      <c r="E48" s="976"/>
      <c r="F48" s="976"/>
      <c r="G48" s="976"/>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c r="AL48" s="976"/>
      <c r="AM48" s="976"/>
      <c r="AN48" s="976"/>
      <c r="AO48" s="976"/>
      <c r="AP48" s="976"/>
      <c r="AQ48" s="976"/>
      <c r="AR48" s="976"/>
      <c r="AS48" s="671"/>
    </row>
    <row r="49" spans="2:45" s="711" customFormat="1" ht="17.25" customHeight="1">
      <c r="B49" s="1068"/>
      <c r="C49" s="976"/>
      <c r="D49" s="976" t="s">
        <v>882</v>
      </c>
      <c r="E49" s="976"/>
      <c r="F49" s="976"/>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76"/>
      <c r="AQ49" s="976"/>
      <c r="AR49" s="976"/>
      <c r="AS49" s="671"/>
    </row>
    <row r="50" spans="2:45" s="711" customFormat="1" ht="17.25" customHeight="1">
      <c r="B50" s="1068"/>
      <c r="C50" s="976"/>
      <c r="D50" s="976" t="s">
        <v>883</v>
      </c>
      <c r="E50" s="976"/>
      <c r="F50" s="976"/>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c r="AL50" s="976"/>
      <c r="AM50" s="976"/>
      <c r="AN50" s="976"/>
      <c r="AO50" s="976"/>
      <c r="AP50" s="976"/>
      <c r="AQ50" s="976"/>
      <c r="AR50" s="976"/>
      <c r="AS50" s="671"/>
    </row>
    <row r="51" spans="2:45" s="711" customFormat="1" ht="17.25" customHeight="1">
      <c r="B51" s="1068"/>
      <c r="C51" s="976"/>
      <c r="D51" s="976" t="s">
        <v>884</v>
      </c>
      <c r="E51" s="976"/>
      <c r="F51" s="976"/>
      <c r="G51" s="976"/>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c r="AL51" s="976"/>
      <c r="AM51" s="976"/>
      <c r="AN51" s="976"/>
      <c r="AO51" s="976"/>
      <c r="AP51" s="976"/>
      <c r="AQ51" s="976"/>
      <c r="AR51" s="976"/>
      <c r="AS51" s="671"/>
    </row>
    <row r="52" spans="2:45" s="711" customFormat="1" ht="7.5" customHeight="1">
      <c r="B52" s="1068"/>
      <c r="C52" s="976"/>
      <c r="D52" s="976"/>
      <c r="E52" s="976"/>
      <c r="F52" s="976"/>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s="976"/>
      <c r="AM52" s="976"/>
      <c r="AN52" s="976"/>
      <c r="AO52" s="976"/>
      <c r="AP52" s="976"/>
      <c r="AQ52" s="976"/>
      <c r="AR52" s="976"/>
      <c r="AS52" s="671"/>
    </row>
    <row r="53" spans="2:45" s="711" customFormat="1" ht="17.25" customHeight="1">
      <c r="B53" s="976" t="s">
        <v>960</v>
      </c>
      <c r="C53" s="976"/>
      <c r="D53" s="1070" t="s">
        <v>961</v>
      </c>
      <c r="E53" s="976"/>
      <c r="F53" s="976"/>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c r="AL53" s="976"/>
      <c r="AM53" s="976"/>
      <c r="AN53" s="976"/>
      <c r="AO53" s="976"/>
      <c r="AP53" s="976"/>
      <c r="AQ53" s="976"/>
      <c r="AR53" s="976"/>
      <c r="AS53" s="671"/>
    </row>
    <row r="54" spans="2:45" s="711" customFormat="1" ht="17.25" customHeight="1">
      <c r="B54" s="1068"/>
      <c r="C54" s="976"/>
      <c r="D54" s="976" t="s">
        <v>962</v>
      </c>
      <c r="E54" s="976"/>
      <c r="F54" s="976"/>
      <c r="G54" s="976"/>
      <c r="H54" s="976"/>
      <c r="I54" s="976"/>
      <c r="J54" s="976"/>
      <c r="K54" s="976"/>
      <c r="L54" s="976"/>
      <c r="M54" s="976"/>
      <c r="N54" s="976"/>
      <c r="O54" s="976"/>
      <c r="P54" s="976"/>
      <c r="Q54" s="976"/>
      <c r="R54" s="976"/>
      <c r="S54" s="976"/>
      <c r="T54" s="976"/>
      <c r="U54" s="976"/>
      <c r="V54" s="976"/>
      <c r="W54" s="976"/>
      <c r="X54" s="976"/>
      <c r="Y54" s="976"/>
      <c r="Z54" s="976"/>
      <c r="AA54" s="976"/>
      <c r="AB54" s="976"/>
      <c r="AC54" s="976"/>
      <c r="AD54" s="976"/>
      <c r="AE54" s="976"/>
      <c r="AF54" s="976"/>
      <c r="AG54" s="976"/>
      <c r="AH54" s="976"/>
      <c r="AI54" s="976"/>
      <c r="AJ54" s="976"/>
      <c r="AK54" s="976"/>
      <c r="AL54" s="976"/>
      <c r="AM54" s="976"/>
      <c r="AN54" s="976"/>
      <c r="AO54" s="976"/>
      <c r="AP54" s="976"/>
      <c r="AQ54" s="976"/>
      <c r="AR54" s="976"/>
      <c r="AS54" s="671"/>
    </row>
    <row r="55" spans="2:45" s="711" customFormat="1" ht="7.5" customHeight="1">
      <c r="B55" s="1068"/>
      <c r="C55" s="976"/>
      <c r="D55" s="976"/>
      <c r="E55" s="976"/>
      <c r="F55" s="976"/>
      <c r="G55" s="976"/>
      <c r="H55" s="976"/>
      <c r="I55" s="976"/>
      <c r="J55" s="976"/>
      <c r="K55" s="976"/>
      <c r="L55" s="976"/>
      <c r="M55" s="976"/>
      <c r="N55" s="976"/>
      <c r="O55" s="976"/>
      <c r="P55" s="976"/>
      <c r="Q55" s="976"/>
      <c r="R55" s="976"/>
      <c r="S55" s="976"/>
      <c r="T55" s="976"/>
      <c r="U55" s="976"/>
      <c r="V55" s="976"/>
      <c r="W55" s="976"/>
      <c r="X55" s="976"/>
      <c r="Y55" s="976"/>
      <c r="Z55" s="976"/>
      <c r="AA55" s="976"/>
      <c r="AB55" s="976"/>
      <c r="AC55" s="976"/>
      <c r="AD55" s="976"/>
      <c r="AE55" s="976"/>
      <c r="AF55" s="976"/>
      <c r="AG55" s="976"/>
      <c r="AH55" s="976"/>
      <c r="AI55" s="976"/>
      <c r="AJ55" s="976"/>
      <c r="AK55" s="976"/>
      <c r="AL55" s="976"/>
      <c r="AM55" s="976"/>
      <c r="AN55" s="976"/>
      <c r="AO55" s="976"/>
      <c r="AP55" s="976"/>
      <c r="AQ55" s="976"/>
      <c r="AR55" s="976"/>
      <c r="AS55" s="671"/>
    </row>
    <row r="56" spans="2:45" s="711" customFormat="1" ht="16.5" customHeight="1">
      <c r="B56" s="976"/>
      <c r="C56" s="976"/>
      <c r="D56" s="976"/>
      <c r="E56" s="976"/>
      <c r="F56" s="976"/>
      <c r="G56" s="976"/>
      <c r="H56" s="976"/>
      <c r="I56" s="976"/>
      <c r="J56" s="976"/>
      <c r="K56" s="976"/>
      <c r="L56" s="976"/>
      <c r="M56" s="976"/>
      <c r="N56" s="976"/>
      <c r="O56" s="976"/>
      <c r="P56" s="976"/>
      <c r="Q56" s="976"/>
      <c r="R56" s="976"/>
      <c r="S56" s="976"/>
      <c r="T56" s="976"/>
      <c r="U56" s="976"/>
      <c r="V56" s="976"/>
      <c r="W56" s="976"/>
      <c r="X56" s="976"/>
      <c r="Y56" s="976"/>
      <c r="Z56" s="976"/>
      <c r="AA56" s="976"/>
      <c r="AB56" s="976"/>
      <c r="AC56" s="976"/>
      <c r="AD56" s="976"/>
      <c r="AE56" s="976"/>
      <c r="AF56" s="976"/>
      <c r="AG56" s="976"/>
      <c r="AH56" s="976"/>
      <c r="AI56" s="976"/>
      <c r="AJ56" s="976"/>
      <c r="AK56" s="976"/>
      <c r="AL56" s="976"/>
      <c r="AM56" s="976"/>
      <c r="AN56" s="976"/>
      <c r="AO56" s="976"/>
      <c r="AP56" s="976"/>
      <c r="AQ56" s="976"/>
      <c r="AR56" s="976"/>
      <c r="AS56" s="671"/>
    </row>
    <row r="57" spans="2:45" s="711" customFormat="1" ht="14">
      <c r="B57" s="1072" t="s">
        <v>717</v>
      </c>
      <c r="C57" s="1072"/>
      <c r="D57" s="1072"/>
      <c r="E57" s="1072"/>
      <c r="F57" s="1072"/>
      <c r="G57" s="1072"/>
      <c r="H57" s="1072"/>
      <c r="I57" s="1072"/>
      <c r="J57" s="1072"/>
      <c r="K57" s="1072"/>
      <c r="L57" s="1072"/>
      <c r="M57" s="1072"/>
      <c r="N57" s="1072"/>
      <c r="O57" s="1072"/>
      <c r="P57" s="1072"/>
      <c r="Q57" s="1072"/>
      <c r="R57" s="1072"/>
      <c r="S57" s="1072"/>
      <c r="T57" s="1072"/>
      <c r="U57" s="1072"/>
      <c r="V57" s="1072"/>
      <c r="W57" s="1072"/>
      <c r="X57" s="1072"/>
      <c r="Y57" s="1072"/>
      <c r="Z57" s="1072"/>
      <c r="AA57" s="1072"/>
      <c r="AB57" s="1072"/>
      <c r="AC57" s="1072"/>
      <c r="AD57" s="1072"/>
      <c r="AE57" s="1072"/>
      <c r="AF57" s="1072"/>
      <c r="AG57" s="1072"/>
      <c r="AH57" s="1072"/>
      <c r="AI57" s="1072"/>
      <c r="AJ57" s="1072"/>
      <c r="AK57" s="1072"/>
      <c r="AL57" s="1072"/>
      <c r="AM57" s="1072"/>
      <c r="AN57" s="1072"/>
      <c r="AO57" s="1072"/>
      <c r="AP57" s="1072"/>
      <c r="AQ57" s="1072"/>
      <c r="AR57" s="1072"/>
      <c r="AS57" s="671"/>
    </row>
    <row r="58" spans="2:45" s="711" customFormat="1" ht="9" customHeight="1">
      <c r="B58" s="1073"/>
      <c r="C58" s="1073"/>
      <c r="D58" s="1073"/>
      <c r="E58" s="1073"/>
      <c r="F58" s="1073"/>
      <c r="G58" s="1073"/>
      <c r="H58" s="1073"/>
      <c r="I58" s="1073"/>
      <c r="J58" s="1073"/>
      <c r="K58" s="1073"/>
      <c r="L58" s="1073"/>
      <c r="M58" s="1073"/>
      <c r="N58" s="1073"/>
      <c r="O58" s="1073"/>
      <c r="P58" s="1073"/>
      <c r="Q58" s="1073"/>
      <c r="R58" s="1073"/>
      <c r="S58" s="1073"/>
      <c r="T58" s="1073"/>
      <c r="U58" s="1073"/>
      <c r="V58" s="1073"/>
      <c r="W58" s="1073"/>
      <c r="X58" s="1073"/>
      <c r="Y58" s="1073"/>
      <c r="Z58" s="1073"/>
      <c r="AA58" s="1073"/>
      <c r="AB58" s="1073"/>
      <c r="AC58" s="1073"/>
      <c r="AD58" s="1073"/>
      <c r="AE58" s="1073"/>
      <c r="AF58" s="1073"/>
      <c r="AG58" s="1073"/>
      <c r="AH58" s="1073"/>
      <c r="AI58" s="1073"/>
      <c r="AJ58" s="1073"/>
      <c r="AK58" s="1073"/>
      <c r="AL58" s="1073"/>
      <c r="AM58" s="1073"/>
      <c r="AN58" s="1073"/>
      <c r="AO58" s="1073"/>
      <c r="AP58" s="1073"/>
      <c r="AQ58" s="1073"/>
      <c r="AR58" s="1073"/>
      <c r="AS58" s="671"/>
    </row>
    <row r="59" spans="2:45" s="711" customFormat="1" ht="18" customHeight="1">
      <c r="B59" s="1074"/>
      <c r="C59" s="1059"/>
      <c r="D59" s="1074"/>
      <c r="E59" s="1074"/>
      <c r="F59" s="1074"/>
      <c r="G59" s="1074"/>
      <c r="H59" s="1074"/>
      <c r="I59" s="1074"/>
      <c r="J59" s="1074"/>
      <c r="K59" s="1074"/>
      <c r="L59" s="1074"/>
      <c r="M59" s="1074"/>
      <c r="N59" s="1074"/>
      <c r="O59" s="1074"/>
      <c r="P59" s="1074"/>
      <c r="Q59" s="1074"/>
      <c r="R59" s="1074"/>
      <c r="S59" s="1074"/>
      <c r="T59" s="1074"/>
      <c r="U59" s="1074"/>
      <c r="V59" s="1074"/>
      <c r="W59" s="1074"/>
      <c r="X59" s="1074"/>
      <c r="Y59" s="1074"/>
      <c r="Z59" s="1074"/>
      <c r="AA59" s="1074"/>
      <c r="AB59" s="1074"/>
      <c r="AC59" s="1075"/>
      <c r="AD59" s="1075"/>
      <c r="AE59" s="1076"/>
      <c r="AF59" s="1076"/>
      <c r="AG59" s="1076"/>
      <c r="AH59" s="1075"/>
      <c r="AI59" s="1076"/>
      <c r="AJ59" s="1076"/>
      <c r="AK59" s="1076"/>
      <c r="AL59" s="1075"/>
      <c r="AM59" s="1076"/>
      <c r="AN59" s="1076"/>
      <c r="AO59" s="1076"/>
      <c r="AP59" s="1075"/>
      <c r="AQ59" s="1068"/>
      <c r="AR59" s="1068"/>
      <c r="AS59" s="671"/>
    </row>
    <row r="60" spans="2:45" ht="30" customHeight="1">
      <c r="B60" s="1077"/>
      <c r="C60" s="1078"/>
      <c r="D60" s="1078"/>
      <c r="E60" s="1078"/>
      <c r="F60" s="1079" t="s">
        <v>718</v>
      </c>
      <c r="G60" s="1079"/>
      <c r="H60" s="1079"/>
      <c r="I60" s="1079"/>
      <c r="J60" s="1079"/>
      <c r="K60" s="1476" t="s">
        <v>769</v>
      </c>
      <c r="L60" s="1476"/>
      <c r="M60" s="1476"/>
      <c r="N60" s="1476"/>
      <c r="O60" s="1476"/>
      <c r="P60" s="1476"/>
      <c r="Q60" s="1477" t="str">
        <f>様式第1_交付申請書!G11</f>
        <v/>
      </c>
      <c r="R60" s="1477"/>
      <c r="S60" s="1477"/>
      <c r="T60" s="1477"/>
      <c r="U60" s="1477"/>
      <c r="V60" s="1477"/>
      <c r="W60" s="1477"/>
      <c r="X60" s="1477"/>
      <c r="Y60" s="1477"/>
      <c r="Z60" s="1477"/>
      <c r="AA60" s="1477"/>
      <c r="AB60" s="1477"/>
      <c r="AC60" s="1477"/>
      <c r="AD60" s="1477"/>
      <c r="AE60" s="1477"/>
      <c r="AF60" s="1477"/>
      <c r="AG60" s="1477"/>
      <c r="AH60" s="1477"/>
      <c r="AI60" s="1477"/>
      <c r="AJ60" s="1477"/>
      <c r="AK60" s="1477"/>
      <c r="AL60" s="1477"/>
      <c r="AM60" s="1477"/>
      <c r="AN60" s="1477"/>
      <c r="AO60" s="1477"/>
      <c r="AP60" s="1068"/>
      <c r="AQ60" s="1068"/>
      <c r="AR60" s="1068"/>
      <c r="AS60" s="832" t="s">
        <v>304</v>
      </c>
    </row>
    <row r="61" spans="2:45" ht="30" customHeight="1" collapsed="1">
      <c r="B61" s="1077"/>
      <c r="C61" s="1078"/>
      <c r="D61" s="1078"/>
      <c r="E61" s="1078"/>
      <c r="F61" s="1079"/>
      <c r="G61" s="1079"/>
      <c r="H61" s="1079"/>
      <c r="I61" s="1079"/>
      <c r="J61" s="1079"/>
      <c r="K61" s="1476" t="s">
        <v>719</v>
      </c>
      <c r="L61" s="1476"/>
      <c r="M61" s="1476"/>
      <c r="N61" s="1476"/>
      <c r="O61" s="1476"/>
      <c r="P61" s="1080"/>
      <c r="Q61" s="1478" t="s">
        <v>720</v>
      </c>
      <c r="R61" s="1479"/>
      <c r="S61" s="1480" t="str">
        <f>様式第1_交付申請書!G12</f>
        <v/>
      </c>
      <c r="T61" s="1481"/>
      <c r="U61" s="1481"/>
      <c r="V61" s="1481"/>
      <c r="W61" s="1481"/>
      <c r="X61" s="1482"/>
      <c r="Y61" s="1483" t="s">
        <v>721</v>
      </c>
      <c r="Z61" s="1484"/>
      <c r="AA61" s="1481" t="str">
        <f>IF(入力シート!F30="","",入力シート!F30&amp;"　"&amp;入力シート!J30)</f>
        <v/>
      </c>
      <c r="AB61" s="1481"/>
      <c r="AC61" s="1481"/>
      <c r="AD61" s="1481"/>
      <c r="AE61" s="1481"/>
      <c r="AF61" s="1481"/>
      <c r="AG61" s="1481"/>
      <c r="AH61" s="1481"/>
      <c r="AI61" s="1481"/>
      <c r="AJ61" s="1481"/>
      <c r="AK61" s="1481"/>
      <c r="AL61" s="1481"/>
      <c r="AM61" s="1481"/>
      <c r="AN61" s="1481"/>
      <c r="AO61" s="1481"/>
      <c r="AP61" s="1068"/>
      <c r="AQ61" s="1068"/>
      <c r="AR61" s="1068"/>
      <c r="AS61" s="832" t="s">
        <v>1211</v>
      </c>
    </row>
    <row r="62" spans="2:45" ht="18" hidden="1" customHeight="1" outlineLevel="1">
      <c r="B62" s="1074"/>
      <c r="C62" s="1059"/>
      <c r="D62" s="1074"/>
      <c r="E62" s="1074"/>
      <c r="F62" s="1074"/>
      <c r="G62" s="1074"/>
      <c r="H62" s="1074"/>
      <c r="I62" s="1074"/>
      <c r="J62" s="1074"/>
      <c r="K62" s="1074"/>
      <c r="L62" s="1074"/>
      <c r="M62" s="1074"/>
      <c r="N62" s="1074"/>
      <c r="O62" s="1074"/>
      <c r="P62" s="1074"/>
      <c r="Q62" s="1074"/>
      <c r="R62" s="1074"/>
      <c r="S62" s="1074"/>
      <c r="T62" s="1074"/>
      <c r="U62" s="1074"/>
      <c r="V62" s="1074"/>
      <c r="W62" s="1074"/>
      <c r="X62" s="1074"/>
      <c r="Y62" s="1074"/>
      <c r="Z62" s="1074"/>
      <c r="AA62" s="1074"/>
      <c r="AB62" s="1074"/>
      <c r="AC62" s="1075"/>
      <c r="AD62" s="1075"/>
      <c r="AE62" s="1076"/>
      <c r="AF62" s="1076"/>
      <c r="AG62" s="1076"/>
      <c r="AH62" s="1075"/>
      <c r="AI62" s="1076"/>
      <c r="AJ62" s="1076"/>
      <c r="AK62" s="1076"/>
      <c r="AL62" s="1075"/>
      <c r="AM62" s="1076"/>
      <c r="AN62" s="1076"/>
      <c r="AO62" s="1076"/>
      <c r="AP62" s="1075"/>
      <c r="AQ62" s="1068"/>
      <c r="AR62" s="1068"/>
    </row>
    <row r="63" spans="2:45" ht="30" hidden="1" customHeight="1" outlineLevel="1">
      <c r="B63" s="1077"/>
      <c r="C63" s="1078"/>
      <c r="D63" s="1078"/>
      <c r="E63" s="1078"/>
      <c r="F63" s="1079" t="s">
        <v>722</v>
      </c>
      <c r="G63" s="1079"/>
      <c r="H63" s="1079"/>
      <c r="I63" s="1079"/>
      <c r="J63" s="1079"/>
      <c r="K63" s="1476" t="s">
        <v>769</v>
      </c>
      <c r="L63" s="1476"/>
      <c r="M63" s="1476"/>
      <c r="N63" s="1476"/>
      <c r="O63" s="1476"/>
      <c r="P63" s="1476"/>
      <c r="Q63" s="1477" t="str">
        <f>IF(入力シート!F41="","",入力シート!F41)</f>
        <v/>
      </c>
      <c r="R63" s="1477"/>
      <c r="S63" s="1477"/>
      <c r="T63" s="1477"/>
      <c r="U63" s="1477"/>
      <c r="V63" s="1477"/>
      <c r="W63" s="1477"/>
      <c r="X63" s="1477"/>
      <c r="Y63" s="1477"/>
      <c r="Z63" s="1477"/>
      <c r="AA63" s="1477"/>
      <c r="AB63" s="1477"/>
      <c r="AC63" s="1477"/>
      <c r="AD63" s="1477"/>
      <c r="AE63" s="1477"/>
      <c r="AF63" s="1477"/>
      <c r="AG63" s="1477"/>
      <c r="AH63" s="1477"/>
      <c r="AI63" s="1477"/>
      <c r="AJ63" s="1477"/>
      <c r="AK63" s="1477"/>
      <c r="AL63" s="1477"/>
      <c r="AM63" s="1477"/>
      <c r="AN63" s="1477"/>
      <c r="AO63" s="1477"/>
      <c r="AP63" s="1068"/>
      <c r="AQ63" s="1068"/>
      <c r="AR63" s="1068"/>
    </row>
    <row r="64" spans="2:45" ht="30" hidden="1" customHeight="1" outlineLevel="1">
      <c r="B64" s="1077"/>
      <c r="C64" s="1078"/>
      <c r="D64" s="1078"/>
      <c r="E64" s="1078"/>
      <c r="F64" s="1079"/>
      <c r="G64" s="1079"/>
      <c r="H64" s="1079"/>
      <c r="I64" s="1079"/>
      <c r="J64" s="1079"/>
      <c r="K64" s="1476" t="s">
        <v>719</v>
      </c>
      <c r="L64" s="1476"/>
      <c r="M64" s="1476"/>
      <c r="N64" s="1476"/>
      <c r="O64" s="1476"/>
      <c r="P64" s="1080"/>
      <c r="Q64" s="1478" t="s">
        <v>720</v>
      </c>
      <c r="R64" s="1479"/>
      <c r="S64" s="1480" t="str">
        <f>IF(入力シート!F42="","",入力シート!F42)</f>
        <v/>
      </c>
      <c r="T64" s="1481"/>
      <c r="U64" s="1481"/>
      <c r="V64" s="1481"/>
      <c r="W64" s="1481"/>
      <c r="X64" s="1482"/>
      <c r="Y64" s="1483" t="s">
        <v>721</v>
      </c>
      <c r="Z64" s="1484"/>
      <c r="AA64" s="1481" t="str">
        <f>IF(入力シート!F44="","",入力シート!F44&amp;"　"&amp;入力シート!J44)</f>
        <v/>
      </c>
      <c r="AB64" s="1481"/>
      <c r="AC64" s="1481"/>
      <c r="AD64" s="1481"/>
      <c r="AE64" s="1481"/>
      <c r="AF64" s="1481"/>
      <c r="AG64" s="1481"/>
      <c r="AH64" s="1481"/>
      <c r="AI64" s="1481"/>
      <c r="AJ64" s="1481"/>
      <c r="AK64" s="1481"/>
      <c r="AL64" s="1481"/>
      <c r="AM64" s="1481"/>
      <c r="AN64" s="1481"/>
      <c r="AO64" s="1481"/>
      <c r="AP64" s="1068"/>
      <c r="AQ64" s="1068"/>
      <c r="AR64" s="1068"/>
      <c r="AS64" s="832" t="s">
        <v>304</v>
      </c>
    </row>
    <row r="65" spans="2:45" ht="18" customHeight="1" collapsed="1">
      <c r="B65" s="1081"/>
      <c r="C65" s="1081"/>
      <c r="D65" s="1081"/>
      <c r="E65" s="1082"/>
      <c r="F65" s="1082"/>
      <c r="G65" s="1083"/>
      <c r="H65" s="1083"/>
      <c r="I65" s="1081"/>
      <c r="J65" s="1081"/>
      <c r="K65" s="1081"/>
      <c r="L65" s="1081"/>
      <c r="M65" s="1081"/>
      <c r="N65" s="1081"/>
      <c r="O65" s="1081"/>
      <c r="P65" s="1081"/>
      <c r="Q65" s="1081"/>
      <c r="R65" s="1081"/>
      <c r="S65" s="1081"/>
      <c r="T65" s="1081"/>
      <c r="U65" s="1081"/>
      <c r="V65" s="1081"/>
      <c r="W65" s="1081"/>
      <c r="X65" s="1081"/>
      <c r="Y65" s="1081"/>
      <c r="Z65" s="1081"/>
      <c r="AA65" s="1081"/>
      <c r="AB65" s="1081"/>
      <c r="AC65" s="1081"/>
      <c r="AD65" s="1081"/>
      <c r="AE65" s="1081"/>
      <c r="AF65" s="1081"/>
      <c r="AG65" s="1081"/>
      <c r="AH65" s="1081"/>
      <c r="AI65" s="1081"/>
      <c r="AJ65" s="1081"/>
      <c r="AK65" s="1081"/>
      <c r="AL65" s="1081"/>
      <c r="AM65" s="1081"/>
      <c r="AN65" s="1081"/>
      <c r="AO65" s="1081"/>
      <c r="AP65" s="1081"/>
      <c r="AQ65" s="1081"/>
      <c r="AR65" s="1081"/>
      <c r="AS65" s="832" t="s">
        <v>1218</v>
      </c>
    </row>
    <row r="66" spans="2:45" ht="30" hidden="1" customHeight="1" outlineLevel="1">
      <c r="B66" s="1077"/>
      <c r="C66" s="1078"/>
      <c r="D66" s="1078"/>
      <c r="E66" s="1078"/>
      <c r="F66" s="1079" t="s">
        <v>723</v>
      </c>
      <c r="G66" s="1079"/>
      <c r="H66" s="1079"/>
      <c r="I66" s="1079"/>
      <c r="J66" s="1079"/>
      <c r="K66" s="1476" t="s">
        <v>770</v>
      </c>
      <c r="L66" s="1476"/>
      <c r="M66" s="1476"/>
      <c r="N66" s="1476"/>
      <c r="O66" s="1476"/>
      <c r="P66" s="1476"/>
      <c r="Q66" s="1477" t="str">
        <f>IF(入力シート!F55="","",入力シート!F55)</f>
        <v/>
      </c>
      <c r="R66" s="1477"/>
      <c r="S66" s="1477"/>
      <c r="T66" s="1477"/>
      <c r="U66" s="1477"/>
      <c r="V66" s="1477"/>
      <c r="W66" s="1477"/>
      <c r="X66" s="1477"/>
      <c r="Y66" s="1477"/>
      <c r="Z66" s="1477"/>
      <c r="AA66" s="1477"/>
      <c r="AB66" s="1477"/>
      <c r="AC66" s="1477"/>
      <c r="AD66" s="1477"/>
      <c r="AE66" s="1477"/>
      <c r="AF66" s="1477"/>
      <c r="AG66" s="1477"/>
      <c r="AH66" s="1477"/>
      <c r="AI66" s="1477"/>
      <c r="AJ66" s="1477"/>
      <c r="AK66" s="1477"/>
      <c r="AL66" s="1477"/>
      <c r="AM66" s="1477"/>
      <c r="AN66" s="1477"/>
      <c r="AO66" s="1477"/>
      <c r="AP66" s="1068"/>
      <c r="AQ66" s="1068"/>
      <c r="AR66" s="1068"/>
    </row>
    <row r="67" spans="2:45" ht="30" hidden="1" customHeight="1" outlineLevel="1">
      <c r="B67" s="1077"/>
      <c r="C67" s="1078"/>
      <c r="D67" s="1078"/>
      <c r="E67" s="1078"/>
      <c r="F67" s="1079"/>
      <c r="G67" s="1079"/>
      <c r="H67" s="1079"/>
      <c r="I67" s="1079"/>
      <c r="J67" s="1079"/>
      <c r="K67" s="1476" t="s">
        <v>719</v>
      </c>
      <c r="L67" s="1476"/>
      <c r="M67" s="1476"/>
      <c r="N67" s="1476"/>
      <c r="O67" s="1476"/>
      <c r="P67" s="1080"/>
      <c r="Q67" s="1478" t="s">
        <v>720</v>
      </c>
      <c r="R67" s="1479"/>
      <c r="S67" s="1480" t="str">
        <f>IF(入力シート!F56="","",入力シート!F56)</f>
        <v/>
      </c>
      <c r="T67" s="1481"/>
      <c r="U67" s="1481"/>
      <c r="V67" s="1481"/>
      <c r="W67" s="1481"/>
      <c r="X67" s="1482"/>
      <c r="Y67" s="1483" t="s">
        <v>721</v>
      </c>
      <c r="Z67" s="1484"/>
      <c r="AA67" s="1481" t="str">
        <f>IF(入力シート!F58="","",入力シート!F58&amp;"　"&amp;入力シート!J58)</f>
        <v/>
      </c>
      <c r="AB67" s="1481"/>
      <c r="AC67" s="1481"/>
      <c r="AD67" s="1481"/>
      <c r="AE67" s="1481"/>
      <c r="AF67" s="1481"/>
      <c r="AG67" s="1481"/>
      <c r="AH67" s="1481"/>
      <c r="AI67" s="1481"/>
      <c r="AJ67" s="1481"/>
      <c r="AK67" s="1481"/>
      <c r="AL67" s="1481"/>
      <c r="AM67" s="1481"/>
      <c r="AN67" s="1481"/>
      <c r="AO67" s="1481"/>
      <c r="AP67" s="1068"/>
      <c r="AQ67" s="1068"/>
      <c r="AR67" s="1068"/>
      <c r="AS67" s="832" t="s">
        <v>304</v>
      </c>
    </row>
    <row r="68" spans="2:45" ht="18" customHeight="1" collapsed="1">
      <c r="B68" s="1081"/>
      <c r="C68" s="1081"/>
      <c r="D68" s="1081"/>
      <c r="E68" s="1082"/>
      <c r="F68" s="1082"/>
      <c r="G68" s="1083"/>
      <c r="H68" s="1083"/>
      <c r="I68" s="1081"/>
      <c r="J68" s="1081"/>
      <c r="K68" s="1081"/>
      <c r="L68" s="1081"/>
      <c r="M68" s="1081"/>
      <c r="N68" s="1081"/>
      <c r="O68" s="1081"/>
      <c r="P68" s="1081"/>
      <c r="Q68" s="1081"/>
      <c r="R68" s="1081"/>
      <c r="S68" s="1081"/>
      <c r="T68" s="1081"/>
      <c r="U68" s="1081"/>
      <c r="V68" s="1081"/>
      <c r="W68" s="1081"/>
      <c r="X68" s="1081"/>
      <c r="Y68" s="1081"/>
      <c r="Z68" s="1081"/>
      <c r="AA68" s="1081"/>
      <c r="AB68" s="1081"/>
      <c r="AC68" s="1081"/>
      <c r="AD68" s="1081"/>
      <c r="AE68" s="1081"/>
      <c r="AF68" s="1081"/>
      <c r="AG68" s="1081"/>
      <c r="AH68" s="1081"/>
      <c r="AI68" s="1081"/>
      <c r="AJ68" s="1081"/>
      <c r="AK68" s="1081"/>
      <c r="AL68" s="1081"/>
      <c r="AM68" s="1081"/>
      <c r="AN68" s="1081"/>
      <c r="AO68" s="1081"/>
      <c r="AP68" s="1081"/>
      <c r="AQ68" s="1081"/>
      <c r="AR68" s="1081"/>
      <c r="AS68" s="832" t="s">
        <v>1219</v>
      </c>
    </row>
    <row r="69" spans="2:45" ht="30" hidden="1" customHeight="1" outlineLevel="1">
      <c r="B69" s="1077"/>
      <c r="C69" s="1078"/>
      <c r="D69" s="1078"/>
      <c r="E69" s="1078"/>
      <c r="F69" s="1079" t="s">
        <v>724</v>
      </c>
      <c r="G69" s="1079"/>
      <c r="H69" s="1079"/>
      <c r="I69" s="1079"/>
      <c r="J69" s="1079"/>
      <c r="K69" s="1476" t="s">
        <v>770</v>
      </c>
      <c r="L69" s="1476"/>
      <c r="M69" s="1476"/>
      <c r="N69" s="1476"/>
      <c r="O69" s="1476"/>
      <c r="P69" s="1476"/>
      <c r="Q69" s="1477" t="str">
        <f>IF(入力シート!F69="","",入力シート!F69)</f>
        <v/>
      </c>
      <c r="R69" s="1477"/>
      <c r="S69" s="1477"/>
      <c r="T69" s="1477"/>
      <c r="U69" s="1477"/>
      <c r="V69" s="1477"/>
      <c r="W69" s="1477"/>
      <c r="X69" s="1477"/>
      <c r="Y69" s="1477"/>
      <c r="Z69" s="1477"/>
      <c r="AA69" s="1477"/>
      <c r="AB69" s="1477"/>
      <c r="AC69" s="1477"/>
      <c r="AD69" s="1477"/>
      <c r="AE69" s="1477"/>
      <c r="AF69" s="1477"/>
      <c r="AG69" s="1477"/>
      <c r="AH69" s="1477"/>
      <c r="AI69" s="1477"/>
      <c r="AJ69" s="1477"/>
      <c r="AK69" s="1477"/>
      <c r="AL69" s="1477"/>
      <c r="AM69" s="1477"/>
      <c r="AN69" s="1477"/>
      <c r="AO69" s="1477"/>
      <c r="AP69" s="1068"/>
      <c r="AQ69" s="1068"/>
      <c r="AR69" s="1068"/>
    </row>
    <row r="70" spans="2:45" ht="30" hidden="1" customHeight="1" outlineLevel="1">
      <c r="B70" s="1077"/>
      <c r="C70" s="1078"/>
      <c r="D70" s="1078"/>
      <c r="E70" s="1078"/>
      <c r="F70" s="1079"/>
      <c r="G70" s="1079"/>
      <c r="H70" s="1079"/>
      <c r="I70" s="1079"/>
      <c r="J70" s="1079"/>
      <c r="K70" s="1476" t="s">
        <v>719</v>
      </c>
      <c r="L70" s="1476"/>
      <c r="M70" s="1476"/>
      <c r="N70" s="1476"/>
      <c r="O70" s="1476"/>
      <c r="P70" s="1080"/>
      <c r="Q70" s="1478" t="s">
        <v>720</v>
      </c>
      <c r="R70" s="1479"/>
      <c r="S70" s="1480" t="str">
        <f>IF(入力シート!F70="","",入力シート!F70)</f>
        <v/>
      </c>
      <c r="T70" s="1481"/>
      <c r="U70" s="1481"/>
      <c r="V70" s="1481"/>
      <c r="W70" s="1481"/>
      <c r="X70" s="1482"/>
      <c r="Y70" s="1483" t="s">
        <v>721</v>
      </c>
      <c r="Z70" s="1484"/>
      <c r="AA70" s="1481" t="str">
        <f>IF(入力シート!F72="","",入力シート!F72&amp;"　"&amp;入力シート!J72)</f>
        <v/>
      </c>
      <c r="AB70" s="1481"/>
      <c r="AC70" s="1481"/>
      <c r="AD70" s="1481"/>
      <c r="AE70" s="1481"/>
      <c r="AF70" s="1481"/>
      <c r="AG70" s="1481"/>
      <c r="AH70" s="1481"/>
      <c r="AI70" s="1481"/>
      <c r="AJ70" s="1481"/>
      <c r="AK70" s="1481"/>
      <c r="AL70" s="1481"/>
      <c r="AM70" s="1481"/>
      <c r="AN70" s="1481"/>
      <c r="AO70" s="1481"/>
      <c r="AP70" s="1068"/>
      <c r="AQ70" s="1068"/>
      <c r="AR70" s="1068"/>
      <c r="AS70" s="832" t="s">
        <v>304</v>
      </c>
    </row>
    <row r="71" spans="2:45" ht="18" customHeight="1" collapsed="1">
      <c r="B71" s="1081"/>
      <c r="C71" s="1081"/>
      <c r="D71" s="1081"/>
      <c r="E71" s="1082"/>
      <c r="F71" s="1082"/>
      <c r="G71" s="1083"/>
      <c r="H71" s="1083"/>
      <c r="I71" s="1081"/>
      <c r="J71" s="1081"/>
      <c r="K71" s="1081"/>
      <c r="L71" s="1081"/>
      <c r="M71" s="1081"/>
      <c r="N71" s="1081"/>
      <c r="O71" s="1081"/>
      <c r="P71" s="1081"/>
      <c r="Q71" s="1081"/>
      <c r="R71" s="1081"/>
      <c r="S71" s="1081"/>
      <c r="T71" s="1081"/>
      <c r="U71" s="1081"/>
      <c r="V71" s="1081"/>
      <c r="W71" s="1081"/>
      <c r="X71" s="1081"/>
      <c r="Y71" s="1081"/>
      <c r="Z71" s="1081"/>
      <c r="AA71" s="1081"/>
      <c r="AB71" s="1081"/>
      <c r="AC71" s="1081"/>
      <c r="AD71" s="1081"/>
      <c r="AE71" s="1081"/>
      <c r="AF71" s="1081"/>
      <c r="AG71" s="1081"/>
      <c r="AH71" s="1081"/>
      <c r="AI71" s="1081"/>
      <c r="AJ71" s="1081"/>
      <c r="AK71" s="1081"/>
      <c r="AL71" s="1081"/>
      <c r="AM71" s="1081"/>
      <c r="AN71" s="1081"/>
      <c r="AO71" s="1081"/>
      <c r="AP71" s="1081"/>
      <c r="AQ71" s="1081"/>
      <c r="AR71" s="1081"/>
    </row>
    <row r="72" spans="2:45" ht="18" customHeight="1">
      <c r="B72" s="1081"/>
      <c r="C72" s="1081"/>
      <c r="D72" s="1081"/>
      <c r="E72" s="1082"/>
      <c r="F72" s="1082"/>
      <c r="G72" s="1083"/>
      <c r="H72" s="1083"/>
      <c r="I72" s="1081"/>
      <c r="J72" s="1081"/>
      <c r="K72" s="1081"/>
      <c r="L72" s="1081"/>
      <c r="M72" s="1081"/>
      <c r="N72" s="1081"/>
      <c r="O72" s="1081"/>
      <c r="P72" s="1081"/>
      <c r="Q72" s="1081"/>
      <c r="R72" s="1081"/>
      <c r="S72" s="1081"/>
      <c r="T72" s="1081"/>
      <c r="U72" s="1081"/>
      <c r="V72" s="1081"/>
      <c r="W72" s="1081"/>
      <c r="X72" s="1081"/>
      <c r="Y72" s="1081"/>
      <c r="Z72" s="1081"/>
      <c r="AA72" s="1081"/>
      <c r="AB72" s="1081"/>
      <c r="AC72" s="1081"/>
      <c r="AD72" s="1081"/>
      <c r="AE72" s="1081"/>
      <c r="AF72" s="1081"/>
      <c r="AG72" s="1081"/>
      <c r="AH72" s="1081"/>
      <c r="AI72" s="1081"/>
      <c r="AJ72" s="1081"/>
      <c r="AK72" s="1081"/>
      <c r="AL72" s="1081"/>
      <c r="AM72" s="1081"/>
      <c r="AN72" s="1081"/>
      <c r="AO72" s="1081"/>
      <c r="AP72" s="1081"/>
      <c r="AQ72" s="1081"/>
      <c r="AR72" s="1081"/>
    </row>
    <row r="73" spans="2:45" ht="18" customHeight="1">
      <c r="B73" s="1081"/>
      <c r="C73" s="1081"/>
      <c r="D73" s="1081"/>
      <c r="E73" s="1082"/>
      <c r="F73" s="1082"/>
      <c r="G73" s="1083"/>
      <c r="H73" s="1083"/>
      <c r="I73" s="1081"/>
      <c r="J73" s="1081"/>
      <c r="K73" s="1081"/>
      <c r="L73" s="1081"/>
      <c r="M73" s="1081"/>
      <c r="N73" s="1081"/>
      <c r="O73" s="1081"/>
      <c r="P73" s="1081"/>
      <c r="Q73" s="1081"/>
      <c r="R73" s="1081"/>
      <c r="S73" s="1081"/>
      <c r="T73" s="1081"/>
      <c r="U73" s="1081"/>
      <c r="V73" s="1081"/>
      <c r="W73" s="1081"/>
      <c r="X73" s="1081"/>
      <c r="Y73" s="1081"/>
      <c r="Z73" s="1081"/>
      <c r="AA73" s="1081"/>
      <c r="AB73" s="1081"/>
      <c r="AC73" s="1081"/>
      <c r="AD73" s="1081"/>
      <c r="AE73" s="1081"/>
      <c r="AF73" s="1081"/>
      <c r="AG73" s="1081"/>
      <c r="AH73" s="1081"/>
      <c r="AI73" s="1081"/>
      <c r="AJ73" s="1081"/>
      <c r="AK73" s="1081"/>
      <c r="AL73" s="1081"/>
      <c r="AM73" s="1081"/>
      <c r="AN73" s="1081"/>
      <c r="AO73" s="1081"/>
      <c r="AP73" s="1081"/>
      <c r="AQ73" s="1081"/>
      <c r="AR73" s="1081"/>
    </row>
  </sheetData>
  <sheetProtection algorithmName="SHA-512" hashValue="94SaKHLbjwIutxUd4rVyEEUzTmQn6X7/VHunlTITCwgdJZyDkmK21UNpPdBsYLgy3AzbRHqlrXopIzRYujMlfA==" saltValue="yFYQLmy0LdFJTh5FDgbBWQ==" spinCount="100000" sheet="1" formatCells="0" formatRows="0" insertRows="0" deleteRows="0" selectLockedCells="1" autoFilter="0" pivotTables="0"/>
  <mergeCells count="33">
    <mergeCell ref="K69:P69"/>
    <mergeCell ref="Q69:AO69"/>
    <mergeCell ref="K70:O70"/>
    <mergeCell ref="Q70:R70"/>
    <mergeCell ref="S70:X70"/>
    <mergeCell ref="Y70:Z70"/>
    <mergeCell ref="AA70:AO70"/>
    <mergeCell ref="K66:P66"/>
    <mergeCell ref="Q66:AO66"/>
    <mergeCell ref="K67:O67"/>
    <mergeCell ref="Q67:R67"/>
    <mergeCell ref="S67:X67"/>
    <mergeCell ref="Y67:Z67"/>
    <mergeCell ref="AA67:AO67"/>
    <mergeCell ref="K63:P63"/>
    <mergeCell ref="Q63:AO63"/>
    <mergeCell ref="K64:O64"/>
    <mergeCell ref="Q64:R64"/>
    <mergeCell ref="S64:X64"/>
    <mergeCell ref="Y64:Z64"/>
    <mergeCell ref="AA64:AO64"/>
    <mergeCell ref="K60:P60"/>
    <mergeCell ref="Q60:AO60"/>
    <mergeCell ref="K61:O61"/>
    <mergeCell ref="Q61:R61"/>
    <mergeCell ref="S61:X61"/>
    <mergeCell ref="Y61:Z61"/>
    <mergeCell ref="AA61:AO61"/>
    <mergeCell ref="B6:AQ6"/>
    <mergeCell ref="B2:N2"/>
    <mergeCell ref="B3:N3"/>
    <mergeCell ref="B4:AR4"/>
    <mergeCell ref="B5:AR5"/>
  </mergeCells>
  <phoneticPr fontId="21"/>
  <conditionalFormatting sqref="B60:P61 AP60:AR61">
    <cfRule type="expression" priority="22">
      <formula>CELL("protect",B60)=0</formula>
    </cfRule>
  </conditionalFormatting>
  <conditionalFormatting sqref="B63:P64 AP63:AR64">
    <cfRule type="expression" priority="20">
      <formula>CELL("protect",B63)=0</formula>
    </cfRule>
  </conditionalFormatting>
  <conditionalFormatting sqref="B66:P67 AP66:AR67">
    <cfRule type="expression" priority="15">
      <formula>CELL("protect",B66)=0</formula>
    </cfRule>
  </conditionalFormatting>
  <conditionalFormatting sqref="B69:P70 AP69:AR70">
    <cfRule type="expression" priority="13">
      <formula>CELL("protect",B69)=0</formula>
    </cfRule>
  </conditionalFormatting>
  <conditionalFormatting sqref="B62:AC62 AR62">
    <cfRule type="expression" priority="21">
      <formula>CELL("protect",B62)=0</formula>
    </cfRule>
  </conditionalFormatting>
  <conditionalFormatting sqref="Q61">
    <cfRule type="containsBlanks" dxfId="580" priority="8">
      <formula>LEN(TRIM(Q61))=0</formula>
    </cfRule>
  </conditionalFormatting>
  <conditionalFormatting sqref="Q64">
    <cfRule type="containsBlanks" dxfId="579" priority="6">
      <formula>LEN(TRIM(Q64))=0</formula>
    </cfRule>
  </conditionalFormatting>
  <conditionalFormatting sqref="Q67">
    <cfRule type="containsBlanks" dxfId="578" priority="4">
      <formula>LEN(TRIM(Q67))=0</formula>
    </cfRule>
  </conditionalFormatting>
  <conditionalFormatting sqref="Q70">
    <cfRule type="containsBlanks" dxfId="577" priority="2">
      <formula>LEN(TRIM(Q70))=0</formula>
    </cfRule>
  </conditionalFormatting>
  <conditionalFormatting sqref="Q2:AS3 AR58:AS58 B65:AR65 B68:AR68 B71:AR71 B72:AS1048576">
    <cfRule type="expression" priority="24">
      <formula>CELL("protect",B2)=0</formula>
    </cfRule>
  </conditionalFormatting>
  <conditionalFormatting sqref="Y61">
    <cfRule type="containsBlanks" dxfId="576" priority="7">
      <formula>LEN(TRIM(Y61))=0</formula>
    </cfRule>
  </conditionalFormatting>
  <conditionalFormatting sqref="Y64">
    <cfRule type="containsBlanks" dxfId="575" priority="5">
      <formula>LEN(TRIM(Y64))=0</formula>
    </cfRule>
  </conditionalFormatting>
  <conditionalFormatting sqref="Y67">
    <cfRule type="containsBlanks" dxfId="574" priority="3">
      <formula>LEN(TRIM(Y67))=0</formula>
    </cfRule>
  </conditionalFormatting>
  <conditionalFormatting sqref="Y70">
    <cfRule type="containsBlanks" dxfId="573" priority="1">
      <formula>LEN(TRIM(Y70))=0</formula>
    </cfRule>
  </conditionalFormatting>
  <conditionalFormatting sqref="AS4:AS5 B4:B6 AR6:AS6 B7:AS8 B9:D9 AS9:AS11 B10:C11 B12:AS13 B14:D14 AS14 B15:AS16 B17:D17 AS17 B18:AS19 B20:D20 AS20 B21:AS22 B23:D23 AS23:AS24 B24:C24 B25:AS26 B27:D27 AS27 B28:AS29 B30:D30 AS30:AS31 B31:C31 B32:AS33 B34:D34 AS34 B35:AS36 B37:D37 AS37:AS38 B38:C38 B39:AS40 B41:D41 AS41:AS42 B42:C42 B43:AS44 B45:D45 AS45 B46:AS47 B48:D48 AS48:AS51 B49:C51 B52:AS53 B54:D54 AS54 B55:AS57 B58:AC59 AR59">
    <cfRule type="expression" priority="23">
      <formula>CELL("protect",B4)=0</formula>
    </cfRule>
  </conditionalFormatting>
  <dataValidations count="1">
    <dataValidation imeMode="hiragana" allowBlank="1" showInputMessage="1" showErrorMessage="1" sqref="Q60 Q66 Q63 Q69" xr:uid="{0C23781F-41F2-4FB6-A2EA-DB4A4AC7A82D}"/>
  </dataValidations>
  <printOptions horizontalCentered="1"/>
  <pageMargins left="0.9055118110236221" right="0.47244094488188981" top="0.70866141732283472" bottom="0.19685039370078741" header="0.19685039370078741" footer="0.19685039370078741"/>
  <pageSetup paperSize="9" scale="64" orientation="portrait" r:id="rId1"/>
  <headerFooter scaleWithDoc="0">
    <oddFooter>&amp;R&amp;"MS UI Gothic,標準"&amp;K01+049R7高層ZEH-M_ver.1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C4061-EA0E-4F33-A926-1645D0C26E93}">
  <sheetPr>
    <outlinePr summaryBelow="0"/>
  </sheetPr>
  <dimension ref="A1:AY87"/>
  <sheetViews>
    <sheetView showGridLines="0" showZeros="0" view="pageBreakPreview" topLeftCell="B1" zoomScaleNormal="55" zoomScaleSheetLayoutView="100" workbookViewId="0">
      <selection activeCell="D13" sqref="D13:L13"/>
    </sheetView>
  </sheetViews>
  <sheetFormatPr defaultColWidth="3" defaultRowHeight="18" customHeight="1" outlineLevelRow="1"/>
  <cols>
    <col min="1" max="1" width="5.58203125" style="710" hidden="1" customWidth="1"/>
    <col min="2" max="4" width="3" style="710" customWidth="1"/>
    <col min="5" max="6" width="3" style="714" customWidth="1"/>
    <col min="7" max="8" width="3" style="715" customWidth="1"/>
    <col min="9" max="45" width="3" style="710" customWidth="1"/>
    <col min="46" max="46" width="3" style="711"/>
    <col min="47" max="49" width="3" style="710"/>
    <col min="50" max="50" width="3" style="833"/>
    <col min="51" max="16384" width="3" style="710"/>
  </cols>
  <sheetData>
    <row r="1" spans="1:50" s="707" customFormat="1" ht="21">
      <c r="A1" s="705"/>
      <c r="B1" s="163" t="s">
        <v>981</v>
      </c>
      <c r="C1" s="706"/>
      <c r="D1" s="706"/>
      <c r="E1" s="706"/>
      <c r="F1" s="706"/>
      <c r="G1" s="706"/>
      <c r="H1" s="706"/>
      <c r="AF1" s="708"/>
      <c r="AT1" s="709"/>
      <c r="AX1" s="180"/>
    </row>
    <row r="2" spans="1:50" s="707" customFormat="1" ht="21" hidden="1">
      <c r="A2" s="705"/>
      <c r="B2" s="716"/>
      <c r="C2" s="706"/>
      <c r="D2" s="706"/>
      <c r="E2" s="706"/>
      <c r="F2" s="706"/>
      <c r="G2" s="706"/>
      <c r="H2" s="706"/>
      <c r="AF2" s="708"/>
      <c r="AT2" s="709"/>
      <c r="AX2" s="180"/>
    </row>
    <row r="3" spans="1:50" ht="20.149999999999999" customHeight="1">
      <c r="B3" s="1503" t="s">
        <v>682</v>
      </c>
      <c r="C3" s="1503"/>
      <c r="D3" s="1503"/>
      <c r="E3" s="1503"/>
      <c r="F3" s="1503"/>
      <c r="G3" s="1503"/>
      <c r="H3" s="1503"/>
      <c r="I3" s="1503"/>
      <c r="J3" s="1503"/>
      <c r="K3" s="1503"/>
      <c r="L3" s="1503"/>
      <c r="M3" s="1503"/>
      <c r="N3" s="1503"/>
      <c r="O3" s="1503"/>
      <c r="P3" s="1503"/>
      <c r="Q3" s="1503"/>
      <c r="R3" s="1503"/>
      <c r="S3" s="1503"/>
      <c r="T3" s="1503"/>
      <c r="U3" s="1503"/>
      <c r="V3" s="1503"/>
      <c r="W3" s="1503"/>
      <c r="X3" s="1503"/>
      <c r="Y3" s="1503"/>
      <c r="Z3" s="1503"/>
      <c r="AA3" s="1503"/>
      <c r="AB3" s="1503"/>
      <c r="AC3" s="1503"/>
      <c r="AD3" s="1503"/>
      <c r="AE3" s="1503"/>
      <c r="AF3" s="1503"/>
      <c r="AG3" s="1503"/>
      <c r="AH3" s="1503"/>
      <c r="AI3" s="1503"/>
      <c r="AJ3" s="1503"/>
      <c r="AK3" s="1503"/>
      <c r="AL3" s="1503"/>
      <c r="AM3" s="1503"/>
      <c r="AN3" s="1503"/>
      <c r="AO3" s="1503"/>
      <c r="AP3" s="1503"/>
      <c r="AQ3" s="1503"/>
      <c r="AR3" s="1503"/>
      <c r="AS3" s="1503"/>
      <c r="AT3" s="1503"/>
      <c r="AU3" s="1503"/>
      <c r="AV3" s="1503"/>
    </row>
    <row r="4" spans="1:50" ht="20.149999999999999" customHeight="1">
      <c r="B4" s="1503"/>
      <c r="C4" s="1503"/>
      <c r="D4" s="1503"/>
      <c r="E4" s="1503"/>
      <c r="F4" s="1503"/>
      <c r="G4" s="1503"/>
      <c r="H4" s="1503"/>
      <c r="I4" s="1503"/>
      <c r="J4" s="1503"/>
      <c r="K4" s="1503"/>
      <c r="L4" s="1503"/>
      <c r="M4" s="1503"/>
      <c r="N4" s="1503"/>
      <c r="O4" s="1503"/>
      <c r="P4" s="1503"/>
      <c r="Q4" s="1503"/>
      <c r="R4" s="1503"/>
      <c r="S4" s="1503"/>
      <c r="T4" s="1503"/>
      <c r="U4" s="1503"/>
      <c r="V4" s="1503"/>
      <c r="W4" s="1503"/>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row>
    <row r="5" spans="1:50" ht="34.5" customHeight="1">
      <c r="B5" s="1511" t="s">
        <v>1059</v>
      </c>
      <c r="C5" s="1511"/>
      <c r="D5" s="1511"/>
      <c r="E5" s="1511"/>
      <c r="F5" s="1511"/>
      <c r="G5" s="1511"/>
      <c r="H5" s="1511"/>
      <c r="I5" s="1511"/>
      <c r="J5" s="1511"/>
      <c r="K5" s="1511"/>
      <c r="L5" s="1511"/>
      <c r="M5" s="1511"/>
      <c r="N5" s="1511"/>
      <c r="O5" s="1511"/>
      <c r="P5" s="1511"/>
      <c r="Q5" s="1511"/>
      <c r="R5" s="1511"/>
      <c r="S5" s="1511"/>
      <c r="T5" s="1511"/>
      <c r="U5" s="1511"/>
      <c r="V5" s="1511"/>
      <c r="W5" s="1511"/>
      <c r="X5" s="1511"/>
      <c r="Y5" s="1511"/>
      <c r="Z5" s="1511"/>
      <c r="AA5" s="1511"/>
      <c r="AB5" s="1511"/>
      <c r="AC5" s="1511"/>
      <c r="AD5" s="1511"/>
      <c r="AE5" s="1511"/>
      <c r="AF5" s="1511"/>
      <c r="AG5" s="1511"/>
      <c r="AH5" s="1511"/>
      <c r="AI5" s="1511"/>
      <c r="AJ5" s="1511"/>
      <c r="AK5" s="1511"/>
      <c r="AL5" s="1511"/>
      <c r="AM5" s="1511"/>
      <c r="AN5" s="1511"/>
      <c r="AO5" s="1511"/>
      <c r="AP5" s="1511"/>
      <c r="AQ5" s="1511"/>
      <c r="AR5" s="1511"/>
      <c r="AS5" s="1511"/>
      <c r="AT5" s="1511"/>
      <c r="AU5" s="1511"/>
      <c r="AV5" s="1511"/>
      <c r="AW5" s="996"/>
    </row>
    <row r="6" spans="1:50" ht="13.5" customHeight="1">
      <c r="B6" s="1059"/>
      <c r="C6" s="1059"/>
      <c r="D6" s="1059"/>
      <c r="E6" s="1059"/>
      <c r="F6" s="1059"/>
      <c r="G6" s="1059"/>
      <c r="H6" s="1059"/>
      <c r="I6" s="1059"/>
      <c r="J6" s="1059"/>
      <c r="K6" s="1059"/>
      <c r="L6" s="1059"/>
      <c r="M6" s="1059"/>
      <c r="N6" s="1059"/>
      <c r="O6" s="1059"/>
      <c r="P6" s="1059"/>
      <c r="Q6" s="1059"/>
      <c r="R6" s="1059"/>
      <c r="S6" s="1059"/>
      <c r="T6" s="1059"/>
      <c r="U6" s="1059"/>
      <c r="V6" s="1059"/>
      <c r="W6" s="1059"/>
      <c r="X6" s="1059"/>
      <c r="Y6" s="1187"/>
      <c r="Z6" s="1059"/>
      <c r="AA6" s="1059"/>
      <c r="AB6" s="1059"/>
      <c r="AC6" s="1059"/>
      <c r="AD6" s="1059"/>
      <c r="AE6" s="1059"/>
      <c r="AF6" s="1059"/>
      <c r="AG6" s="1059"/>
      <c r="AH6" s="1059"/>
      <c r="AI6" s="1059"/>
      <c r="AJ6" s="1059"/>
      <c r="AK6" s="1059"/>
      <c r="AL6" s="1059"/>
      <c r="AM6" s="1059"/>
      <c r="AN6" s="1059"/>
      <c r="AO6" s="1059"/>
      <c r="AP6" s="1059"/>
      <c r="AQ6" s="1059"/>
      <c r="AR6" s="1059"/>
      <c r="AS6" s="1059"/>
      <c r="AT6" s="1084"/>
      <c r="AU6" s="1081"/>
      <c r="AV6" s="1081"/>
    </row>
    <row r="7" spans="1:50" ht="17.25" customHeight="1">
      <c r="B7" s="976" t="s">
        <v>987</v>
      </c>
      <c r="C7" s="976"/>
      <c r="D7" s="1070" t="s">
        <v>647</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c r="AL7" s="976"/>
      <c r="AM7" s="976"/>
      <c r="AN7" s="976"/>
      <c r="AO7" s="976"/>
      <c r="AP7" s="976"/>
      <c r="AQ7" s="976"/>
      <c r="AR7" s="976"/>
      <c r="AS7" s="976"/>
      <c r="AT7" s="1084"/>
      <c r="AU7" s="1081"/>
      <c r="AV7" s="1081"/>
    </row>
    <row r="8" spans="1:50" ht="18" customHeight="1">
      <c r="B8" s="1068"/>
      <c r="C8" s="976"/>
      <c r="D8" s="976" t="s">
        <v>1060</v>
      </c>
      <c r="E8" s="1085"/>
      <c r="F8" s="1085"/>
      <c r="G8" s="1085"/>
      <c r="H8" s="1085"/>
      <c r="I8" s="1085"/>
      <c r="J8" s="1085"/>
      <c r="K8" s="1085"/>
      <c r="L8" s="1085"/>
      <c r="M8" s="1085"/>
      <c r="N8" s="1085"/>
      <c r="O8" s="1085"/>
      <c r="P8" s="1085"/>
      <c r="Q8" s="1085"/>
      <c r="R8" s="1085"/>
      <c r="S8" s="1085"/>
      <c r="T8" s="1085"/>
      <c r="U8" s="1085"/>
      <c r="V8" s="1085"/>
      <c r="W8" s="1085"/>
      <c r="X8" s="1085"/>
      <c r="Y8" s="1085"/>
      <c r="Z8" s="1085"/>
      <c r="AA8" s="1085"/>
      <c r="AB8" s="1085"/>
      <c r="AC8" s="1085"/>
      <c r="AD8" s="1085"/>
      <c r="AE8" s="1085"/>
      <c r="AF8" s="1085"/>
      <c r="AG8" s="1085"/>
      <c r="AH8" s="1085"/>
      <c r="AI8" s="1085"/>
      <c r="AJ8" s="1085"/>
      <c r="AK8" s="1085"/>
      <c r="AL8" s="1085"/>
      <c r="AM8" s="1085"/>
      <c r="AN8" s="1085"/>
      <c r="AO8" s="1085"/>
      <c r="AP8" s="1085"/>
      <c r="AQ8" s="1085"/>
      <c r="AR8" s="1085"/>
      <c r="AS8" s="1085"/>
      <c r="AT8" s="1085"/>
      <c r="AU8" s="1085"/>
      <c r="AV8" s="1085"/>
      <c r="AW8" s="997"/>
    </row>
    <row r="9" spans="1:50" ht="18.75" customHeight="1">
      <c r="B9" s="1068"/>
      <c r="C9" s="976"/>
      <c r="D9" s="976" t="s">
        <v>937</v>
      </c>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6"/>
      <c r="AR9" s="1086"/>
      <c r="AS9" s="1086"/>
      <c r="AT9" s="1086"/>
      <c r="AU9" s="1086"/>
      <c r="AV9" s="1086"/>
      <c r="AW9" s="998"/>
    </row>
    <row r="10" spans="1:50" ht="17.25" customHeight="1">
      <c r="B10" s="1068"/>
      <c r="C10" s="976"/>
      <c r="D10" s="976" t="s">
        <v>1061</v>
      </c>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c r="AM10" s="1086"/>
      <c r="AN10" s="1086"/>
      <c r="AO10" s="1086"/>
      <c r="AP10" s="1086"/>
      <c r="AQ10" s="1086"/>
      <c r="AR10" s="1086"/>
      <c r="AS10" s="1086"/>
      <c r="AT10" s="1086"/>
      <c r="AU10" s="1086"/>
      <c r="AV10" s="1086"/>
      <c r="AW10" s="998"/>
    </row>
    <row r="11" spans="1:50" ht="17.25" customHeight="1">
      <c r="B11" s="1068"/>
      <c r="C11" s="976"/>
      <c r="D11" s="976" t="s">
        <v>667</v>
      </c>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c r="AM11" s="1086"/>
      <c r="AN11" s="1086"/>
      <c r="AO11" s="1086"/>
      <c r="AP11" s="1086"/>
      <c r="AQ11" s="1086"/>
      <c r="AR11" s="1086"/>
      <c r="AS11" s="1086"/>
      <c r="AT11" s="1086"/>
      <c r="AU11" s="1086"/>
      <c r="AV11" s="1086"/>
      <c r="AW11" s="998"/>
    </row>
    <row r="12" spans="1:50" ht="17.25" customHeight="1">
      <c r="B12" s="1068"/>
      <c r="C12" s="976"/>
      <c r="D12" s="976" t="s">
        <v>917</v>
      </c>
      <c r="E12" s="1086"/>
      <c r="F12" s="1086"/>
      <c r="G12" s="1086"/>
      <c r="H12" s="1086"/>
      <c r="I12" s="1086"/>
      <c r="J12" s="1086"/>
      <c r="K12" s="1086"/>
      <c r="L12" s="1086"/>
      <c r="M12" s="1086"/>
      <c r="N12" s="1086"/>
      <c r="O12" s="1086"/>
      <c r="P12" s="1086"/>
      <c r="Q12" s="1086"/>
      <c r="R12" s="1086"/>
      <c r="S12" s="1086"/>
      <c r="T12" s="1086"/>
      <c r="U12" s="1086"/>
      <c r="V12" s="1086"/>
      <c r="W12" s="1086"/>
      <c r="X12" s="1086"/>
      <c r="Y12" s="1086"/>
      <c r="Z12" s="1086"/>
      <c r="AA12" s="1086"/>
      <c r="AB12" s="1086"/>
      <c r="AC12" s="1086"/>
      <c r="AD12" s="1086"/>
      <c r="AE12" s="1086"/>
      <c r="AF12" s="1086"/>
      <c r="AG12" s="1086"/>
      <c r="AH12" s="1086"/>
      <c r="AI12" s="1086"/>
      <c r="AJ12" s="1086"/>
      <c r="AK12" s="1086"/>
      <c r="AL12" s="1086"/>
      <c r="AM12" s="1086"/>
      <c r="AN12" s="1086"/>
      <c r="AO12" s="1086"/>
      <c r="AP12" s="1086"/>
      <c r="AQ12" s="1086"/>
      <c r="AR12" s="1086"/>
      <c r="AS12" s="1086"/>
      <c r="AT12" s="1087"/>
      <c r="AU12" s="1088"/>
      <c r="AV12" s="1088"/>
      <c r="AW12" s="999"/>
    </row>
    <row r="13" spans="1:50" ht="17.25" customHeight="1">
      <c r="B13" s="1068"/>
      <c r="C13" s="976"/>
      <c r="D13" s="1510" t="s">
        <v>1163</v>
      </c>
      <c r="E13" s="1510"/>
      <c r="F13" s="1510"/>
      <c r="G13" s="1510"/>
      <c r="H13" s="1510"/>
      <c r="I13" s="1510"/>
      <c r="J13" s="1510"/>
      <c r="K13" s="1510"/>
      <c r="L13" s="1510"/>
      <c r="M13" s="1089"/>
      <c r="N13" s="1089"/>
      <c r="O13" s="1089"/>
      <c r="P13" s="1089"/>
      <c r="Q13" s="1089"/>
      <c r="R13" s="1089"/>
      <c r="S13" s="1089"/>
      <c r="T13" s="1089"/>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c r="AT13" s="1084"/>
      <c r="AU13" s="1081"/>
      <c r="AV13" s="1081"/>
    </row>
    <row r="14" spans="1:50" s="711" customFormat="1" ht="7.5" customHeight="1">
      <c r="A14" s="710"/>
      <c r="B14" s="1068"/>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c r="AL14" s="976"/>
      <c r="AM14" s="976"/>
      <c r="AN14" s="976"/>
      <c r="AO14" s="976"/>
      <c r="AP14" s="976"/>
      <c r="AQ14" s="976"/>
      <c r="AR14" s="976"/>
      <c r="AS14" s="976"/>
      <c r="AT14" s="1084"/>
      <c r="AU14" s="1084"/>
      <c r="AV14" s="1084"/>
      <c r="AX14" s="671"/>
    </row>
    <row r="15" spans="1:50" s="711" customFormat="1" ht="17.25" customHeight="1">
      <c r="A15" s="710"/>
      <c r="B15" s="976" t="s">
        <v>988</v>
      </c>
      <c r="C15" s="976"/>
      <c r="D15" s="1070" t="s">
        <v>648</v>
      </c>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c r="AL15" s="976"/>
      <c r="AM15" s="976"/>
      <c r="AN15" s="976"/>
      <c r="AO15" s="976"/>
      <c r="AP15" s="976"/>
      <c r="AQ15" s="976"/>
      <c r="AR15" s="976"/>
      <c r="AS15" s="976"/>
      <c r="AT15" s="1084"/>
      <c r="AU15" s="1084"/>
      <c r="AV15" s="1084"/>
      <c r="AX15" s="671"/>
    </row>
    <row r="16" spans="1:50" s="711" customFormat="1" ht="17.25" customHeight="1">
      <c r="A16" s="710"/>
      <c r="B16" s="1068"/>
      <c r="C16" s="976"/>
      <c r="D16" s="976" t="s">
        <v>875</v>
      </c>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c r="AT16" s="1084"/>
      <c r="AU16" s="1084"/>
      <c r="AV16" s="1084"/>
      <c r="AX16" s="671"/>
    </row>
    <row r="17" spans="1:50" s="711" customFormat="1" ht="17.25" customHeight="1">
      <c r="A17" s="710"/>
      <c r="B17" s="1068"/>
      <c r="C17" s="976"/>
      <c r="D17" s="976" t="s">
        <v>649</v>
      </c>
      <c r="E17" s="976"/>
      <c r="F17" s="1082"/>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76"/>
      <c r="AS17" s="976"/>
      <c r="AT17" s="1084"/>
      <c r="AU17" s="1084"/>
      <c r="AV17" s="1084"/>
      <c r="AX17" s="671"/>
    </row>
    <row r="18" spans="1:50" s="711" customFormat="1" ht="17.25" customHeight="1">
      <c r="A18" s="710"/>
      <c r="B18" s="1068"/>
      <c r="C18" s="976"/>
      <c r="D18" s="976" t="s">
        <v>683</v>
      </c>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c r="AL18" s="976"/>
      <c r="AM18" s="976"/>
      <c r="AN18" s="976"/>
      <c r="AO18" s="976"/>
      <c r="AP18" s="976"/>
      <c r="AQ18" s="976"/>
      <c r="AR18" s="976"/>
      <c r="AS18" s="976"/>
      <c r="AT18" s="1084"/>
      <c r="AU18" s="1084"/>
      <c r="AV18" s="1084"/>
      <c r="AX18" s="671"/>
    </row>
    <row r="19" spans="1:50" s="711" customFormat="1" ht="17.25" customHeight="1">
      <c r="A19" s="710"/>
      <c r="B19" s="1068"/>
      <c r="C19" s="976"/>
      <c r="D19" s="976" t="s">
        <v>931</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c r="AL19" s="976"/>
      <c r="AM19" s="976"/>
      <c r="AN19" s="976"/>
      <c r="AO19" s="976"/>
      <c r="AP19" s="976"/>
      <c r="AQ19" s="976"/>
      <c r="AR19" s="976"/>
      <c r="AS19" s="976"/>
      <c r="AT19" s="1084"/>
      <c r="AU19" s="1084"/>
      <c r="AV19" s="1084"/>
      <c r="AX19" s="671"/>
    </row>
    <row r="20" spans="1:50" s="711" customFormat="1" ht="17.25" customHeight="1">
      <c r="A20" s="710"/>
      <c r="B20" s="1068"/>
      <c r="C20" s="976"/>
      <c r="D20" s="976" t="s">
        <v>684</v>
      </c>
      <c r="E20" s="976"/>
      <c r="F20" s="976"/>
      <c r="G20" s="976"/>
      <c r="H20" s="976"/>
      <c r="I20" s="976"/>
      <c r="J20" s="976"/>
      <c r="K20" s="976"/>
      <c r="L20" s="976"/>
      <c r="M20" s="976"/>
      <c r="N20" s="976"/>
      <c r="O20" s="976"/>
      <c r="P20" s="976"/>
      <c r="Q20" s="1090"/>
      <c r="R20" s="976"/>
      <c r="S20" s="976"/>
      <c r="T20" s="976"/>
      <c r="U20" s="976"/>
      <c r="V20" s="976"/>
      <c r="W20" s="976"/>
      <c r="X20" s="976"/>
      <c r="Y20" s="976"/>
      <c r="Z20" s="976"/>
      <c r="AA20" s="976"/>
      <c r="AB20" s="976"/>
      <c r="AC20" s="976"/>
      <c r="AD20" s="976"/>
      <c r="AE20" s="976"/>
      <c r="AF20" s="976"/>
      <c r="AG20" s="976"/>
      <c r="AH20" s="976"/>
      <c r="AI20" s="976"/>
      <c r="AJ20" s="976"/>
      <c r="AK20" s="976"/>
      <c r="AL20" s="976"/>
      <c r="AM20" s="976"/>
      <c r="AN20" s="976"/>
      <c r="AO20" s="976"/>
      <c r="AP20" s="976"/>
      <c r="AQ20" s="976"/>
      <c r="AR20" s="976"/>
      <c r="AS20" s="976"/>
      <c r="AT20" s="1084"/>
      <c r="AU20" s="1084"/>
      <c r="AV20" s="1084"/>
      <c r="AX20" s="671"/>
    </row>
    <row r="21" spans="1:50" s="711" customFormat="1" ht="17.25" customHeight="1">
      <c r="A21" s="710"/>
      <c r="B21" s="1068"/>
      <c r="C21" s="976"/>
      <c r="D21" s="976" t="s">
        <v>650</v>
      </c>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c r="AL21" s="976"/>
      <c r="AM21" s="976"/>
      <c r="AN21" s="976"/>
      <c r="AO21" s="976"/>
      <c r="AP21" s="976"/>
      <c r="AQ21" s="976"/>
      <c r="AR21" s="976"/>
      <c r="AS21" s="976"/>
      <c r="AT21" s="1084"/>
      <c r="AU21" s="1084"/>
      <c r="AV21" s="1084"/>
      <c r="AX21" s="671"/>
    </row>
    <row r="22" spans="1:50" s="711" customFormat="1" ht="7.5" customHeight="1">
      <c r="A22" s="710"/>
      <c r="B22" s="1068"/>
      <c r="C22" s="976"/>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c r="AL22" s="976"/>
      <c r="AM22" s="976"/>
      <c r="AN22" s="976"/>
      <c r="AO22" s="976"/>
      <c r="AP22" s="976"/>
      <c r="AQ22" s="976"/>
      <c r="AR22" s="976"/>
      <c r="AS22" s="976"/>
      <c r="AT22" s="1084"/>
      <c r="AU22" s="1084"/>
      <c r="AV22" s="1084"/>
      <c r="AX22" s="671"/>
    </row>
    <row r="23" spans="1:50" s="711" customFormat="1" ht="17.25" customHeight="1">
      <c r="A23" s="710"/>
      <c r="B23" s="976" t="s">
        <v>989</v>
      </c>
      <c r="C23" s="976"/>
      <c r="D23" s="1070" t="s">
        <v>666</v>
      </c>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c r="AL23" s="976"/>
      <c r="AM23" s="976"/>
      <c r="AN23" s="976"/>
      <c r="AO23" s="976"/>
      <c r="AP23" s="976"/>
      <c r="AQ23" s="976"/>
      <c r="AR23" s="976"/>
      <c r="AS23" s="976"/>
      <c r="AT23" s="1084"/>
      <c r="AU23" s="1084"/>
      <c r="AV23" s="1084"/>
      <c r="AX23" s="671"/>
    </row>
    <row r="24" spans="1:50" s="711" customFormat="1" ht="17.25" customHeight="1">
      <c r="A24" s="710"/>
      <c r="B24" s="1068"/>
      <c r="C24" s="976"/>
      <c r="D24" s="976" t="s">
        <v>1062</v>
      </c>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c r="AL24" s="976"/>
      <c r="AM24" s="976"/>
      <c r="AN24" s="976"/>
      <c r="AO24" s="976"/>
      <c r="AP24" s="976"/>
      <c r="AQ24" s="976"/>
      <c r="AR24" s="976"/>
      <c r="AS24" s="976"/>
      <c r="AT24" s="1084"/>
      <c r="AU24" s="1084"/>
      <c r="AV24" s="1084"/>
      <c r="AX24" s="671"/>
    </row>
    <row r="25" spans="1:50" s="711" customFormat="1" ht="17.25" customHeight="1">
      <c r="A25" s="710"/>
      <c r="B25" s="1068"/>
      <c r="C25" s="976"/>
      <c r="D25" s="976" t="s">
        <v>1063</v>
      </c>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c r="AL25" s="976"/>
      <c r="AM25" s="976"/>
      <c r="AN25" s="976"/>
      <c r="AO25" s="976"/>
      <c r="AP25" s="976"/>
      <c r="AQ25" s="976"/>
      <c r="AR25" s="976"/>
      <c r="AS25" s="976"/>
      <c r="AT25" s="1084"/>
      <c r="AU25" s="1084"/>
      <c r="AV25" s="1084"/>
      <c r="AX25" s="671"/>
    </row>
    <row r="26" spans="1:50" s="711" customFormat="1" ht="17.25" customHeight="1">
      <c r="A26" s="710"/>
      <c r="B26" s="1068"/>
      <c r="C26" s="976"/>
      <c r="D26" s="976" t="s">
        <v>948</v>
      </c>
      <c r="E26" s="976"/>
      <c r="F26" s="976"/>
      <c r="G26" s="976"/>
      <c r="H26" s="976"/>
      <c r="I26" s="976"/>
      <c r="J26" s="976"/>
      <c r="K26" s="976"/>
      <c r="L26" s="976"/>
      <c r="M26" s="976"/>
      <c r="N26" s="976"/>
      <c r="O26" s="976"/>
      <c r="P26" s="976"/>
      <c r="Q26" s="976"/>
      <c r="R26" s="976"/>
      <c r="S26" s="976"/>
      <c r="T26" s="976"/>
      <c r="U26" s="976"/>
      <c r="V26" s="976"/>
      <c r="W26" s="976"/>
      <c r="X26" s="976"/>
      <c r="Y26" s="976"/>
      <c r="Z26" s="976"/>
      <c r="AA26" s="976"/>
      <c r="AB26" s="976"/>
      <c r="AC26" s="976"/>
      <c r="AD26" s="976"/>
      <c r="AE26" s="976"/>
      <c r="AF26" s="976"/>
      <c r="AG26" s="976"/>
      <c r="AH26" s="976"/>
      <c r="AI26" s="976"/>
      <c r="AJ26" s="976"/>
      <c r="AK26" s="976"/>
      <c r="AL26" s="976"/>
      <c r="AM26" s="976"/>
      <c r="AN26" s="976"/>
      <c r="AO26" s="976"/>
      <c r="AP26" s="976"/>
      <c r="AQ26" s="976"/>
      <c r="AR26" s="976"/>
      <c r="AS26" s="976"/>
      <c r="AT26" s="1084"/>
      <c r="AU26" s="1084"/>
      <c r="AV26" s="1084"/>
      <c r="AX26" s="671"/>
    </row>
    <row r="27" spans="1:50" s="711" customFormat="1" ht="17.25" customHeight="1">
      <c r="A27" s="710"/>
      <c r="B27" s="1068"/>
      <c r="C27" s="976"/>
      <c r="D27" s="976" t="s">
        <v>1064</v>
      </c>
      <c r="E27" s="976"/>
      <c r="F27" s="976"/>
      <c r="G27" s="976"/>
      <c r="H27" s="976"/>
      <c r="I27" s="976"/>
      <c r="J27" s="976"/>
      <c r="K27" s="976"/>
      <c r="L27" s="976"/>
      <c r="M27" s="976"/>
      <c r="N27" s="976"/>
      <c r="O27" s="976"/>
      <c r="P27" s="976"/>
      <c r="Q27" s="976"/>
      <c r="R27" s="976"/>
      <c r="S27" s="976"/>
      <c r="T27" s="976"/>
      <c r="U27" s="976"/>
      <c r="V27" s="976"/>
      <c r="W27" s="976"/>
      <c r="X27" s="976"/>
      <c r="Y27" s="976"/>
      <c r="Z27" s="976"/>
      <c r="AA27" s="976"/>
      <c r="AB27" s="976"/>
      <c r="AC27" s="976"/>
      <c r="AD27" s="976"/>
      <c r="AE27" s="976"/>
      <c r="AF27" s="976"/>
      <c r="AG27" s="976"/>
      <c r="AH27" s="976"/>
      <c r="AI27" s="976"/>
      <c r="AJ27" s="976"/>
      <c r="AK27" s="976"/>
      <c r="AL27" s="976"/>
      <c r="AM27" s="976"/>
      <c r="AN27" s="976"/>
      <c r="AO27" s="976"/>
      <c r="AP27" s="976"/>
      <c r="AQ27" s="976"/>
      <c r="AR27" s="976"/>
      <c r="AS27" s="976"/>
      <c r="AT27" s="1084"/>
      <c r="AU27" s="1084"/>
      <c r="AV27" s="1084"/>
      <c r="AX27" s="671"/>
    </row>
    <row r="28" spans="1:50" s="711" customFormat="1" ht="17.25" customHeight="1">
      <c r="A28" s="710"/>
      <c r="B28" s="1068"/>
      <c r="C28" s="976"/>
      <c r="D28" s="976" t="s">
        <v>949</v>
      </c>
      <c r="E28" s="976"/>
      <c r="F28" s="976"/>
      <c r="G28" s="976"/>
      <c r="H28" s="976"/>
      <c r="I28" s="976"/>
      <c r="J28" s="976"/>
      <c r="K28" s="976"/>
      <c r="L28" s="976"/>
      <c r="M28" s="976"/>
      <c r="N28" s="976"/>
      <c r="O28" s="976"/>
      <c r="P28" s="976"/>
      <c r="Q28" s="976"/>
      <c r="R28" s="976"/>
      <c r="S28" s="976"/>
      <c r="T28" s="976"/>
      <c r="U28" s="976"/>
      <c r="V28" s="976"/>
      <c r="W28" s="976"/>
      <c r="X28" s="976"/>
      <c r="Y28" s="976"/>
      <c r="Z28" s="976"/>
      <c r="AA28" s="976"/>
      <c r="AB28" s="976"/>
      <c r="AC28" s="976"/>
      <c r="AD28" s="976"/>
      <c r="AE28" s="976"/>
      <c r="AF28" s="976"/>
      <c r="AG28" s="976"/>
      <c r="AH28" s="976"/>
      <c r="AI28" s="976"/>
      <c r="AJ28" s="976"/>
      <c r="AK28" s="976"/>
      <c r="AL28" s="976"/>
      <c r="AM28" s="976"/>
      <c r="AN28" s="976"/>
      <c r="AO28" s="976"/>
      <c r="AP28" s="976"/>
      <c r="AQ28" s="976"/>
      <c r="AR28" s="976"/>
      <c r="AS28" s="976"/>
      <c r="AT28" s="1084"/>
      <c r="AU28" s="1084"/>
      <c r="AV28" s="1084"/>
      <c r="AX28" s="671"/>
    </row>
    <row r="29" spans="1:50" s="711" customFormat="1" ht="7.5" customHeight="1">
      <c r="A29" s="710"/>
      <c r="B29" s="1068"/>
      <c r="C29" s="976"/>
      <c r="D29" s="976"/>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s="976"/>
      <c r="AM29" s="976"/>
      <c r="AN29" s="976"/>
      <c r="AO29" s="976"/>
      <c r="AP29" s="976"/>
      <c r="AQ29" s="976"/>
      <c r="AR29" s="976"/>
      <c r="AS29" s="976"/>
      <c r="AT29" s="1084"/>
      <c r="AU29" s="1084"/>
      <c r="AV29" s="1084"/>
      <c r="AX29" s="671"/>
    </row>
    <row r="30" spans="1:50" s="711" customFormat="1" ht="17.25" customHeight="1">
      <c r="A30" s="710"/>
      <c r="B30" s="976" t="s">
        <v>990</v>
      </c>
      <c r="C30" s="976"/>
      <c r="D30" s="1070" t="s">
        <v>652</v>
      </c>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c r="AL30" s="976"/>
      <c r="AM30" s="976"/>
      <c r="AN30" s="976"/>
      <c r="AO30" s="976"/>
      <c r="AP30" s="976"/>
      <c r="AQ30" s="976"/>
      <c r="AR30" s="976"/>
      <c r="AS30" s="976"/>
      <c r="AT30" s="1084"/>
      <c r="AU30" s="1084"/>
      <c r="AV30" s="1084"/>
      <c r="AX30" s="671"/>
    </row>
    <row r="31" spans="1:50" s="711" customFormat="1" ht="17.25" customHeight="1">
      <c r="A31" s="710"/>
      <c r="B31" s="1068"/>
      <c r="C31" s="976"/>
      <c r="D31" s="976" t="s">
        <v>874</v>
      </c>
      <c r="E31" s="976"/>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c r="AL31" s="976"/>
      <c r="AM31" s="976"/>
      <c r="AN31" s="976"/>
      <c r="AO31" s="976"/>
      <c r="AP31" s="976"/>
      <c r="AQ31" s="976"/>
      <c r="AR31" s="976"/>
      <c r="AS31" s="976"/>
      <c r="AT31" s="1084"/>
      <c r="AU31" s="1084"/>
      <c r="AV31" s="1084"/>
      <c r="AX31" s="671"/>
    </row>
    <row r="32" spans="1:50" s="711" customFormat="1" ht="17.25" customHeight="1">
      <c r="A32" s="710"/>
      <c r="B32" s="1068"/>
      <c r="C32" s="976"/>
      <c r="D32" s="976" t="s">
        <v>873</v>
      </c>
      <c r="E32" s="976"/>
      <c r="F32" s="976"/>
      <c r="G32" s="976"/>
      <c r="H32" s="976"/>
      <c r="I32" s="976"/>
      <c r="J32" s="976"/>
      <c r="K32" s="976"/>
      <c r="L32" s="976"/>
      <c r="M32" s="976"/>
      <c r="N32" s="976"/>
      <c r="O32" s="976"/>
      <c r="P32" s="976"/>
      <c r="Q32" s="976"/>
      <c r="R32" s="976"/>
      <c r="S32" s="976"/>
      <c r="T32" s="976"/>
      <c r="U32" s="976"/>
      <c r="V32" s="976"/>
      <c r="W32" s="976"/>
      <c r="X32" s="976"/>
      <c r="Y32" s="976"/>
      <c r="Z32" s="976"/>
      <c r="AA32" s="976"/>
      <c r="AB32" s="976"/>
      <c r="AC32" s="976"/>
      <c r="AD32" s="976"/>
      <c r="AE32" s="976"/>
      <c r="AF32" s="976"/>
      <c r="AG32" s="976"/>
      <c r="AH32" s="976"/>
      <c r="AI32" s="976"/>
      <c r="AJ32" s="976"/>
      <c r="AK32" s="976"/>
      <c r="AL32" s="976"/>
      <c r="AM32" s="976"/>
      <c r="AN32" s="976"/>
      <c r="AO32" s="976"/>
      <c r="AP32" s="976"/>
      <c r="AQ32" s="976"/>
      <c r="AR32" s="976"/>
      <c r="AS32" s="976"/>
      <c r="AT32" s="1084"/>
      <c r="AU32" s="1084"/>
      <c r="AV32" s="1084"/>
      <c r="AX32" s="671"/>
    </row>
    <row r="33" spans="1:50" s="711" customFormat="1" ht="17.25" customHeight="1">
      <c r="A33" s="710"/>
      <c r="B33" s="1068"/>
      <c r="C33" s="976"/>
      <c r="D33" s="976" t="s">
        <v>653</v>
      </c>
      <c r="E33" s="976"/>
      <c r="F33" s="976"/>
      <c r="G33" s="976"/>
      <c r="H33" s="976"/>
      <c r="I33" s="976"/>
      <c r="J33" s="976"/>
      <c r="K33" s="976"/>
      <c r="L33" s="976"/>
      <c r="M33" s="976"/>
      <c r="N33" s="976"/>
      <c r="O33" s="976"/>
      <c r="P33" s="976"/>
      <c r="Q33" s="976"/>
      <c r="R33" s="976"/>
      <c r="S33" s="976"/>
      <c r="T33" s="976"/>
      <c r="U33" s="976"/>
      <c r="V33" s="976"/>
      <c r="W33" s="976"/>
      <c r="X33" s="976"/>
      <c r="Y33" s="976"/>
      <c r="Z33" s="976"/>
      <c r="AA33" s="976"/>
      <c r="AB33" s="976"/>
      <c r="AC33" s="976"/>
      <c r="AD33" s="976"/>
      <c r="AE33" s="976"/>
      <c r="AF33" s="976"/>
      <c r="AG33" s="976"/>
      <c r="AH33" s="976"/>
      <c r="AI33" s="976"/>
      <c r="AJ33" s="976"/>
      <c r="AK33" s="976"/>
      <c r="AL33" s="976"/>
      <c r="AM33" s="976"/>
      <c r="AN33" s="976"/>
      <c r="AO33" s="976"/>
      <c r="AP33" s="976"/>
      <c r="AQ33" s="976"/>
      <c r="AR33" s="976"/>
      <c r="AS33" s="976"/>
      <c r="AT33" s="1084"/>
      <c r="AU33" s="1084"/>
      <c r="AV33" s="1084"/>
      <c r="AX33" s="671"/>
    </row>
    <row r="34" spans="1:50" s="711" customFormat="1" ht="17.25" customHeight="1">
      <c r="A34" s="710"/>
      <c r="B34" s="1068"/>
      <c r="C34" s="976"/>
      <c r="D34" s="976" t="s">
        <v>685</v>
      </c>
      <c r="E34" s="976"/>
      <c r="F34" s="976"/>
      <c r="G34" s="976"/>
      <c r="H34" s="976"/>
      <c r="I34" s="976"/>
      <c r="J34" s="976"/>
      <c r="K34" s="976"/>
      <c r="L34" s="976"/>
      <c r="M34" s="976"/>
      <c r="N34" s="976"/>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c r="AL34" s="976"/>
      <c r="AM34" s="976"/>
      <c r="AN34" s="976"/>
      <c r="AO34" s="976"/>
      <c r="AP34" s="976"/>
      <c r="AQ34" s="976"/>
      <c r="AR34" s="976"/>
      <c r="AS34" s="976"/>
      <c r="AT34" s="1084"/>
      <c r="AU34" s="1084"/>
      <c r="AV34" s="1084"/>
      <c r="AX34" s="671"/>
    </row>
    <row r="35" spans="1:50" s="711" customFormat="1" ht="17.25" customHeight="1">
      <c r="A35" s="710"/>
      <c r="B35" s="1068"/>
      <c r="C35" s="976"/>
      <c r="D35" s="976" t="s">
        <v>977</v>
      </c>
      <c r="E35" s="976"/>
      <c r="F35" s="976"/>
      <c r="G35" s="976"/>
      <c r="H35" s="976"/>
      <c r="I35" s="976"/>
      <c r="J35" s="976"/>
      <c r="K35" s="976"/>
      <c r="L35" s="976"/>
      <c r="M35" s="976"/>
      <c r="N35" s="976"/>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c r="AL35" s="976"/>
      <c r="AM35" s="976"/>
      <c r="AN35" s="976"/>
      <c r="AO35" s="976"/>
      <c r="AP35" s="976"/>
      <c r="AQ35" s="976"/>
      <c r="AR35" s="976"/>
      <c r="AS35" s="976"/>
      <c r="AT35" s="1084"/>
      <c r="AU35" s="1084"/>
      <c r="AV35" s="1084"/>
      <c r="AX35" s="671"/>
    </row>
    <row r="36" spans="1:50" s="711" customFormat="1" ht="7.5" customHeight="1">
      <c r="A36" s="710"/>
      <c r="B36" s="1068"/>
      <c r="C36" s="976"/>
      <c r="D36" s="976"/>
      <c r="E36" s="976"/>
      <c r="F36" s="976"/>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c r="AL36" s="976"/>
      <c r="AM36" s="976"/>
      <c r="AN36" s="976"/>
      <c r="AO36" s="976"/>
      <c r="AP36" s="976"/>
      <c r="AQ36" s="976"/>
      <c r="AR36" s="976"/>
      <c r="AS36" s="976"/>
      <c r="AT36" s="1084"/>
      <c r="AU36" s="1084"/>
      <c r="AV36" s="1084"/>
      <c r="AX36" s="671"/>
    </row>
    <row r="37" spans="1:50" s="711" customFormat="1" ht="17.25" customHeight="1">
      <c r="A37" s="710"/>
      <c r="B37" s="976" t="s">
        <v>991</v>
      </c>
      <c r="C37" s="976"/>
      <c r="D37" s="1070" t="s">
        <v>654</v>
      </c>
      <c r="E37" s="976"/>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c r="AL37" s="976"/>
      <c r="AM37" s="976"/>
      <c r="AN37" s="976"/>
      <c r="AO37" s="976"/>
      <c r="AP37" s="976"/>
      <c r="AQ37" s="976"/>
      <c r="AR37" s="976"/>
      <c r="AS37" s="976"/>
      <c r="AT37" s="1084"/>
      <c r="AU37" s="1084"/>
      <c r="AV37" s="1084"/>
      <c r="AX37" s="671"/>
    </row>
    <row r="38" spans="1:50" s="711" customFormat="1" ht="17.25" customHeight="1">
      <c r="A38" s="710"/>
      <c r="B38" s="1068"/>
      <c r="C38" s="976"/>
      <c r="D38" s="976" t="s">
        <v>686</v>
      </c>
      <c r="E38" s="976"/>
      <c r="F38" s="976"/>
      <c r="G38" s="976"/>
      <c r="H38" s="976"/>
      <c r="I38" s="976"/>
      <c r="J38" s="976"/>
      <c r="K38" s="976"/>
      <c r="L38" s="976"/>
      <c r="M38" s="976"/>
      <c r="N38" s="976"/>
      <c r="O38" s="976"/>
      <c r="P38" s="976"/>
      <c r="Q38" s="976"/>
      <c r="R38" s="976"/>
      <c r="S38" s="976"/>
      <c r="T38" s="976"/>
      <c r="U38" s="976"/>
      <c r="V38" s="976"/>
      <c r="W38" s="976"/>
      <c r="X38" s="976"/>
      <c r="Y38" s="976"/>
      <c r="Z38" s="976"/>
      <c r="AA38" s="976"/>
      <c r="AB38" s="976"/>
      <c r="AC38" s="976"/>
      <c r="AD38" s="976"/>
      <c r="AE38" s="976"/>
      <c r="AF38" s="976"/>
      <c r="AG38" s="976"/>
      <c r="AH38" s="976"/>
      <c r="AI38" s="976"/>
      <c r="AJ38" s="976"/>
      <c r="AK38" s="976"/>
      <c r="AL38" s="976"/>
      <c r="AM38" s="976"/>
      <c r="AN38" s="976"/>
      <c r="AO38" s="976"/>
      <c r="AP38" s="976"/>
      <c r="AQ38" s="976"/>
      <c r="AR38" s="976"/>
      <c r="AS38" s="976"/>
      <c r="AT38" s="1084"/>
      <c r="AU38" s="1084"/>
      <c r="AV38" s="1084"/>
      <c r="AX38" s="671"/>
    </row>
    <row r="39" spans="1:50" s="711" customFormat="1" ht="17.25" customHeight="1">
      <c r="A39" s="710"/>
      <c r="B39" s="1068"/>
      <c r="C39" s="976"/>
      <c r="D39" s="976" t="s">
        <v>655</v>
      </c>
      <c r="E39" s="976"/>
      <c r="F39" s="976"/>
      <c r="G39" s="976"/>
      <c r="H39" s="976"/>
      <c r="I39" s="976"/>
      <c r="J39" s="976"/>
      <c r="K39" s="976"/>
      <c r="L39" s="976"/>
      <c r="M39" s="976"/>
      <c r="N39" s="976"/>
      <c r="O39" s="976"/>
      <c r="P39" s="976"/>
      <c r="Q39" s="976"/>
      <c r="R39" s="976"/>
      <c r="S39" s="976"/>
      <c r="T39" s="976"/>
      <c r="U39" s="976"/>
      <c r="V39" s="976"/>
      <c r="W39" s="976"/>
      <c r="X39" s="976"/>
      <c r="Y39" s="976"/>
      <c r="Z39" s="976"/>
      <c r="AA39" s="976"/>
      <c r="AB39" s="976"/>
      <c r="AC39" s="976"/>
      <c r="AD39" s="976"/>
      <c r="AE39" s="976"/>
      <c r="AF39" s="976"/>
      <c r="AG39" s="976"/>
      <c r="AH39" s="976"/>
      <c r="AI39" s="976"/>
      <c r="AJ39" s="976"/>
      <c r="AK39" s="976"/>
      <c r="AL39" s="976"/>
      <c r="AM39" s="976"/>
      <c r="AN39" s="976"/>
      <c r="AO39" s="976"/>
      <c r="AP39" s="976"/>
      <c r="AQ39" s="976"/>
      <c r="AR39" s="976"/>
      <c r="AS39" s="976"/>
      <c r="AT39" s="1084"/>
      <c r="AU39" s="1084"/>
      <c r="AV39" s="1084"/>
      <c r="AX39" s="671"/>
    </row>
    <row r="40" spans="1:50" s="711" customFormat="1" ht="7.5" customHeight="1">
      <c r="A40" s="710"/>
      <c r="B40" s="1068"/>
      <c r="C40" s="976"/>
      <c r="D40" s="976"/>
      <c r="E40" s="976"/>
      <c r="F40" s="976"/>
      <c r="G40" s="976"/>
      <c r="H40" s="976"/>
      <c r="I40" s="976"/>
      <c r="J40" s="976"/>
      <c r="K40" s="976"/>
      <c r="L40" s="976"/>
      <c r="M40" s="976"/>
      <c r="N40" s="976"/>
      <c r="O40" s="976"/>
      <c r="P40" s="976"/>
      <c r="Q40" s="976"/>
      <c r="R40" s="976"/>
      <c r="S40" s="976"/>
      <c r="T40" s="976"/>
      <c r="U40" s="976"/>
      <c r="V40" s="976"/>
      <c r="W40" s="976"/>
      <c r="X40" s="976"/>
      <c r="Y40" s="976"/>
      <c r="Z40" s="976"/>
      <c r="AA40" s="976"/>
      <c r="AB40" s="976"/>
      <c r="AC40" s="976"/>
      <c r="AD40" s="976"/>
      <c r="AE40" s="976"/>
      <c r="AF40" s="976"/>
      <c r="AG40" s="976"/>
      <c r="AH40" s="976"/>
      <c r="AI40" s="976"/>
      <c r="AJ40" s="976"/>
      <c r="AK40" s="976"/>
      <c r="AL40" s="976"/>
      <c r="AM40" s="976"/>
      <c r="AN40" s="976"/>
      <c r="AO40" s="976"/>
      <c r="AP40" s="976"/>
      <c r="AQ40" s="976"/>
      <c r="AR40" s="976"/>
      <c r="AS40" s="976"/>
      <c r="AT40" s="1084"/>
      <c r="AU40" s="1084"/>
      <c r="AV40" s="1084"/>
      <c r="AX40" s="671"/>
    </row>
    <row r="41" spans="1:50" s="711" customFormat="1" ht="17.25" customHeight="1">
      <c r="A41" s="710"/>
      <c r="B41" s="976" t="s">
        <v>992</v>
      </c>
      <c r="C41" s="976"/>
      <c r="D41" s="1070" t="s">
        <v>656</v>
      </c>
      <c r="E41" s="976"/>
      <c r="F41" s="976"/>
      <c r="G41" s="976"/>
      <c r="H41" s="976"/>
      <c r="I41" s="976"/>
      <c r="J41" s="976"/>
      <c r="K41" s="976"/>
      <c r="L41" s="976"/>
      <c r="M41" s="976"/>
      <c r="N41" s="976"/>
      <c r="O41" s="976"/>
      <c r="P41" s="976"/>
      <c r="Q41" s="976"/>
      <c r="R41" s="976"/>
      <c r="S41" s="976"/>
      <c r="T41" s="976"/>
      <c r="U41" s="976"/>
      <c r="V41" s="976"/>
      <c r="W41" s="976"/>
      <c r="X41" s="976"/>
      <c r="Y41" s="976"/>
      <c r="Z41" s="976"/>
      <c r="AA41" s="976"/>
      <c r="AB41" s="976"/>
      <c r="AC41" s="976"/>
      <c r="AD41" s="976"/>
      <c r="AE41" s="976"/>
      <c r="AF41" s="976"/>
      <c r="AG41" s="976"/>
      <c r="AH41" s="976"/>
      <c r="AI41" s="976"/>
      <c r="AJ41" s="976"/>
      <c r="AK41" s="976"/>
      <c r="AL41" s="976"/>
      <c r="AM41" s="976"/>
      <c r="AN41" s="976"/>
      <c r="AO41" s="976"/>
      <c r="AP41" s="976"/>
      <c r="AQ41" s="976"/>
      <c r="AR41" s="976"/>
      <c r="AS41" s="976"/>
      <c r="AT41" s="1084"/>
      <c r="AU41" s="1084"/>
      <c r="AV41" s="1084"/>
      <c r="AX41" s="671"/>
    </row>
    <row r="42" spans="1:50" s="711" customFormat="1" ht="17.25" customHeight="1">
      <c r="A42" s="710"/>
      <c r="B42" s="1068"/>
      <c r="C42" s="976"/>
      <c r="D42" s="1091" t="s">
        <v>1065</v>
      </c>
      <c r="E42" s="976"/>
      <c r="F42" s="976"/>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c r="AL42" s="976"/>
      <c r="AM42" s="976"/>
      <c r="AN42" s="976"/>
      <c r="AO42" s="976"/>
      <c r="AP42" s="976"/>
      <c r="AQ42" s="976"/>
      <c r="AR42" s="976"/>
      <c r="AS42" s="976"/>
      <c r="AT42" s="1084"/>
      <c r="AU42" s="1084"/>
      <c r="AV42" s="1084"/>
      <c r="AX42" s="671"/>
    </row>
    <row r="43" spans="1:50" s="711" customFormat="1" ht="17.25" customHeight="1">
      <c r="A43" s="710"/>
      <c r="B43" s="1068"/>
      <c r="C43" s="976"/>
      <c r="D43" s="976" t="s">
        <v>996</v>
      </c>
      <c r="E43" s="976"/>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c r="AM43" s="976"/>
      <c r="AN43" s="976"/>
      <c r="AO43" s="976"/>
      <c r="AP43" s="976"/>
      <c r="AQ43" s="976"/>
      <c r="AR43" s="976"/>
      <c r="AS43" s="976"/>
      <c r="AT43" s="1084"/>
      <c r="AU43" s="1084"/>
      <c r="AV43" s="1084"/>
      <c r="AX43" s="671"/>
    </row>
    <row r="44" spans="1:50" s="711" customFormat="1" ht="17.25" customHeight="1">
      <c r="A44" s="710"/>
      <c r="B44" s="1068"/>
      <c r="C44" s="976"/>
      <c r="D44" s="976" t="s">
        <v>997</v>
      </c>
      <c r="E44" s="976"/>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c r="AL44" s="976"/>
      <c r="AM44" s="976"/>
      <c r="AN44" s="976"/>
      <c r="AO44" s="976"/>
      <c r="AP44" s="976"/>
      <c r="AQ44" s="976"/>
      <c r="AR44" s="976"/>
      <c r="AS44" s="976"/>
      <c r="AT44" s="1084"/>
      <c r="AU44" s="1084"/>
      <c r="AV44" s="1084"/>
      <c r="AX44" s="671"/>
    </row>
    <row r="45" spans="1:50" s="711" customFormat="1" ht="17.25" customHeight="1">
      <c r="A45" s="710"/>
      <c r="B45" s="1068"/>
      <c r="C45" s="976"/>
      <c r="D45" s="976" t="s">
        <v>998</v>
      </c>
      <c r="E45" s="976"/>
      <c r="F45" s="976"/>
      <c r="G45" s="976"/>
      <c r="H45" s="976"/>
      <c r="I45" s="976"/>
      <c r="J45" s="976"/>
      <c r="K45" s="976"/>
      <c r="L45" s="976"/>
      <c r="M45" s="976"/>
      <c r="N45" s="976"/>
      <c r="O45" s="976"/>
      <c r="P45" s="976"/>
      <c r="Q45" s="976"/>
      <c r="R45" s="976"/>
      <c r="S45" s="976"/>
      <c r="T45" s="976"/>
      <c r="U45" s="976"/>
      <c r="V45" s="976"/>
      <c r="W45" s="976"/>
      <c r="X45" s="976"/>
      <c r="Y45" s="976"/>
      <c r="Z45" s="976"/>
      <c r="AA45" s="976"/>
      <c r="AB45" s="976"/>
      <c r="AC45" s="976"/>
      <c r="AD45" s="976"/>
      <c r="AE45" s="976"/>
      <c r="AF45" s="976"/>
      <c r="AG45" s="976"/>
      <c r="AH45" s="976"/>
      <c r="AI45" s="976"/>
      <c r="AJ45" s="976"/>
      <c r="AK45" s="976"/>
      <c r="AL45" s="976"/>
      <c r="AM45" s="976"/>
      <c r="AN45" s="976"/>
      <c r="AO45" s="976"/>
      <c r="AP45" s="976"/>
      <c r="AQ45" s="976"/>
      <c r="AR45" s="976"/>
      <c r="AS45" s="976"/>
      <c r="AT45" s="1084"/>
      <c r="AU45" s="1084"/>
      <c r="AV45" s="1084"/>
      <c r="AX45" s="671"/>
    </row>
    <row r="46" spans="1:50" s="711" customFormat="1" ht="17.25" customHeight="1">
      <c r="A46" s="710"/>
      <c r="B46" s="1068"/>
      <c r="C46" s="976"/>
      <c r="D46" s="976" t="s">
        <v>657</v>
      </c>
      <c r="E46" s="976"/>
      <c r="F46" s="976"/>
      <c r="G46" s="976"/>
      <c r="H46" s="976"/>
      <c r="I46" s="976"/>
      <c r="J46" s="976"/>
      <c r="K46" s="976"/>
      <c r="L46" s="976"/>
      <c r="M46" s="976"/>
      <c r="N46" s="976"/>
      <c r="O46" s="976"/>
      <c r="P46" s="976"/>
      <c r="Q46" s="976"/>
      <c r="R46" s="976"/>
      <c r="S46" s="976"/>
      <c r="T46" s="976"/>
      <c r="U46" s="976"/>
      <c r="V46" s="976"/>
      <c r="W46" s="976"/>
      <c r="X46" s="976"/>
      <c r="Y46" s="976"/>
      <c r="Z46" s="976"/>
      <c r="AA46" s="976"/>
      <c r="AB46" s="976"/>
      <c r="AC46" s="976"/>
      <c r="AD46" s="976"/>
      <c r="AE46" s="976"/>
      <c r="AF46" s="976"/>
      <c r="AG46" s="976"/>
      <c r="AH46" s="976"/>
      <c r="AI46" s="976"/>
      <c r="AJ46" s="976"/>
      <c r="AK46" s="976"/>
      <c r="AL46" s="976"/>
      <c r="AM46" s="976"/>
      <c r="AN46" s="976"/>
      <c r="AO46" s="976"/>
      <c r="AP46" s="976"/>
      <c r="AQ46" s="976"/>
      <c r="AR46" s="976"/>
      <c r="AS46" s="976"/>
      <c r="AT46" s="1084"/>
      <c r="AU46" s="1084"/>
      <c r="AV46" s="1084"/>
      <c r="AX46" s="671"/>
    </row>
    <row r="47" spans="1:50" s="711" customFormat="1" ht="17.25" customHeight="1">
      <c r="A47" s="710"/>
      <c r="B47" s="1068"/>
      <c r="C47" s="976"/>
      <c r="D47" s="976" t="s">
        <v>876</v>
      </c>
      <c r="E47" s="976"/>
      <c r="F47" s="976"/>
      <c r="G47" s="976"/>
      <c r="H47" s="976"/>
      <c r="I47" s="976"/>
      <c r="J47" s="976"/>
      <c r="K47" s="976"/>
      <c r="L47" s="976"/>
      <c r="M47" s="976"/>
      <c r="N47" s="976"/>
      <c r="O47" s="976"/>
      <c r="P47" s="976"/>
      <c r="Q47" s="976"/>
      <c r="R47" s="976"/>
      <c r="S47" s="976"/>
      <c r="T47" s="976"/>
      <c r="U47" s="976"/>
      <c r="V47" s="976"/>
      <c r="W47" s="976"/>
      <c r="X47" s="976"/>
      <c r="Y47" s="976"/>
      <c r="Z47" s="976"/>
      <c r="AA47" s="976"/>
      <c r="AB47" s="976"/>
      <c r="AC47" s="976"/>
      <c r="AD47" s="976"/>
      <c r="AE47" s="976"/>
      <c r="AF47" s="976"/>
      <c r="AG47" s="976"/>
      <c r="AH47" s="976"/>
      <c r="AI47" s="976"/>
      <c r="AJ47" s="976"/>
      <c r="AK47" s="976"/>
      <c r="AL47" s="976"/>
      <c r="AM47" s="976"/>
      <c r="AN47" s="976"/>
      <c r="AO47" s="976"/>
      <c r="AP47" s="976"/>
      <c r="AQ47" s="976"/>
      <c r="AR47" s="976"/>
      <c r="AS47" s="976"/>
      <c r="AT47" s="1084"/>
      <c r="AU47" s="1084"/>
      <c r="AV47" s="1084"/>
      <c r="AX47" s="671"/>
    </row>
    <row r="48" spans="1:50" s="711" customFormat="1" ht="17.25" customHeight="1">
      <c r="A48" s="710"/>
      <c r="B48" s="1068"/>
      <c r="C48" s="976"/>
      <c r="D48" s="1505" t="s">
        <v>658</v>
      </c>
      <c r="E48" s="1506"/>
      <c r="F48" s="1506"/>
      <c r="G48" s="1506"/>
      <c r="H48" s="1506"/>
      <c r="I48" s="1506"/>
      <c r="J48" s="1506"/>
      <c r="K48" s="1506"/>
      <c r="L48" s="1506"/>
      <c r="M48" s="1506"/>
      <c r="N48" s="1506"/>
      <c r="O48" s="1506"/>
      <c r="P48" s="1506"/>
      <c r="Q48" s="1506"/>
      <c r="R48" s="1506"/>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4"/>
      <c r="AU48" s="1084"/>
      <c r="AV48" s="1084"/>
      <c r="AX48" s="671"/>
    </row>
    <row r="49" spans="1:50" s="711" customFormat="1" ht="7.5" customHeight="1">
      <c r="A49" s="710"/>
      <c r="B49" s="1068"/>
      <c r="C49" s="976"/>
      <c r="D49" s="976"/>
      <c r="E49" s="976"/>
      <c r="F49" s="976"/>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76"/>
      <c r="AQ49" s="976"/>
      <c r="AR49" s="976"/>
      <c r="AS49" s="976"/>
      <c r="AT49" s="1084"/>
      <c r="AU49" s="1084"/>
      <c r="AV49" s="1084"/>
      <c r="AX49" s="671"/>
    </row>
    <row r="50" spans="1:50" s="711" customFormat="1" ht="17.25" customHeight="1">
      <c r="A50" s="710"/>
      <c r="B50" s="976" t="s">
        <v>993</v>
      </c>
      <c r="C50" s="976"/>
      <c r="D50" s="1070" t="s">
        <v>659</v>
      </c>
      <c r="E50" s="976"/>
      <c r="F50" s="976"/>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c r="AL50" s="976"/>
      <c r="AM50" s="976"/>
      <c r="AN50" s="976"/>
      <c r="AO50" s="976"/>
      <c r="AP50" s="976"/>
      <c r="AQ50" s="976"/>
      <c r="AR50" s="976"/>
      <c r="AS50" s="976"/>
      <c r="AT50" s="1084"/>
      <c r="AU50" s="1084"/>
      <c r="AV50" s="1084"/>
      <c r="AX50" s="671"/>
    </row>
    <row r="51" spans="1:50" s="711" customFormat="1" ht="17.25" customHeight="1">
      <c r="A51" s="710"/>
      <c r="B51" s="1068"/>
      <c r="C51" s="976"/>
      <c r="D51" s="976" t="s">
        <v>1066</v>
      </c>
      <c r="E51" s="976"/>
      <c r="F51" s="976"/>
      <c r="G51" s="976"/>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c r="AL51" s="976"/>
      <c r="AM51" s="976"/>
      <c r="AN51" s="976"/>
      <c r="AO51" s="976"/>
      <c r="AP51" s="976"/>
      <c r="AQ51" s="976"/>
      <c r="AR51" s="976"/>
      <c r="AS51" s="976"/>
      <c r="AT51" s="1084"/>
      <c r="AU51" s="1084"/>
      <c r="AV51" s="1084"/>
      <c r="AX51" s="671"/>
    </row>
    <row r="52" spans="1:50" s="711" customFormat="1" ht="7.5" customHeight="1">
      <c r="A52" s="710"/>
      <c r="B52" s="1068"/>
      <c r="C52" s="976"/>
      <c r="D52" s="976"/>
      <c r="E52" s="976"/>
      <c r="F52" s="976"/>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s="976"/>
      <c r="AM52" s="976"/>
      <c r="AN52" s="976"/>
      <c r="AO52" s="976"/>
      <c r="AP52" s="976"/>
      <c r="AQ52" s="976"/>
      <c r="AR52" s="976"/>
      <c r="AS52" s="976"/>
      <c r="AT52" s="1084"/>
      <c r="AU52" s="1084"/>
      <c r="AV52" s="1084"/>
      <c r="AX52" s="671"/>
    </row>
    <row r="53" spans="1:50" s="711" customFormat="1" ht="17.25" customHeight="1">
      <c r="A53" s="710"/>
      <c r="B53" s="976" t="s">
        <v>994</v>
      </c>
      <c r="C53" s="976"/>
      <c r="D53" s="1070" t="s">
        <v>660</v>
      </c>
      <c r="E53" s="976"/>
      <c r="F53" s="976"/>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c r="AL53" s="976"/>
      <c r="AM53" s="976"/>
      <c r="AN53" s="976"/>
      <c r="AO53" s="976"/>
      <c r="AP53" s="976"/>
      <c r="AQ53" s="976"/>
      <c r="AR53" s="976"/>
      <c r="AS53" s="976"/>
      <c r="AT53" s="1084"/>
      <c r="AU53" s="1084"/>
      <c r="AV53" s="1084"/>
      <c r="AX53" s="671"/>
    </row>
    <row r="54" spans="1:50" s="711" customFormat="1" ht="17.25" customHeight="1">
      <c r="A54" s="710"/>
      <c r="B54" s="1068"/>
      <c r="C54" s="976"/>
      <c r="D54" s="976" t="s">
        <v>1067</v>
      </c>
      <c r="E54" s="976"/>
      <c r="F54" s="976"/>
      <c r="G54" s="976"/>
      <c r="H54" s="976"/>
      <c r="I54" s="976"/>
      <c r="J54" s="976"/>
      <c r="K54" s="976"/>
      <c r="L54" s="976"/>
      <c r="M54" s="976"/>
      <c r="N54" s="976"/>
      <c r="O54" s="976"/>
      <c r="P54" s="976"/>
      <c r="Q54" s="976"/>
      <c r="R54" s="976"/>
      <c r="S54" s="976"/>
      <c r="T54" s="976"/>
      <c r="U54" s="976"/>
      <c r="V54" s="976"/>
      <c r="W54" s="976"/>
      <c r="X54" s="976"/>
      <c r="Y54" s="976"/>
      <c r="Z54" s="976"/>
      <c r="AA54" s="976"/>
      <c r="AB54" s="976"/>
      <c r="AC54" s="976"/>
      <c r="AD54" s="976"/>
      <c r="AE54" s="976"/>
      <c r="AF54" s="976"/>
      <c r="AG54" s="976"/>
      <c r="AH54" s="976"/>
      <c r="AI54" s="976"/>
      <c r="AJ54" s="976"/>
      <c r="AK54" s="976"/>
      <c r="AL54" s="976"/>
      <c r="AM54" s="976"/>
      <c r="AN54" s="976"/>
      <c r="AO54" s="976"/>
      <c r="AP54" s="976"/>
      <c r="AQ54" s="976"/>
      <c r="AR54" s="976"/>
      <c r="AS54" s="976"/>
      <c r="AT54" s="1084"/>
      <c r="AU54" s="1084"/>
      <c r="AV54" s="1084"/>
      <c r="AX54" s="671"/>
    </row>
    <row r="55" spans="1:50" s="711" customFormat="1" ht="17.25" customHeight="1">
      <c r="A55" s="710"/>
      <c r="B55" s="1068"/>
      <c r="C55" s="976"/>
      <c r="D55" s="976" t="s">
        <v>1068</v>
      </c>
      <c r="E55" s="976"/>
      <c r="F55" s="976"/>
      <c r="G55" s="976"/>
      <c r="H55" s="976"/>
      <c r="I55" s="976"/>
      <c r="J55" s="976"/>
      <c r="K55" s="976"/>
      <c r="L55" s="976"/>
      <c r="M55" s="976"/>
      <c r="N55" s="976"/>
      <c r="O55" s="976"/>
      <c r="P55" s="976"/>
      <c r="Q55" s="976"/>
      <c r="R55" s="976"/>
      <c r="S55" s="976"/>
      <c r="T55" s="976"/>
      <c r="U55" s="976"/>
      <c r="V55" s="976"/>
      <c r="W55" s="976"/>
      <c r="X55" s="976"/>
      <c r="Y55" s="976"/>
      <c r="Z55" s="976"/>
      <c r="AA55" s="976"/>
      <c r="AB55" s="976"/>
      <c r="AC55" s="976"/>
      <c r="AD55" s="976"/>
      <c r="AE55" s="976"/>
      <c r="AF55" s="976"/>
      <c r="AG55" s="976"/>
      <c r="AH55" s="976"/>
      <c r="AI55" s="976"/>
      <c r="AJ55" s="976"/>
      <c r="AK55" s="976"/>
      <c r="AL55" s="976"/>
      <c r="AM55" s="976"/>
      <c r="AN55" s="976"/>
      <c r="AO55" s="976"/>
      <c r="AP55" s="976"/>
      <c r="AQ55" s="976"/>
      <c r="AR55" s="976"/>
      <c r="AS55" s="976"/>
      <c r="AT55" s="1084"/>
      <c r="AU55" s="1084"/>
      <c r="AV55" s="1084"/>
      <c r="AX55" s="671"/>
    </row>
    <row r="56" spans="1:50" s="711" customFormat="1" ht="7.5" customHeight="1">
      <c r="A56" s="710"/>
      <c r="B56" s="1068"/>
      <c r="C56" s="976"/>
      <c r="D56" s="976"/>
      <c r="E56" s="976"/>
      <c r="F56" s="976"/>
      <c r="G56" s="976"/>
      <c r="H56" s="976"/>
      <c r="I56" s="976"/>
      <c r="J56" s="976"/>
      <c r="K56" s="976"/>
      <c r="L56" s="976"/>
      <c r="M56" s="976"/>
      <c r="N56" s="976"/>
      <c r="O56" s="976"/>
      <c r="P56" s="976"/>
      <c r="Q56" s="976"/>
      <c r="R56" s="976"/>
      <c r="S56" s="976"/>
      <c r="T56" s="976"/>
      <c r="U56" s="976"/>
      <c r="V56" s="976"/>
      <c r="W56" s="976"/>
      <c r="X56" s="976"/>
      <c r="Y56" s="976"/>
      <c r="Z56" s="976"/>
      <c r="AA56" s="976"/>
      <c r="AB56" s="976"/>
      <c r="AC56" s="976"/>
      <c r="AD56" s="976"/>
      <c r="AE56" s="976"/>
      <c r="AF56" s="976"/>
      <c r="AG56" s="976"/>
      <c r="AH56" s="976"/>
      <c r="AI56" s="976"/>
      <c r="AJ56" s="976"/>
      <c r="AK56" s="976"/>
      <c r="AL56" s="976"/>
      <c r="AM56" s="976"/>
      <c r="AN56" s="976"/>
      <c r="AO56" s="976"/>
      <c r="AP56" s="976"/>
      <c r="AQ56" s="976"/>
      <c r="AR56" s="976"/>
      <c r="AS56" s="976"/>
      <c r="AT56" s="1084"/>
      <c r="AU56" s="1084"/>
      <c r="AV56" s="1084"/>
      <c r="AX56" s="671"/>
    </row>
    <row r="57" spans="1:50" s="711" customFormat="1" ht="17.25" customHeight="1">
      <c r="A57" s="710"/>
      <c r="B57" s="976" t="s">
        <v>995</v>
      </c>
      <c r="C57" s="976"/>
      <c r="D57" s="1070" t="s">
        <v>661</v>
      </c>
      <c r="E57" s="976"/>
      <c r="F57" s="976"/>
      <c r="G57" s="976"/>
      <c r="H57" s="976"/>
      <c r="I57" s="976"/>
      <c r="J57" s="976"/>
      <c r="K57" s="976"/>
      <c r="L57" s="976"/>
      <c r="M57" s="976"/>
      <c r="N57" s="976"/>
      <c r="O57" s="976"/>
      <c r="P57" s="976"/>
      <c r="Q57" s="976"/>
      <c r="R57" s="976"/>
      <c r="S57" s="976"/>
      <c r="T57" s="976"/>
      <c r="U57" s="976"/>
      <c r="V57" s="976"/>
      <c r="W57" s="976"/>
      <c r="X57" s="976"/>
      <c r="Y57" s="976"/>
      <c r="Z57" s="976"/>
      <c r="AA57" s="976"/>
      <c r="AB57" s="976"/>
      <c r="AC57" s="976"/>
      <c r="AD57" s="976"/>
      <c r="AE57" s="976"/>
      <c r="AF57" s="976"/>
      <c r="AG57" s="976"/>
      <c r="AH57" s="976"/>
      <c r="AI57" s="976"/>
      <c r="AJ57" s="976"/>
      <c r="AK57" s="976"/>
      <c r="AL57" s="976"/>
      <c r="AM57" s="976"/>
      <c r="AN57" s="976"/>
      <c r="AO57" s="976"/>
      <c r="AP57" s="976"/>
      <c r="AQ57" s="976"/>
      <c r="AR57" s="976"/>
      <c r="AS57" s="976"/>
      <c r="AT57" s="1084"/>
      <c r="AU57" s="1084"/>
      <c r="AV57" s="1084"/>
      <c r="AX57" s="671"/>
    </row>
    <row r="58" spans="1:50" s="711" customFormat="1" ht="17.25" customHeight="1">
      <c r="A58" s="710"/>
      <c r="B58" s="1068"/>
      <c r="C58" s="976"/>
      <c r="D58" s="976" t="s">
        <v>877</v>
      </c>
      <c r="E58" s="976"/>
      <c r="F58" s="976"/>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c r="AM58" s="976"/>
      <c r="AN58" s="976"/>
      <c r="AO58" s="976"/>
      <c r="AP58" s="976"/>
      <c r="AQ58" s="976"/>
      <c r="AR58" s="976"/>
      <c r="AS58" s="976"/>
      <c r="AT58" s="1084"/>
      <c r="AU58" s="1084"/>
      <c r="AV58" s="1084"/>
      <c r="AX58" s="671"/>
    </row>
    <row r="59" spans="1:50" s="711" customFormat="1" ht="17.25" customHeight="1">
      <c r="A59" s="710"/>
      <c r="B59" s="1068"/>
      <c r="C59" s="976"/>
      <c r="D59" s="976" t="s">
        <v>1069</v>
      </c>
      <c r="E59" s="976"/>
      <c r="F59" s="976"/>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c r="AL59" s="976"/>
      <c r="AM59" s="976"/>
      <c r="AN59" s="976"/>
      <c r="AO59" s="976"/>
      <c r="AP59" s="976"/>
      <c r="AQ59" s="976"/>
      <c r="AR59" s="976"/>
      <c r="AS59" s="976"/>
      <c r="AT59" s="1084"/>
      <c r="AU59" s="1084"/>
      <c r="AV59" s="1084"/>
      <c r="AX59" s="671"/>
    </row>
    <row r="60" spans="1:50" s="711" customFormat="1" ht="17.25" customHeight="1">
      <c r="A60" s="710"/>
      <c r="B60" s="1068"/>
      <c r="C60" s="976"/>
      <c r="D60" s="976"/>
      <c r="E60" s="976"/>
      <c r="F60" s="976"/>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c r="AL60" s="976"/>
      <c r="AM60" s="976"/>
      <c r="AN60" s="976"/>
      <c r="AO60" s="976"/>
      <c r="AP60" s="976"/>
      <c r="AQ60" s="976"/>
      <c r="AR60" s="976"/>
      <c r="AS60" s="976"/>
      <c r="AT60" s="1084"/>
      <c r="AU60" s="1084"/>
      <c r="AV60" s="1084"/>
      <c r="AX60" s="671"/>
    </row>
    <row r="61" spans="1:50" s="711" customFormat="1" ht="17.25" customHeight="1">
      <c r="A61" s="710"/>
      <c r="B61" s="1068"/>
      <c r="C61" s="976"/>
      <c r="D61" s="976" t="s">
        <v>662</v>
      </c>
      <c r="E61" s="976"/>
      <c r="F61" s="976"/>
      <c r="G61" s="976"/>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c r="AL61" s="976"/>
      <c r="AM61" s="976"/>
      <c r="AN61" s="976"/>
      <c r="AO61" s="976"/>
      <c r="AP61" s="976"/>
      <c r="AQ61" s="976"/>
      <c r="AR61" s="976"/>
      <c r="AS61" s="976"/>
      <c r="AT61" s="1084"/>
      <c r="AU61" s="1084"/>
      <c r="AV61" s="1084"/>
      <c r="AX61" s="671"/>
    </row>
    <row r="62" spans="1:50" s="711" customFormat="1" ht="17.25" customHeight="1">
      <c r="A62" s="710"/>
      <c r="B62" s="1068"/>
      <c r="C62" s="976"/>
      <c r="D62" s="976" t="s">
        <v>663</v>
      </c>
      <c r="E62" s="976"/>
      <c r="F62" s="976"/>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c r="AL62" s="976"/>
      <c r="AM62" s="976"/>
      <c r="AN62" s="976"/>
      <c r="AO62" s="976"/>
      <c r="AP62" s="976"/>
      <c r="AQ62" s="976"/>
      <c r="AR62" s="976"/>
      <c r="AS62" s="976"/>
      <c r="AT62" s="1084"/>
      <c r="AU62" s="1084"/>
      <c r="AV62" s="1084"/>
      <c r="AX62" s="671"/>
    </row>
    <row r="63" spans="1:50" s="711" customFormat="1" ht="17.25" customHeight="1">
      <c r="A63" s="710"/>
      <c r="B63" s="1068"/>
      <c r="C63" s="976"/>
      <c r="D63" s="976" t="s">
        <v>664</v>
      </c>
      <c r="E63" s="976"/>
      <c r="F63" s="976"/>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c r="AL63" s="976"/>
      <c r="AM63" s="976"/>
      <c r="AN63" s="976"/>
      <c r="AO63" s="976"/>
      <c r="AP63" s="976"/>
      <c r="AQ63" s="976"/>
      <c r="AR63" s="976"/>
      <c r="AS63" s="976"/>
      <c r="AT63" s="1084"/>
      <c r="AU63" s="1084"/>
      <c r="AV63" s="1084"/>
      <c r="AX63" s="671"/>
    </row>
    <row r="64" spans="1:50" s="711" customFormat="1" ht="17.25" customHeight="1">
      <c r="A64" s="710"/>
      <c r="B64" s="1068"/>
      <c r="C64" s="976"/>
      <c r="D64" s="1508" t="s">
        <v>665</v>
      </c>
      <c r="E64" s="1508"/>
      <c r="F64" s="1508"/>
      <c r="G64" s="1508"/>
      <c r="H64" s="1508"/>
      <c r="I64" s="1508"/>
      <c r="J64" s="1092"/>
      <c r="K64" s="1092"/>
      <c r="L64" s="1092"/>
      <c r="M64" s="1092"/>
      <c r="N64" s="1092"/>
      <c r="O64" s="1092"/>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84"/>
      <c r="AU64" s="1084"/>
      <c r="AV64" s="1084"/>
      <c r="AX64" s="671"/>
    </row>
    <row r="65" spans="1:51" s="711" customFormat="1" ht="16.5" customHeight="1">
      <c r="A65" s="710"/>
      <c r="B65" s="976"/>
      <c r="C65" s="976"/>
      <c r="D65" s="976"/>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c r="AL65" s="976"/>
      <c r="AM65" s="976"/>
      <c r="AN65" s="976"/>
      <c r="AO65" s="976"/>
      <c r="AP65" s="976"/>
      <c r="AQ65" s="976"/>
      <c r="AR65" s="976"/>
      <c r="AS65" s="976"/>
      <c r="AT65" s="1084"/>
      <c r="AU65" s="1084"/>
      <c r="AV65" s="1084"/>
      <c r="AX65" s="671"/>
    </row>
    <row r="66" spans="1:51" s="711" customFormat="1" ht="14">
      <c r="A66" s="710"/>
      <c r="B66" s="1072" t="s">
        <v>1070</v>
      </c>
      <c r="C66" s="1072"/>
      <c r="D66" s="1072"/>
      <c r="E66" s="1072"/>
      <c r="F66" s="1072"/>
      <c r="G66" s="1072"/>
      <c r="H66" s="1072"/>
      <c r="I66" s="1072"/>
      <c r="J66" s="1072"/>
      <c r="K66" s="1072"/>
      <c r="L66" s="1072"/>
      <c r="M66" s="1072"/>
      <c r="N66" s="1072"/>
      <c r="O66" s="1072"/>
      <c r="P66" s="1072"/>
      <c r="Q66" s="1072"/>
      <c r="R66" s="1072"/>
      <c r="S66" s="1072"/>
      <c r="T66" s="1072"/>
      <c r="U66" s="1072"/>
      <c r="V66" s="1072"/>
      <c r="W66" s="1072"/>
      <c r="X66" s="1072"/>
      <c r="Y66" s="1072"/>
      <c r="Z66" s="1072"/>
      <c r="AA66" s="1072"/>
      <c r="AB66" s="1072"/>
      <c r="AC66" s="1072"/>
      <c r="AD66" s="1072"/>
      <c r="AE66" s="1072"/>
      <c r="AF66" s="1072"/>
      <c r="AG66" s="1072"/>
      <c r="AH66" s="1072"/>
      <c r="AI66" s="1072"/>
      <c r="AJ66" s="1072"/>
      <c r="AK66" s="1072"/>
      <c r="AL66" s="1072"/>
      <c r="AM66" s="1072"/>
      <c r="AN66" s="1072"/>
      <c r="AO66" s="1072"/>
      <c r="AP66" s="1072"/>
      <c r="AQ66" s="1072"/>
      <c r="AR66" s="1072"/>
      <c r="AS66" s="1072"/>
      <c r="AT66" s="1084"/>
      <c r="AU66" s="1084"/>
      <c r="AV66" s="1084"/>
      <c r="AX66" s="671"/>
    </row>
    <row r="67" spans="1:51" s="711" customFormat="1" ht="20.149999999999999" customHeight="1">
      <c r="A67" s="710"/>
      <c r="B67" s="1074"/>
      <c r="C67" s="1059"/>
      <c r="D67" s="1074"/>
      <c r="E67" s="1074"/>
      <c r="F67" s="1074"/>
      <c r="G67" s="1074"/>
      <c r="H67" s="1074"/>
      <c r="I67" s="1074"/>
      <c r="J67" s="1074"/>
      <c r="K67" s="1074"/>
      <c r="L67" s="1074"/>
      <c r="M67" s="1074"/>
      <c r="N67" s="1074"/>
      <c r="O67" s="1074"/>
      <c r="P67" s="1074"/>
      <c r="Q67" s="1074"/>
      <c r="R67" s="1074"/>
      <c r="S67" s="1074"/>
      <c r="T67" s="1074"/>
      <c r="U67" s="1074"/>
      <c r="V67" s="1074"/>
      <c r="W67" s="1074"/>
      <c r="X67" s="1074"/>
      <c r="Y67" s="1074"/>
      <c r="Z67" s="1074"/>
      <c r="AA67" s="1074"/>
      <c r="AB67" s="1074"/>
      <c r="AC67" s="1074"/>
      <c r="AD67" s="1068"/>
      <c r="AE67" s="1075"/>
      <c r="AF67" s="1068"/>
      <c r="AG67" s="1093"/>
      <c r="AH67" s="1507" t="str">
        <f>IF(入力シート!F14="","",入力シート!F14)</f>
        <v/>
      </c>
      <c r="AI67" s="1507"/>
      <c r="AJ67" s="1507"/>
      <c r="AK67" s="1507"/>
      <c r="AL67" s="1507"/>
      <c r="AM67" s="1507"/>
      <c r="AN67" s="1507"/>
      <c r="AO67" s="1507"/>
      <c r="AP67" s="1507"/>
      <c r="AQ67" s="1068"/>
      <c r="AR67" s="1068"/>
      <c r="AS67" s="1068"/>
      <c r="AT67" s="1094"/>
      <c r="AU67" s="1094"/>
      <c r="AV67" s="1084"/>
      <c r="AX67" s="671"/>
    </row>
    <row r="68" spans="1:51" ht="30" customHeight="1">
      <c r="B68" s="1077"/>
      <c r="C68" s="1078"/>
      <c r="D68" s="1078"/>
      <c r="E68" s="1078"/>
      <c r="F68" s="1079"/>
      <c r="G68" s="1079"/>
      <c r="H68" s="1079"/>
      <c r="I68" s="1079"/>
      <c r="J68" s="101" t="s">
        <v>2</v>
      </c>
      <c r="K68" s="1079"/>
      <c r="L68" s="1079"/>
      <c r="M68" s="1079"/>
      <c r="N68" s="1079" t="s">
        <v>771</v>
      </c>
      <c r="O68" s="1079"/>
      <c r="P68" s="1079"/>
      <c r="Q68" s="1080"/>
      <c r="R68" s="1080"/>
      <c r="S68" s="1509" t="str">
        <f>様式第1_交付申請書!G11</f>
        <v/>
      </c>
      <c r="T68" s="1509"/>
      <c r="U68" s="1509"/>
      <c r="V68" s="1509"/>
      <c r="W68" s="1509"/>
      <c r="X68" s="1509"/>
      <c r="Y68" s="1509"/>
      <c r="Z68" s="1509"/>
      <c r="AA68" s="1509"/>
      <c r="AB68" s="1509"/>
      <c r="AC68" s="1509"/>
      <c r="AD68" s="1509"/>
      <c r="AE68" s="1509"/>
      <c r="AF68" s="1509"/>
      <c r="AG68" s="1509"/>
      <c r="AH68" s="1509"/>
      <c r="AI68" s="1509"/>
      <c r="AJ68" s="1509"/>
      <c r="AK68" s="1509"/>
      <c r="AL68" s="1509"/>
      <c r="AM68" s="1509"/>
      <c r="AN68" s="1509"/>
      <c r="AO68" s="1509"/>
      <c r="AP68" s="1509"/>
      <c r="AQ68" s="1068"/>
      <c r="AR68" s="1068"/>
      <c r="AS68" s="1068"/>
      <c r="AT68" s="1084"/>
      <c r="AU68" s="1081"/>
      <c r="AV68" s="1081"/>
    </row>
    <row r="69" spans="1:51" ht="30" customHeight="1">
      <c r="B69" s="1077"/>
      <c r="C69" s="1078"/>
      <c r="D69" s="1078"/>
      <c r="E69" s="1078"/>
      <c r="F69" s="1079"/>
      <c r="G69" s="1079"/>
      <c r="H69" s="1079"/>
      <c r="I69" s="1079"/>
      <c r="J69" s="101"/>
      <c r="K69" s="1095"/>
      <c r="L69" s="1095"/>
      <c r="M69" s="1095"/>
      <c r="N69" s="1095" t="s">
        <v>671</v>
      </c>
      <c r="O69" s="1095"/>
      <c r="P69" s="1095"/>
      <c r="Q69" s="1096"/>
      <c r="R69" s="1096"/>
      <c r="S69" s="1502" t="s">
        <v>697</v>
      </c>
      <c r="T69" s="1502"/>
      <c r="U69" s="1498" t="str">
        <f>様式第1_交付申請書!G12</f>
        <v/>
      </c>
      <c r="V69" s="1499"/>
      <c r="W69" s="1499"/>
      <c r="X69" s="1499"/>
      <c r="Y69" s="1499"/>
      <c r="Z69" s="1499"/>
      <c r="AA69" s="1499"/>
      <c r="AB69" s="1500" t="s">
        <v>698</v>
      </c>
      <c r="AC69" s="1501"/>
      <c r="AD69" s="1480" t="str">
        <f>IF(入力シート!F30="","",入力シート!F30&amp;"　"&amp;入力シート!J30)</f>
        <v/>
      </c>
      <c r="AE69" s="1481"/>
      <c r="AF69" s="1481"/>
      <c r="AG69" s="1481"/>
      <c r="AH69" s="1481"/>
      <c r="AI69" s="1481"/>
      <c r="AJ69" s="1481"/>
      <c r="AK69" s="1481"/>
      <c r="AL69" s="1481"/>
      <c r="AM69" s="1481"/>
      <c r="AN69" s="1481"/>
      <c r="AO69" s="1481"/>
      <c r="AP69" s="1481"/>
      <c r="AQ69" s="1068"/>
      <c r="AR69" s="1068"/>
      <c r="AS69" s="1068"/>
      <c r="AT69" s="1084"/>
      <c r="AU69" s="1084"/>
      <c r="AV69" s="1081"/>
    </row>
    <row r="70" spans="1:51" ht="18" customHeight="1" collapsed="1">
      <c r="B70" s="1077"/>
      <c r="C70" s="1078"/>
      <c r="D70" s="1078"/>
      <c r="E70" s="1078"/>
      <c r="F70" s="1079"/>
      <c r="G70" s="1079"/>
      <c r="H70" s="1079"/>
      <c r="I70" s="1079"/>
      <c r="J70" s="101"/>
      <c r="K70" s="1095"/>
      <c r="L70" s="1095"/>
      <c r="M70" s="1095"/>
      <c r="N70" s="1095"/>
      <c r="O70" s="1095"/>
      <c r="P70" s="1095"/>
      <c r="Q70" s="1096"/>
      <c r="R70" s="1096"/>
      <c r="S70" s="1097"/>
      <c r="T70" s="1098"/>
      <c r="U70" s="1098"/>
      <c r="V70" s="1099"/>
      <c r="W70" s="1099"/>
      <c r="X70" s="1099"/>
      <c r="Y70" s="1099"/>
      <c r="Z70" s="1099"/>
      <c r="AA70" s="1099"/>
      <c r="AB70" s="1099"/>
      <c r="AC70" s="1099"/>
      <c r="AD70" s="1099"/>
      <c r="AE70" s="1099"/>
      <c r="AF70" s="1099"/>
      <c r="AG70" s="1099"/>
      <c r="AH70" s="1099"/>
      <c r="AI70" s="1099"/>
      <c r="AJ70" s="1099"/>
      <c r="AK70" s="1099"/>
      <c r="AL70" s="1099"/>
      <c r="AM70" s="1099"/>
      <c r="AN70" s="1099"/>
      <c r="AO70" s="1099"/>
      <c r="AP70" s="1099"/>
      <c r="AQ70" s="1068"/>
      <c r="AR70" s="1068"/>
      <c r="AS70" s="1068"/>
      <c r="AT70" s="1084"/>
      <c r="AU70" s="1084"/>
      <c r="AV70" s="1081"/>
      <c r="AX70" s="832" t="s">
        <v>1211</v>
      </c>
    </row>
    <row r="71" spans="1:51" ht="30" hidden="1" customHeight="1" outlineLevel="1">
      <c r="B71" s="1077"/>
      <c r="C71" s="1078"/>
      <c r="D71" s="1078"/>
      <c r="E71" s="1078"/>
      <c r="F71" s="1079"/>
      <c r="G71" s="1079"/>
      <c r="H71" s="1079"/>
      <c r="I71" s="1079"/>
      <c r="J71" s="101" t="s">
        <v>12</v>
      </c>
      <c r="K71" s="1079"/>
      <c r="L71" s="1079"/>
      <c r="M71" s="1079"/>
      <c r="N71" s="1079" t="s">
        <v>771</v>
      </c>
      <c r="O71" s="1079"/>
      <c r="P71" s="1079"/>
      <c r="Q71" s="1080"/>
      <c r="R71" s="1080"/>
      <c r="S71" s="1509" t="str">
        <f>IF(入力シート!F41="","",入力シート!F41)</f>
        <v/>
      </c>
      <c r="T71" s="1509"/>
      <c r="U71" s="1509"/>
      <c r="V71" s="1509"/>
      <c r="W71" s="1509"/>
      <c r="X71" s="1509"/>
      <c r="Y71" s="1509"/>
      <c r="Z71" s="1509"/>
      <c r="AA71" s="1509"/>
      <c r="AB71" s="1509"/>
      <c r="AC71" s="1509"/>
      <c r="AD71" s="1509"/>
      <c r="AE71" s="1509"/>
      <c r="AF71" s="1509"/>
      <c r="AG71" s="1509"/>
      <c r="AH71" s="1509"/>
      <c r="AI71" s="1509"/>
      <c r="AJ71" s="1509"/>
      <c r="AK71" s="1509"/>
      <c r="AL71" s="1509"/>
      <c r="AM71" s="1509"/>
      <c r="AN71" s="1509"/>
      <c r="AO71" s="1509"/>
      <c r="AP71" s="1509"/>
      <c r="AQ71" s="1068"/>
      <c r="AR71" s="1068"/>
      <c r="AS71" s="1068"/>
      <c r="AT71" s="1084"/>
      <c r="AU71" s="1084"/>
      <c r="AV71" s="1081"/>
    </row>
    <row r="72" spans="1:51" ht="28.5" hidden="1" customHeight="1" outlineLevel="1">
      <c r="B72" s="1100"/>
      <c r="C72" s="1100"/>
      <c r="D72" s="1100"/>
      <c r="E72" s="1100"/>
      <c r="F72" s="1100"/>
      <c r="G72" s="1100"/>
      <c r="H72" s="1100"/>
      <c r="I72" s="1100"/>
      <c r="J72" s="101"/>
      <c r="K72" s="1100"/>
      <c r="L72" s="1100"/>
      <c r="M72" s="1100"/>
      <c r="N72" s="1095" t="s">
        <v>671</v>
      </c>
      <c r="O72" s="1095"/>
      <c r="P72" s="1095"/>
      <c r="Q72" s="1096"/>
      <c r="R72" s="1096"/>
      <c r="S72" s="1502" t="s">
        <v>697</v>
      </c>
      <c r="T72" s="1502"/>
      <c r="U72" s="1498" t="str">
        <f>IF(入力シート!F42="","",入力シート!F42)</f>
        <v/>
      </c>
      <c r="V72" s="1499"/>
      <c r="W72" s="1499"/>
      <c r="X72" s="1499"/>
      <c r="Y72" s="1499"/>
      <c r="Z72" s="1499"/>
      <c r="AA72" s="1504"/>
      <c r="AB72" s="1500" t="s">
        <v>698</v>
      </c>
      <c r="AC72" s="1501"/>
      <c r="AD72" s="1481" t="str">
        <f>IF(入力シート!F44="","",入力シート!F44&amp;"　"&amp;入力シート!J44)</f>
        <v/>
      </c>
      <c r="AE72" s="1481"/>
      <c r="AF72" s="1481"/>
      <c r="AG72" s="1481"/>
      <c r="AH72" s="1481"/>
      <c r="AI72" s="1481"/>
      <c r="AJ72" s="1481"/>
      <c r="AK72" s="1481"/>
      <c r="AL72" s="1481"/>
      <c r="AM72" s="1481"/>
      <c r="AN72" s="1481"/>
      <c r="AO72" s="1481"/>
      <c r="AP72" s="1481"/>
      <c r="AQ72" s="1068"/>
      <c r="AR72" s="1100"/>
      <c r="AS72" s="1100"/>
      <c r="AT72" s="1094"/>
      <c r="AU72" s="1081"/>
      <c r="AV72" s="1081"/>
    </row>
    <row r="73" spans="1:51" ht="18" customHeight="1" collapsed="1">
      <c r="B73" s="1100"/>
      <c r="C73" s="1100"/>
      <c r="D73" s="1100"/>
      <c r="E73" s="1100"/>
      <c r="F73" s="1100"/>
      <c r="G73" s="1100"/>
      <c r="H73" s="1100"/>
      <c r="I73" s="1100"/>
      <c r="J73" s="101"/>
      <c r="K73" s="1100"/>
      <c r="L73" s="1100"/>
      <c r="M73" s="1100"/>
      <c r="N73" s="1100"/>
      <c r="O73" s="1100"/>
      <c r="P73" s="1100"/>
      <c r="Q73" s="1100"/>
      <c r="R73" s="1100"/>
      <c r="S73" s="1100"/>
      <c r="T73" s="1100"/>
      <c r="U73" s="1100"/>
      <c r="V73" s="1100"/>
      <c r="W73" s="1100"/>
      <c r="X73" s="1100"/>
      <c r="Y73" s="1100"/>
      <c r="Z73" s="1100"/>
      <c r="AA73" s="1100"/>
      <c r="AB73" s="1100"/>
      <c r="AC73" s="1100"/>
      <c r="AD73" s="1100"/>
      <c r="AE73" s="1100"/>
      <c r="AF73" s="1100"/>
      <c r="AG73" s="1100"/>
      <c r="AH73" s="1100"/>
      <c r="AI73" s="1100"/>
      <c r="AJ73" s="1100"/>
      <c r="AK73" s="1100"/>
      <c r="AL73" s="1100"/>
      <c r="AM73" s="1100"/>
      <c r="AN73" s="1100"/>
      <c r="AO73" s="1100"/>
      <c r="AP73" s="1100"/>
      <c r="AQ73" s="1100"/>
      <c r="AR73" s="1100"/>
      <c r="AS73" s="1100"/>
      <c r="AT73" s="1094"/>
      <c r="AU73" s="1094"/>
      <c r="AV73" s="1081"/>
      <c r="AX73" s="832" t="s">
        <v>1218</v>
      </c>
      <c r="AY73" s="832"/>
    </row>
    <row r="74" spans="1:51" ht="31.5" hidden="1" customHeight="1" outlineLevel="1">
      <c r="B74" s="1100"/>
      <c r="C74" s="1100"/>
      <c r="D74" s="1100"/>
      <c r="E74" s="1100"/>
      <c r="F74" s="1100"/>
      <c r="G74" s="1100"/>
      <c r="H74" s="1100"/>
      <c r="I74" s="1100"/>
      <c r="J74" s="101" t="s">
        <v>284</v>
      </c>
      <c r="K74" s="1100"/>
      <c r="L74" s="1100"/>
      <c r="M74" s="1100"/>
      <c r="N74" s="1079" t="s">
        <v>771</v>
      </c>
      <c r="O74" s="1079"/>
      <c r="P74" s="1079"/>
      <c r="Q74" s="1080"/>
      <c r="R74" s="1080"/>
      <c r="S74" s="1509" t="str">
        <f>IF(入力シート!F55="","",入力シート!F55)</f>
        <v/>
      </c>
      <c r="T74" s="1509"/>
      <c r="U74" s="1509"/>
      <c r="V74" s="1509"/>
      <c r="W74" s="1509"/>
      <c r="X74" s="1509"/>
      <c r="Y74" s="1509"/>
      <c r="Z74" s="1509"/>
      <c r="AA74" s="1509"/>
      <c r="AB74" s="1509"/>
      <c r="AC74" s="1509"/>
      <c r="AD74" s="1509"/>
      <c r="AE74" s="1509"/>
      <c r="AF74" s="1509"/>
      <c r="AG74" s="1509"/>
      <c r="AH74" s="1509"/>
      <c r="AI74" s="1509"/>
      <c r="AJ74" s="1509"/>
      <c r="AK74" s="1509"/>
      <c r="AL74" s="1509"/>
      <c r="AM74" s="1509"/>
      <c r="AN74" s="1509"/>
      <c r="AO74" s="1509"/>
      <c r="AP74" s="1509"/>
      <c r="AQ74" s="1068"/>
      <c r="AR74" s="1100"/>
      <c r="AS74" s="1100"/>
      <c r="AT74" s="1094"/>
      <c r="AU74" s="1094"/>
      <c r="AV74" s="1081"/>
    </row>
    <row r="75" spans="1:51" ht="30" hidden="1" customHeight="1" outlineLevel="1">
      <c r="B75" s="1100"/>
      <c r="C75" s="1100"/>
      <c r="D75" s="1100"/>
      <c r="E75" s="1100"/>
      <c r="F75" s="1100"/>
      <c r="G75" s="1100"/>
      <c r="H75" s="1100"/>
      <c r="I75" s="1100"/>
      <c r="J75" s="101"/>
      <c r="K75" s="1100"/>
      <c r="L75" s="1100"/>
      <c r="M75" s="1100"/>
      <c r="N75" s="1095" t="s">
        <v>671</v>
      </c>
      <c r="O75" s="1095"/>
      <c r="P75" s="1095"/>
      <c r="Q75" s="1096"/>
      <c r="R75" s="1096"/>
      <c r="S75" s="1502" t="s">
        <v>697</v>
      </c>
      <c r="T75" s="1502"/>
      <c r="U75" s="1498" t="str">
        <f>IF(入力シート!F56="","",入力シート!F56)</f>
        <v/>
      </c>
      <c r="V75" s="1499"/>
      <c r="W75" s="1499"/>
      <c r="X75" s="1499"/>
      <c r="Y75" s="1499"/>
      <c r="Z75" s="1499"/>
      <c r="AA75" s="1504"/>
      <c r="AB75" s="1500" t="s">
        <v>698</v>
      </c>
      <c r="AC75" s="1501"/>
      <c r="AD75" s="1481" t="str">
        <f>IF(入力シート!F58="","",入力シート!F58&amp;"　"&amp;入力シート!J58)</f>
        <v/>
      </c>
      <c r="AE75" s="1481"/>
      <c r="AF75" s="1481"/>
      <c r="AG75" s="1481"/>
      <c r="AH75" s="1481"/>
      <c r="AI75" s="1481"/>
      <c r="AJ75" s="1481"/>
      <c r="AK75" s="1481"/>
      <c r="AL75" s="1481"/>
      <c r="AM75" s="1481"/>
      <c r="AN75" s="1481"/>
      <c r="AO75" s="1481"/>
      <c r="AP75" s="1481"/>
      <c r="AQ75" s="1068"/>
      <c r="AR75" s="1100"/>
      <c r="AS75" s="1100"/>
      <c r="AT75" s="1094"/>
      <c r="AU75" s="1094"/>
      <c r="AV75" s="1081"/>
    </row>
    <row r="76" spans="1:51" ht="18" customHeight="1" collapsed="1">
      <c r="B76" s="1100"/>
      <c r="C76" s="1100"/>
      <c r="D76" s="1100"/>
      <c r="E76" s="1100"/>
      <c r="F76" s="1100"/>
      <c r="G76" s="1100"/>
      <c r="H76" s="1100"/>
      <c r="I76" s="1100"/>
      <c r="J76" s="101"/>
      <c r="K76" s="1100"/>
      <c r="L76" s="1100"/>
      <c r="M76" s="1100"/>
      <c r="N76" s="1100"/>
      <c r="O76" s="1100"/>
      <c r="P76" s="1100"/>
      <c r="Q76" s="1100"/>
      <c r="R76" s="1100"/>
      <c r="S76" s="1100"/>
      <c r="T76" s="1100"/>
      <c r="U76" s="1100"/>
      <c r="V76" s="1100"/>
      <c r="W76" s="1100"/>
      <c r="X76" s="1100"/>
      <c r="Y76" s="1100"/>
      <c r="Z76" s="1100"/>
      <c r="AA76" s="1100"/>
      <c r="AB76" s="1100"/>
      <c r="AC76" s="1100"/>
      <c r="AD76" s="1100"/>
      <c r="AE76" s="1100"/>
      <c r="AF76" s="1100"/>
      <c r="AG76" s="1100"/>
      <c r="AH76" s="1100"/>
      <c r="AI76" s="1100"/>
      <c r="AJ76" s="1100"/>
      <c r="AK76" s="1100"/>
      <c r="AL76" s="1100"/>
      <c r="AM76" s="1100"/>
      <c r="AN76" s="1100"/>
      <c r="AO76" s="1100"/>
      <c r="AP76" s="1100"/>
      <c r="AQ76" s="1100"/>
      <c r="AR76" s="1100"/>
      <c r="AS76" s="1100"/>
      <c r="AT76" s="1094"/>
      <c r="AU76" s="1094"/>
      <c r="AV76" s="1081"/>
      <c r="AX76" s="832" t="s">
        <v>1219</v>
      </c>
      <c r="AY76" s="832"/>
    </row>
    <row r="77" spans="1:51" ht="29.25" hidden="1" customHeight="1" outlineLevel="1">
      <c r="B77" s="1100"/>
      <c r="C77" s="1100"/>
      <c r="D77" s="1100"/>
      <c r="E77" s="1100"/>
      <c r="F77" s="1100"/>
      <c r="G77" s="1100"/>
      <c r="H77" s="1100"/>
      <c r="I77" s="1100"/>
      <c r="J77" s="101" t="s">
        <v>285</v>
      </c>
      <c r="K77" s="1100"/>
      <c r="L77" s="1100"/>
      <c r="M77" s="1100"/>
      <c r="N77" s="1079" t="s">
        <v>771</v>
      </c>
      <c r="O77" s="1079"/>
      <c r="P77" s="1079"/>
      <c r="Q77" s="1080"/>
      <c r="R77" s="1080"/>
      <c r="S77" s="1509" t="str">
        <f>IF(入力シート!F69="","",入力シート!F69)</f>
        <v/>
      </c>
      <c r="T77" s="1509"/>
      <c r="U77" s="1509"/>
      <c r="V77" s="1509"/>
      <c r="W77" s="1509"/>
      <c r="X77" s="1509"/>
      <c r="Y77" s="1509"/>
      <c r="Z77" s="1509"/>
      <c r="AA77" s="1509"/>
      <c r="AB77" s="1509"/>
      <c r="AC77" s="1509"/>
      <c r="AD77" s="1509"/>
      <c r="AE77" s="1509"/>
      <c r="AF77" s="1509"/>
      <c r="AG77" s="1509"/>
      <c r="AH77" s="1509"/>
      <c r="AI77" s="1509"/>
      <c r="AJ77" s="1509"/>
      <c r="AK77" s="1509"/>
      <c r="AL77" s="1509"/>
      <c r="AM77" s="1509"/>
      <c r="AN77" s="1509"/>
      <c r="AO77" s="1509"/>
      <c r="AP77" s="1509"/>
      <c r="AQ77" s="1068"/>
      <c r="AR77" s="1100"/>
      <c r="AS77" s="1100"/>
      <c r="AT77" s="1094"/>
      <c r="AU77" s="1094"/>
      <c r="AV77" s="1081"/>
    </row>
    <row r="78" spans="1:51" ht="30" hidden="1" customHeight="1" outlineLevel="1">
      <c r="B78" s="1100"/>
      <c r="C78" s="1100"/>
      <c r="D78" s="1100"/>
      <c r="E78" s="1100"/>
      <c r="F78" s="1100"/>
      <c r="G78" s="1100"/>
      <c r="H78" s="1100"/>
      <c r="I78" s="1100"/>
      <c r="J78" s="101"/>
      <c r="K78" s="1100"/>
      <c r="L78" s="1100"/>
      <c r="M78" s="1100"/>
      <c r="N78" s="1095" t="s">
        <v>671</v>
      </c>
      <c r="O78" s="1095"/>
      <c r="P78" s="1095"/>
      <c r="Q78" s="1096"/>
      <c r="R78" s="1096"/>
      <c r="S78" s="1502" t="s">
        <v>697</v>
      </c>
      <c r="T78" s="1502"/>
      <c r="U78" s="1498" t="str">
        <f>IF(入力シート!F70="","",入力シート!F70)</f>
        <v/>
      </c>
      <c r="V78" s="1499"/>
      <c r="W78" s="1499"/>
      <c r="X78" s="1499"/>
      <c r="Y78" s="1499"/>
      <c r="Z78" s="1499"/>
      <c r="AA78" s="1504"/>
      <c r="AB78" s="1500" t="s">
        <v>698</v>
      </c>
      <c r="AC78" s="1501"/>
      <c r="AD78" s="1481" t="str">
        <f>IF(入力シート!F72="","",入力シート!F72&amp;"　"&amp;入力シート!J72)</f>
        <v/>
      </c>
      <c r="AE78" s="1481"/>
      <c r="AF78" s="1481"/>
      <c r="AG78" s="1481"/>
      <c r="AH78" s="1481"/>
      <c r="AI78" s="1481"/>
      <c r="AJ78" s="1481"/>
      <c r="AK78" s="1481"/>
      <c r="AL78" s="1481"/>
      <c r="AM78" s="1481"/>
      <c r="AN78" s="1481"/>
      <c r="AO78" s="1481"/>
      <c r="AP78" s="1481"/>
      <c r="AQ78" s="1068"/>
      <c r="AR78" s="1100"/>
      <c r="AS78" s="1100"/>
      <c r="AT78" s="1094"/>
      <c r="AU78" s="1094"/>
      <c r="AV78" s="1081"/>
    </row>
    <row r="79" spans="1:51" ht="18" customHeight="1" collapsed="1">
      <c r="B79" s="1100"/>
      <c r="C79" s="1100"/>
      <c r="D79" s="1100"/>
      <c r="E79" s="1100"/>
      <c r="F79" s="1100"/>
      <c r="G79" s="1100"/>
      <c r="H79" s="1100"/>
      <c r="I79" s="1100"/>
      <c r="J79" s="1100"/>
      <c r="K79" s="1100"/>
      <c r="L79" s="1100"/>
      <c r="M79" s="1100"/>
      <c r="N79" s="1100"/>
      <c r="O79" s="1100"/>
      <c r="P79" s="1100"/>
      <c r="Q79" s="1100"/>
      <c r="R79" s="1100"/>
      <c r="S79" s="1100"/>
      <c r="T79" s="1100"/>
      <c r="U79" s="1100"/>
      <c r="V79" s="1100"/>
      <c r="W79" s="1100"/>
      <c r="X79" s="1100"/>
      <c r="Y79" s="1100"/>
      <c r="Z79" s="1100"/>
      <c r="AA79" s="1100"/>
      <c r="AB79" s="1100"/>
      <c r="AC79" s="1100"/>
      <c r="AD79" s="1100"/>
      <c r="AE79" s="1100"/>
      <c r="AF79" s="1100"/>
      <c r="AG79" s="1100"/>
      <c r="AH79" s="1100"/>
      <c r="AI79" s="1100"/>
      <c r="AJ79" s="1100"/>
      <c r="AK79" s="1100"/>
      <c r="AL79" s="1100"/>
      <c r="AM79" s="1100"/>
      <c r="AN79" s="1100"/>
      <c r="AO79" s="1100"/>
      <c r="AP79" s="1100"/>
      <c r="AQ79" s="1100"/>
      <c r="AR79" s="1100"/>
      <c r="AS79" s="1100"/>
      <c r="AT79" s="1094"/>
      <c r="AU79" s="1094"/>
      <c r="AV79" s="1081"/>
    </row>
    <row r="80" spans="1:51" ht="18" customHeight="1">
      <c r="B80" s="1100"/>
      <c r="C80" s="1100"/>
      <c r="D80" s="1100"/>
      <c r="E80" s="1100"/>
      <c r="F80" s="1100"/>
      <c r="G80" s="1100"/>
      <c r="H80" s="1100"/>
      <c r="I80" s="1100"/>
      <c r="J80" s="1100"/>
      <c r="K80" s="1100"/>
      <c r="L80" s="1100"/>
      <c r="M80" s="1100"/>
      <c r="N80" s="1100"/>
      <c r="O80" s="1100"/>
      <c r="P80" s="1100"/>
      <c r="Q80" s="1100"/>
      <c r="R80" s="1100"/>
      <c r="S80" s="1100"/>
      <c r="T80" s="1100"/>
      <c r="U80" s="1100"/>
      <c r="V80" s="1100"/>
      <c r="W80" s="1100"/>
      <c r="X80" s="1100"/>
      <c r="Y80" s="1100"/>
      <c r="Z80" s="1100"/>
      <c r="AA80" s="1100"/>
      <c r="AB80" s="1100"/>
      <c r="AC80" s="1100"/>
      <c r="AD80" s="1100"/>
      <c r="AE80" s="1100"/>
      <c r="AF80" s="1100"/>
      <c r="AG80" s="1100"/>
      <c r="AH80" s="1100"/>
      <c r="AI80" s="1100"/>
      <c r="AJ80" s="1100"/>
      <c r="AK80" s="1100"/>
      <c r="AL80" s="1100"/>
      <c r="AM80" s="1100"/>
      <c r="AN80" s="1100"/>
      <c r="AO80" s="1100"/>
      <c r="AP80" s="1100"/>
      <c r="AQ80" s="1100"/>
      <c r="AR80" s="1100"/>
      <c r="AS80" s="1100"/>
      <c r="AT80" s="1094"/>
      <c r="AU80" s="1081"/>
      <c r="AV80" s="1081"/>
    </row>
    <row r="81" spans="1:50" ht="18" customHeight="1">
      <c r="B81" s="1511" t="s">
        <v>687</v>
      </c>
      <c r="C81" s="1511"/>
      <c r="D81" s="1511"/>
      <c r="E81" s="1511"/>
      <c r="F81" s="1511"/>
      <c r="G81" s="1511"/>
      <c r="H81" s="1511"/>
      <c r="I81" s="1511"/>
      <c r="J81" s="1511"/>
      <c r="K81" s="1511"/>
      <c r="L81" s="1511"/>
      <c r="M81" s="1511"/>
      <c r="N81" s="1511"/>
      <c r="O81" s="1511"/>
      <c r="P81" s="1511"/>
      <c r="Q81" s="1511"/>
      <c r="R81" s="1511"/>
      <c r="S81" s="1511"/>
      <c r="T81" s="1511"/>
      <c r="U81" s="1511"/>
      <c r="V81" s="1511"/>
      <c r="W81" s="1511"/>
      <c r="X81" s="1511"/>
      <c r="Y81" s="1511"/>
      <c r="Z81" s="1511"/>
      <c r="AA81" s="1511"/>
      <c r="AB81" s="1511"/>
      <c r="AC81" s="1511"/>
      <c r="AD81" s="1511"/>
      <c r="AE81" s="1511"/>
      <c r="AF81" s="1511"/>
      <c r="AG81" s="1511"/>
      <c r="AH81" s="1511"/>
      <c r="AI81" s="1511"/>
      <c r="AJ81" s="1511"/>
      <c r="AK81" s="1511"/>
      <c r="AL81" s="1511"/>
      <c r="AM81" s="1511"/>
      <c r="AN81" s="1511"/>
      <c r="AO81" s="1511"/>
      <c r="AP81" s="1511"/>
      <c r="AQ81" s="1511"/>
      <c r="AR81" s="1511"/>
      <c r="AS81" s="1511"/>
      <c r="AT81" s="1084"/>
      <c r="AU81" s="1081"/>
      <c r="AV81" s="1081"/>
    </row>
    <row r="82" spans="1:50" ht="18" customHeight="1">
      <c r="B82" s="974"/>
      <c r="C82" s="1488"/>
      <c r="D82" s="1489"/>
      <c r="E82" s="1490" t="s">
        <v>950</v>
      </c>
      <c r="F82" s="1491"/>
      <c r="G82" s="1492"/>
      <c r="H82" s="1493" t="s">
        <v>951</v>
      </c>
      <c r="I82" s="1493"/>
      <c r="J82" s="1493"/>
      <c r="K82" s="1493"/>
      <c r="L82" s="1493"/>
      <c r="M82" s="1493"/>
      <c r="N82" s="1493"/>
      <c r="O82" s="1493"/>
      <c r="P82" s="1493"/>
      <c r="Q82" s="1493"/>
      <c r="R82" s="1493"/>
      <c r="S82" s="1490" t="s">
        <v>952</v>
      </c>
      <c r="T82" s="1491"/>
      <c r="U82" s="1491"/>
      <c r="V82" s="1491"/>
      <c r="W82" s="1491"/>
      <c r="X82" s="1491"/>
      <c r="Y82" s="1491"/>
      <c r="Z82" s="1491"/>
      <c r="AA82" s="1491"/>
      <c r="AB82" s="1491"/>
      <c r="AC82" s="1491"/>
      <c r="AD82" s="1491"/>
      <c r="AE82" s="1491"/>
      <c r="AF82" s="1492"/>
      <c r="AG82" s="1490" t="s">
        <v>953</v>
      </c>
      <c r="AH82" s="1491"/>
      <c r="AI82" s="1491"/>
      <c r="AJ82" s="1491"/>
      <c r="AK82" s="1491"/>
      <c r="AL82" s="1491"/>
      <c r="AM82" s="1491"/>
      <c r="AN82" s="1491"/>
      <c r="AO82" s="1491"/>
      <c r="AP82" s="1491"/>
      <c r="AQ82" s="1491"/>
      <c r="AR82" s="1492"/>
      <c r="AS82" s="1490" t="s">
        <v>523</v>
      </c>
      <c r="AT82" s="1491"/>
      <c r="AU82" s="1491"/>
      <c r="AV82" s="1492"/>
      <c r="AX82" s="710"/>
    </row>
    <row r="83" spans="1:50" ht="91" customHeight="1">
      <c r="B83" s="712"/>
      <c r="C83" s="1485" t="s">
        <v>954</v>
      </c>
      <c r="D83" s="1485"/>
      <c r="E83" s="1486" t="s">
        <v>955</v>
      </c>
      <c r="F83" s="1486"/>
      <c r="G83" s="1486"/>
      <c r="H83" s="1487" t="s">
        <v>983</v>
      </c>
      <c r="I83" s="1487"/>
      <c r="J83" s="1487"/>
      <c r="K83" s="1487"/>
      <c r="L83" s="1487"/>
      <c r="M83" s="1487"/>
      <c r="N83" s="1487"/>
      <c r="O83" s="1487"/>
      <c r="P83" s="1487"/>
      <c r="Q83" s="1487"/>
      <c r="R83" s="1487"/>
      <c r="S83" s="1512" t="s">
        <v>984</v>
      </c>
      <c r="T83" s="1513"/>
      <c r="U83" s="1513"/>
      <c r="V83" s="1513"/>
      <c r="W83" s="1513"/>
      <c r="X83" s="1513"/>
      <c r="Y83" s="1513"/>
      <c r="Z83" s="1513"/>
      <c r="AA83" s="1513"/>
      <c r="AB83" s="1513"/>
      <c r="AC83" s="1513"/>
      <c r="AD83" s="1513"/>
      <c r="AE83" s="1513"/>
      <c r="AF83" s="1514"/>
      <c r="AG83" s="1512" t="s">
        <v>956</v>
      </c>
      <c r="AH83" s="1513"/>
      <c r="AI83" s="1513"/>
      <c r="AJ83" s="1513"/>
      <c r="AK83" s="1513"/>
      <c r="AL83" s="1513"/>
      <c r="AM83" s="1513"/>
      <c r="AN83" s="1513"/>
      <c r="AO83" s="1513"/>
      <c r="AP83" s="1513"/>
      <c r="AQ83" s="1513"/>
      <c r="AR83" s="1514"/>
      <c r="AS83" s="1512" t="s">
        <v>957</v>
      </c>
      <c r="AT83" s="1513"/>
      <c r="AU83" s="1513"/>
      <c r="AV83" s="1514"/>
      <c r="AX83" s="710"/>
    </row>
    <row r="84" spans="1:50" ht="150" customHeight="1">
      <c r="B84" s="712"/>
      <c r="C84" s="1485" t="s">
        <v>958</v>
      </c>
      <c r="D84" s="1485"/>
      <c r="E84" s="1486" t="s">
        <v>955</v>
      </c>
      <c r="F84" s="1486"/>
      <c r="G84" s="1486"/>
      <c r="H84" s="1494" t="s">
        <v>986</v>
      </c>
      <c r="I84" s="1494"/>
      <c r="J84" s="1494"/>
      <c r="K84" s="1494"/>
      <c r="L84" s="1494"/>
      <c r="M84" s="1494"/>
      <c r="N84" s="1494"/>
      <c r="O84" s="1494"/>
      <c r="P84" s="1494"/>
      <c r="Q84" s="1494"/>
      <c r="R84" s="1494"/>
      <c r="S84" s="1512" t="s">
        <v>975</v>
      </c>
      <c r="T84" s="1513"/>
      <c r="U84" s="1513"/>
      <c r="V84" s="1513"/>
      <c r="W84" s="1513"/>
      <c r="X84" s="1513"/>
      <c r="Y84" s="1513"/>
      <c r="Z84" s="1513"/>
      <c r="AA84" s="1513"/>
      <c r="AB84" s="1513"/>
      <c r="AC84" s="1513"/>
      <c r="AD84" s="1513"/>
      <c r="AE84" s="1513"/>
      <c r="AF84" s="1514"/>
      <c r="AG84" s="1512" t="s">
        <v>974</v>
      </c>
      <c r="AH84" s="1513"/>
      <c r="AI84" s="1513"/>
      <c r="AJ84" s="1513"/>
      <c r="AK84" s="1513"/>
      <c r="AL84" s="1513"/>
      <c r="AM84" s="1513"/>
      <c r="AN84" s="1513"/>
      <c r="AO84" s="1513"/>
      <c r="AP84" s="1513"/>
      <c r="AQ84" s="1513"/>
      <c r="AR84" s="1514"/>
      <c r="AS84" s="1495" t="s">
        <v>985</v>
      </c>
      <c r="AT84" s="1496"/>
      <c r="AU84" s="1496"/>
      <c r="AV84" s="1497"/>
      <c r="AX84" s="710"/>
    </row>
    <row r="85" spans="1:50" ht="18" customHeight="1">
      <c r="B85" s="713"/>
      <c r="C85" s="1059"/>
      <c r="D85" s="1059"/>
      <c r="E85" s="1059"/>
      <c r="F85" s="1059"/>
      <c r="G85" s="1059"/>
      <c r="H85" s="1059"/>
      <c r="I85" s="1059"/>
      <c r="J85" s="1059"/>
      <c r="K85" s="1059"/>
      <c r="L85" s="1059"/>
      <c r="M85" s="1059"/>
      <c r="N85" s="1059"/>
      <c r="O85" s="1059"/>
      <c r="P85" s="1059"/>
      <c r="Q85" s="1059"/>
      <c r="R85" s="1059"/>
      <c r="S85" s="1059"/>
      <c r="T85" s="1059"/>
      <c r="U85" s="1059"/>
      <c r="V85" s="1059"/>
      <c r="W85" s="1059"/>
      <c r="X85" s="1059"/>
      <c r="Y85" s="1187"/>
      <c r="Z85" s="1059"/>
      <c r="AA85" s="1059"/>
      <c r="AB85" s="1059"/>
      <c r="AC85" s="1059"/>
      <c r="AD85" s="1059"/>
      <c r="AE85" s="1059"/>
      <c r="AF85" s="1059"/>
      <c r="AG85" s="1059"/>
      <c r="AH85" s="1059"/>
      <c r="AI85" s="1059"/>
      <c r="AJ85" s="1059"/>
      <c r="AK85" s="1059"/>
      <c r="AL85" s="1059"/>
      <c r="AM85" s="1059"/>
      <c r="AN85" s="1059"/>
      <c r="AO85" s="1059"/>
      <c r="AP85" s="1059"/>
      <c r="AQ85" s="1059"/>
      <c r="AR85" s="1059"/>
      <c r="AS85" s="1059"/>
      <c r="AT85" s="1084"/>
      <c r="AU85" s="1081"/>
      <c r="AV85" s="1081"/>
    </row>
    <row r="86" spans="1:50" s="711" customFormat="1" ht="18" customHeight="1">
      <c r="A86" s="710"/>
      <c r="B86" s="1081" t="s">
        <v>1071</v>
      </c>
      <c r="C86" s="1081"/>
      <c r="D86" s="1081"/>
      <c r="E86" s="1101"/>
      <c r="F86" s="1082"/>
      <c r="G86" s="1083"/>
      <c r="H86" s="1083"/>
      <c r="I86" s="1081"/>
      <c r="J86" s="1081"/>
      <c r="K86" s="1081"/>
      <c r="L86" s="1081"/>
      <c r="M86" s="1081"/>
      <c r="N86" s="1081"/>
      <c r="O86" s="1081"/>
      <c r="P86" s="1081"/>
      <c r="Q86" s="1081"/>
      <c r="R86" s="1081"/>
      <c r="S86" s="1081"/>
      <c r="T86" s="1081"/>
      <c r="U86" s="1081"/>
      <c r="V86" s="1081"/>
      <c r="W86" s="1081"/>
      <c r="X86" s="1081"/>
      <c r="Y86" s="1081"/>
      <c r="Z86" s="1081"/>
      <c r="AA86" s="1081"/>
      <c r="AB86" s="1081"/>
      <c r="AC86" s="1081"/>
      <c r="AD86" s="1081"/>
      <c r="AE86" s="1081"/>
      <c r="AF86" s="1081"/>
      <c r="AG86" s="1081"/>
      <c r="AH86" s="1081"/>
      <c r="AI86" s="1081"/>
      <c r="AJ86" s="1081"/>
      <c r="AK86" s="1081"/>
      <c r="AL86" s="1081"/>
      <c r="AM86" s="1081"/>
      <c r="AN86" s="1081"/>
      <c r="AO86" s="1081"/>
      <c r="AP86" s="1081"/>
      <c r="AQ86" s="1081"/>
      <c r="AR86" s="1081"/>
      <c r="AS86" s="1081"/>
      <c r="AT86" s="1084"/>
      <c r="AU86" s="1081"/>
      <c r="AV86" s="1084"/>
      <c r="AX86" s="671"/>
    </row>
    <row r="87" spans="1:50" s="711" customFormat="1" ht="18" customHeight="1">
      <c r="A87" s="710"/>
      <c r="B87" s="710"/>
      <c r="C87" s="1081"/>
      <c r="D87" s="1081"/>
      <c r="E87" s="1101"/>
      <c r="F87" s="1082"/>
      <c r="G87" s="1083"/>
      <c r="H87" s="1083"/>
      <c r="I87" s="1081"/>
      <c r="J87" s="1081"/>
      <c r="K87" s="1081"/>
      <c r="L87" s="1081"/>
      <c r="M87" s="1081"/>
      <c r="N87" s="1081"/>
      <c r="O87" s="1081"/>
      <c r="P87" s="1081"/>
      <c r="Q87" s="1081"/>
      <c r="R87" s="1081"/>
      <c r="S87" s="1081"/>
      <c r="T87" s="1081"/>
      <c r="U87" s="1081"/>
      <c r="V87" s="1081"/>
      <c r="W87" s="1081"/>
      <c r="X87" s="1081"/>
      <c r="Y87" s="1081"/>
      <c r="Z87" s="1081"/>
      <c r="AA87" s="1081"/>
      <c r="AB87" s="1081"/>
      <c r="AC87" s="1081"/>
      <c r="AD87" s="1081"/>
      <c r="AE87" s="1081"/>
      <c r="AF87" s="1081"/>
      <c r="AG87" s="1081"/>
      <c r="AH87" s="1081"/>
      <c r="AI87" s="1081"/>
      <c r="AJ87" s="1081"/>
      <c r="AK87" s="1081"/>
      <c r="AL87" s="1081"/>
      <c r="AM87" s="1081"/>
      <c r="AN87" s="1081"/>
      <c r="AO87" s="1081"/>
      <c r="AP87" s="1081"/>
      <c r="AQ87" s="1081"/>
      <c r="AR87" s="1081"/>
      <c r="AS87" s="1081"/>
      <c r="AT87" s="1084"/>
      <c r="AU87" s="1081"/>
      <c r="AV87" s="1084"/>
      <c r="AX87" s="671"/>
    </row>
  </sheetData>
  <sheetProtection algorithmName="SHA-512" hashValue="1InK0+3cO6uw2hRLR4dS+7q5lfRTwK/hB8rPL32HJU4Te1ZucJJ8sM85R35yntIcsGfDAsCWP3WlU8VTQC0CHQ==" saltValue="Fy+bHwPR+EFA3VyfUDWKIg==" spinCount="100000" sheet="1" formatCells="0" formatRows="0" insertHyperlinks="0" selectLockedCells="1" autoFilter="0" pivotTables="0"/>
  <mergeCells count="45">
    <mergeCell ref="B5:AV5"/>
    <mergeCell ref="S82:AF82"/>
    <mergeCell ref="S83:AF83"/>
    <mergeCell ref="S84:AF84"/>
    <mergeCell ref="AG84:AR84"/>
    <mergeCell ref="AG83:AR83"/>
    <mergeCell ref="AG82:AR82"/>
    <mergeCell ref="AS82:AV82"/>
    <mergeCell ref="AS83:AV83"/>
    <mergeCell ref="B81:AS81"/>
    <mergeCell ref="AD78:AP78"/>
    <mergeCell ref="AD69:AP69"/>
    <mergeCell ref="S77:AP77"/>
    <mergeCell ref="AD72:AP72"/>
    <mergeCell ref="AD75:AP75"/>
    <mergeCell ref="C84:D84"/>
    <mergeCell ref="B3:AV4"/>
    <mergeCell ref="AB78:AC78"/>
    <mergeCell ref="U78:AA78"/>
    <mergeCell ref="S78:T78"/>
    <mergeCell ref="U72:AA72"/>
    <mergeCell ref="AB72:AC72"/>
    <mergeCell ref="S75:T75"/>
    <mergeCell ref="U75:AA75"/>
    <mergeCell ref="AB75:AC75"/>
    <mergeCell ref="D48:R48"/>
    <mergeCell ref="AH67:AP67"/>
    <mergeCell ref="D64:I64"/>
    <mergeCell ref="S68:AP68"/>
    <mergeCell ref="S71:AP71"/>
    <mergeCell ref="S74:AP74"/>
    <mergeCell ref="D13:L13"/>
    <mergeCell ref="E84:G84"/>
    <mergeCell ref="H84:R84"/>
    <mergeCell ref="AS84:AV84"/>
    <mergeCell ref="U69:AA69"/>
    <mergeCell ref="AB69:AC69"/>
    <mergeCell ref="S72:T72"/>
    <mergeCell ref="S69:T69"/>
    <mergeCell ref="C83:D83"/>
    <mergeCell ref="E83:G83"/>
    <mergeCell ref="H83:R83"/>
    <mergeCell ref="C82:D82"/>
    <mergeCell ref="E82:G82"/>
    <mergeCell ref="H82:R82"/>
  </mergeCells>
  <phoneticPr fontId="21"/>
  <conditionalFormatting sqref="B3 B65:AT66 B67:AD67 B86:AT1048576">
    <cfRule type="expression" priority="28">
      <formula>CELL("protect",B3)=0</formula>
    </cfRule>
  </conditionalFormatting>
  <conditionalFormatting sqref="B5 B6:AT7">
    <cfRule type="expression" priority="15">
      <formula>CELL("protect",B5)=0</formula>
    </cfRule>
  </conditionalFormatting>
  <conditionalFormatting sqref="B82:C84 E82:E84 H82:H84">
    <cfRule type="expression" priority="13">
      <formula>CELL("protect",B82)=0</formula>
    </cfRule>
  </conditionalFormatting>
  <conditionalFormatting sqref="B13:D13">
    <cfRule type="expression" priority="4">
      <formula>CELL("protect",B13)=0</formula>
    </cfRule>
  </conditionalFormatting>
  <conditionalFormatting sqref="B48:D48">
    <cfRule type="expression" priority="2">
      <formula>CELL("protect",B48)=0</formula>
    </cfRule>
  </conditionalFormatting>
  <conditionalFormatting sqref="B64:D64">
    <cfRule type="expression" priority="1">
      <formula>CELL("protect",B64)=0</formula>
    </cfRule>
  </conditionalFormatting>
  <conditionalFormatting sqref="B68:I71 K71:M71 AR71:AS71">
    <cfRule type="expression" priority="26">
      <formula>CELL("protect",B68)=0</formula>
    </cfRule>
  </conditionalFormatting>
  <conditionalFormatting sqref="B8:AS11 B12:AT12 M13:AT13 B17:E17 G17:AT17 AT48 AT64 AS67 B81:AS81 B85:AS85">
    <cfRule type="expression" priority="29">
      <formula>CELL("protect",B8)=0</formula>
    </cfRule>
  </conditionalFormatting>
  <conditionalFormatting sqref="B14:AT16">
    <cfRule type="expression" priority="12">
      <formula>CELL("protect",B14)=0</formula>
    </cfRule>
  </conditionalFormatting>
  <conditionalFormatting sqref="B18:AT47">
    <cfRule type="expression" priority="8">
      <formula>CELL("protect",B18)=0</formula>
    </cfRule>
  </conditionalFormatting>
  <conditionalFormatting sqref="B49:AT63">
    <cfRule type="expression" priority="5">
      <formula>CELL("protect",B49)=0</formula>
    </cfRule>
  </conditionalFormatting>
  <conditionalFormatting sqref="K68:P70 AQ68:AS70">
    <cfRule type="expression" priority="27">
      <formula>CELL("protect",K68)=0</formula>
    </cfRule>
  </conditionalFormatting>
  <conditionalFormatting sqref="N71:P72 AQ71:AQ72">
    <cfRule type="expression" priority="24">
      <formula>CELL("protect",N71)=0</formula>
    </cfRule>
  </conditionalFormatting>
  <conditionalFormatting sqref="N74:P75 AQ74:AQ75">
    <cfRule type="expression" priority="22">
      <formula>CELL("protect",N74)=0</formula>
    </cfRule>
  </conditionalFormatting>
  <conditionalFormatting sqref="N77:P78 AQ77:AQ78">
    <cfRule type="expression" priority="20">
      <formula>CELL("protect",N77)=0</formula>
    </cfRule>
  </conditionalFormatting>
  <conditionalFormatting sqref="S69 S70:U70">
    <cfRule type="containsText" dxfId="572" priority="25" operator="containsText" text="(例)">
      <formula>NOT(ISERROR(SEARCH("(例)",S69)))</formula>
    </cfRule>
  </conditionalFormatting>
  <conditionalFormatting sqref="S72">
    <cfRule type="containsText" dxfId="571" priority="18" operator="containsText" text="(例)">
      <formula>NOT(ISERROR(SEARCH("(例)",S72)))</formula>
    </cfRule>
  </conditionalFormatting>
  <conditionalFormatting sqref="S75">
    <cfRule type="containsText" dxfId="570" priority="17" operator="containsText" text="(例)">
      <formula>NOT(ISERROR(SEARCH("(例)",S75)))</formula>
    </cfRule>
  </conditionalFormatting>
  <conditionalFormatting sqref="S78">
    <cfRule type="containsText" dxfId="569" priority="16" operator="containsText" text="(例)">
      <formula>NOT(ISERROR(SEARCH("(例)",S78)))</formula>
    </cfRule>
  </conditionalFormatting>
  <dataValidations count="2">
    <dataValidation imeMode="hiragana" allowBlank="1" showInputMessage="1" showErrorMessage="1" sqref="Q68:Q72 Q74:Q75 Q77:Q78" xr:uid="{96930AC4-42E6-4651-8459-902E80634904}"/>
    <dataValidation imeMode="disabled" allowBlank="1" showInputMessage="1" showErrorMessage="1" sqref="AG67:AH67" xr:uid="{7FAD8728-FC32-4BC6-87C4-F1138BF1736E}"/>
  </dataValidations>
  <hyperlinks>
    <hyperlink ref="D13:L13" r:id="rId1" display="https://zehweb.jp/privacy/" xr:uid="{DE5FC5B7-C6A4-4C18-B3D9-0BB7915E128A}"/>
    <hyperlink ref="D48" r:id="rId2" xr:uid="{89FF5318-940F-41CB-A7C8-AC8428094998}"/>
    <hyperlink ref="D48:R48" r:id="rId3" display="https://sii.or.jp/anonymous_processing/index.html" xr:uid="{4FC123B9-22CB-4463-A7F9-B157F279282A}"/>
    <hyperlink ref="D64" r:id="rId4" xr:uid="{3009A698-7CAC-4CAF-B575-FEAA457EA5E3}"/>
    <hyperlink ref="D64:I64" r:id="rId5" display="p-support@sii.or.jp" xr:uid="{3EB3AB5D-E42C-44A0-8CA8-977EF72D00A4}"/>
  </hyperlinks>
  <printOptions horizontalCentered="1"/>
  <pageMargins left="0.51181102362204722" right="0.11811023622047245" top="0.35433070866141736" bottom="0.35433070866141736" header="0.31496062992125984" footer="0.11811023622047245"/>
  <pageSetup paperSize="9" scale="65" orientation="portrait" r:id="rId6"/>
  <headerFooter scaleWithDoc="0">
    <oddFooter>&amp;R&amp;K01+049R7高層ZEH-M_ver.1</oddFooter>
  </headerFooter>
  <rowBreaks count="1" manualBreakCount="1">
    <brk id="69" min="1" max="46" man="1"/>
  </rowBreaks>
  <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71E0-4397-448A-A5A8-E3A8CA8297BB}">
  <sheetPr codeName="Sheet6">
    <pageSetUpPr fitToPage="1"/>
  </sheetPr>
  <dimension ref="A1:AL65"/>
  <sheetViews>
    <sheetView showGridLines="0" view="pageBreakPreview" zoomScale="55" zoomScaleNormal="70" zoomScaleSheetLayoutView="55" workbookViewId="0">
      <selection activeCell="C13" sqref="C13:D13"/>
    </sheetView>
  </sheetViews>
  <sheetFormatPr defaultColWidth="9" defaultRowHeight="21"/>
  <cols>
    <col min="1" max="1" width="2.58203125" style="6" customWidth="1"/>
    <col min="2" max="2" width="19.58203125" style="2" customWidth="1"/>
    <col min="3" max="3" width="6" style="2" bestFit="1" customWidth="1"/>
    <col min="4" max="4" width="5.58203125" style="2" customWidth="1"/>
    <col min="5" max="5" width="4.58203125" style="2" bestFit="1" customWidth="1"/>
    <col min="6" max="6" width="2.58203125" style="2" customWidth="1"/>
    <col min="7" max="7" width="4.58203125" style="2" bestFit="1" customWidth="1"/>
    <col min="8" max="8" width="4.58203125" style="2" customWidth="1"/>
    <col min="9" max="9" width="7.58203125" style="2" customWidth="1"/>
    <col min="10" max="11" width="4.58203125" style="2" bestFit="1" customWidth="1"/>
    <col min="12" max="12" width="13.33203125" style="2" customWidth="1"/>
    <col min="13" max="15" width="4.58203125" style="2" customWidth="1"/>
    <col min="16" max="16" width="3.58203125" style="2" customWidth="1"/>
    <col min="17" max="17" width="8.33203125" style="2" customWidth="1"/>
    <col min="18" max="18" width="4.58203125" style="2" customWidth="1"/>
    <col min="19" max="19" width="7.58203125" style="2" customWidth="1"/>
    <col min="20" max="20" width="4.58203125" style="2" customWidth="1"/>
    <col min="21" max="21" width="3.58203125" style="2" customWidth="1"/>
    <col min="22" max="22" width="4.58203125" style="2" bestFit="1" customWidth="1"/>
    <col min="23" max="23" width="7.58203125" style="2" customWidth="1"/>
    <col min="24" max="24" width="7.33203125" style="2" customWidth="1"/>
    <col min="25" max="25" width="6.58203125" style="2" customWidth="1"/>
    <col min="26" max="26" width="2.58203125" style="2" customWidth="1"/>
    <col min="27" max="27" width="10.58203125" style="2" customWidth="1"/>
    <col min="28" max="28" width="20.58203125" style="2" customWidth="1"/>
    <col min="29" max="29" width="18.58203125" style="2" customWidth="1"/>
    <col min="30" max="30" width="8.08203125" style="2" customWidth="1"/>
    <col min="31" max="31" width="6.83203125" style="2" customWidth="1"/>
    <col min="32" max="33" width="20.58203125" style="2" customWidth="1"/>
    <col min="34" max="34" width="18.33203125" style="2" customWidth="1"/>
    <col min="35" max="35" width="11.08203125" style="2" customWidth="1"/>
    <col min="36" max="36" width="7.08203125" style="2" customWidth="1"/>
    <col min="37" max="37" width="2.58203125" style="2" customWidth="1"/>
    <col min="38" max="38" width="14.08203125" style="7" bestFit="1" customWidth="1"/>
    <col min="39" max="16384" width="9" style="2"/>
  </cols>
  <sheetData>
    <row r="1" spans="1:38" s="164" customFormat="1" ht="16.5">
      <c r="A1" s="167" t="s">
        <v>773</v>
      </c>
      <c r="B1" s="167"/>
      <c r="C1" s="167"/>
      <c r="D1" s="167"/>
      <c r="E1" s="167"/>
      <c r="F1" s="167"/>
      <c r="G1" s="167"/>
      <c r="H1" s="167"/>
      <c r="I1" s="167"/>
      <c r="J1" s="167"/>
      <c r="K1" s="167"/>
      <c r="L1" s="167"/>
      <c r="M1" s="167"/>
      <c r="N1" s="167"/>
      <c r="O1" s="167"/>
      <c r="P1" s="167"/>
      <c r="Q1" s="167"/>
      <c r="R1" s="167"/>
      <c r="S1" s="167"/>
      <c r="T1" s="167"/>
      <c r="U1" s="167"/>
      <c r="V1" s="167"/>
      <c r="W1" s="167"/>
      <c r="X1" s="167"/>
      <c r="Y1" s="167"/>
      <c r="AL1" s="169"/>
    </row>
    <row r="2" spans="1:38" s="164" customFormat="1" ht="16.5">
      <c r="A2" s="167" t="s">
        <v>1179</v>
      </c>
      <c r="B2" s="167"/>
      <c r="C2" s="167"/>
      <c r="D2" s="167"/>
      <c r="E2" s="167"/>
      <c r="F2" s="167"/>
      <c r="G2" s="167"/>
      <c r="H2" s="167"/>
      <c r="I2" s="167"/>
      <c r="J2" s="167"/>
      <c r="K2" s="167"/>
      <c r="L2" s="167"/>
      <c r="M2" s="167"/>
      <c r="N2" s="167"/>
      <c r="O2" s="167"/>
      <c r="P2" s="167"/>
      <c r="Q2" s="167"/>
      <c r="R2" s="167"/>
      <c r="S2" s="167"/>
      <c r="T2" s="167"/>
      <c r="U2" s="167"/>
      <c r="V2" s="167"/>
      <c r="W2" s="167"/>
      <c r="X2" s="167"/>
      <c r="Y2" s="167"/>
      <c r="AL2" s="169"/>
    </row>
    <row r="3" spans="1:38" s="164" customFormat="1" ht="16.5" hidden="1">
      <c r="A3" s="167"/>
      <c r="B3" s="167"/>
      <c r="C3" s="167"/>
      <c r="D3" s="167"/>
      <c r="E3" s="167"/>
      <c r="F3" s="167"/>
      <c r="G3" s="167"/>
      <c r="H3" s="167"/>
      <c r="I3" s="167"/>
      <c r="J3" s="167"/>
      <c r="K3" s="167"/>
      <c r="L3" s="167"/>
      <c r="M3" s="167"/>
      <c r="N3" s="167"/>
      <c r="O3" s="167"/>
      <c r="P3" s="167"/>
      <c r="Q3" s="167"/>
      <c r="R3" s="167"/>
      <c r="S3" s="167"/>
      <c r="T3" s="167"/>
      <c r="U3" s="167"/>
      <c r="V3" s="167"/>
      <c r="W3" s="167"/>
      <c r="X3" s="167"/>
      <c r="Y3" s="167"/>
      <c r="AL3" s="169"/>
    </row>
    <row r="4" spans="1:38" ht="21" customHeight="1">
      <c r="A4" s="100"/>
      <c r="B4" s="114" t="s">
        <v>1120</v>
      </c>
      <c r="C4" s="114"/>
      <c r="D4" s="114"/>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row>
    <row r="5" spans="1:38" ht="21" customHeight="1" thickBot="1">
      <c r="A5" s="100"/>
      <c r="B5" s="101" t="s">
        <v>1032</v>
      </c>
      <c r="C5" s="101"/>
      <c r="D5" s="101"/>
      <c r="E5" s="101"/>
      <c r="F5" s="101"/>
      <c r="G5" s="101"/>
      <c r="H5" s="101"/>
      <c r="I5" s="101"/>
      <c r="J5" s="101"/>
      <c r="K5" s="101"/>
      <c r="L5" s="101"/>
      <c r="M5" s="101"/>
      <c r="N5" s="101"/>
      <c r="O5" s="101"/>
      <c r="P5" s="101"/>
      <c r="Q5" s="101"/>
      <c r="R5" s="101"/>
      <c r="S5" s="101"/>
      <c r="T5" s="101"/>
      <c r="U5" s="101"/>
      <c r="V5" s="101"/>
      <c r="W5" s="101"/>
      <c r="X5" s="101"/>
      <c r="Y5" s="101"/>
      <c r="Z5" s="101"/>
      <c r="AA5" s="101" t="s">
        <v>1040</v>
      </c>
      <c r="AB5" s="133"/>
      <c r="AC5" s="133"/>
      <c r="AD5" s="133"/>
      <c r="AE5" s="133"/>
      <c r="AF5" s="133"/>
      <c r="AG5" s="133"/>
      <c r="AH5" s="133"/>
      <c r="AI5" s="133"/>
      <c r="AJ5" s="133"/>
    </row>
    <row r="6" spans="1:38" ht="21" customHeight="1">
      <c r="A6" s="100"/>
      <c r="B6" s="118" t="s">
        <v>32</v>
      </c>
      <c r="C6" s="1730" t="str">
        <f>IF(入力シート!F13="","",入力シート!F13)</f>
        <v/>
      </c>
      <c r="D6" s="1731"/>
      <c r="E6" s="1731"/>
      <c r="F6" s="1731"/>
      <c r="G6" s="1731"/>
      <c r="H6" s="1731"/>
      <c r="I6" s="1731"/>
      <c r="J6" s="1731"/>
      <c r="K6" s="1732"/>
      <c r="L6" s="1733" t="s">
        <v>297</v>
      </c>
      <c r="M6" s="1734"/>
      <c r="N6" s="1734"/>
      <c r="O6" s="1735"/>
      <c r="P6" s="1766" t="str">
        <f>IF(様式第1_交付申請書!H64="","",様式第1_交付申請書!H64)</f>
        <v/>
      </c>
      <c r="Q6" s="1767"/>
      <c r="R6" s="1767"/>
      <c r="S6" s="1767"/>
      <c r="T6" s="1767"/>
      <c r="U6" s="1767"/>
      <c r="V6" s="1767"/>
      <c r="W6" s="1767"/>
      <c r="X6" s="1767"/>
      <c r="Y6" s="1768"/>
      <c r="Z6" s="101"/>
      <c r="AA6" s="1763" t="s">
        <v>303</v>
      </c>
      <c r="AB6" s="1764"/>
      <c r="AC6" s="1764"/>
      <c r="AD6" s="1764"/>
      <c r="AE6" s="1764"/>
      <c r="AF6" s="1764"/>
      <c r="AG6" s="1764"/>
      <c r="AH6" s="1764"/>
      <c r="AI6" s="1764"/>
      <c r="AJ6" s="1765"/>
    </row>
    <row r="7" spans="1:38" ht="21" customHeight="1">
      <c r="A7" s="102"/>
      <c r="B7" s="119" t="s">
        <v>0</v>
      </c>
      <c r="C7" s="1743" t="str">
        <f>IF(様式第1_交付申請書!B51="","",様式第1_交付申請書!B51)</f>
        <v/>
      </c>
      <c r="D7" s="1744"/>
      <c r="E7" s="1744"/>
      <c r="F7" s="1744"/>
      <c r="G7" s="1744"/>
      <c r="H7" s="1744"/>
      <c r="I7" s="1744"/>
      <c r="J7" s="1744"/>
      <c r="K7" s="1744"/>
      <c r="L7" s="1744"/>
      <c r="M7" s="1744"/>
      <c r="N7" s="1744"/>
      <c r="O7" s="1744"/>
      <c r="P7" s="1744"/>
      <c r="Q7" s="1744"/>
      <c r="R7" s="1744"/>
      <c r="S7" s="1744"/>
      <c r="T7" s="1660" t="s">
        <v>935</v>
      </c>
      <c r="U7" s="1660"/>
      <c r="V7" s="1660"/>
      <c r="W7" s="1660"/>
      <c r="X7" s="1660"/>
      <c r="Y7" s="1729"/>
      <c r="Z7" s="101"/>
      <c r="AA7" s="125" t="s">
        <v>1221</v>
      </c>
      <c r="AB7" s="1515" t="s">
        <v>1223</v>
      </c>
      <c r="AC7" s="1516"/>
      <c r="AD7" s="1516"/>
      <c r="AE7" s="1516"/>
      <c r="AF7" s="1516"/>
      <c r="AG7" s="1516"/>
      <c r="AH7" s="1516"/>
      <c r="AI7" s="1516"/>
      <c r="AJ7" s="1517"/>
    </row>
    <row r="8" spans="1:38" ht="21" customHeight="1" thickBot="1">
      <c r="A8" s="102"/>
      <c r="B8" s="120" t="s">
        <v>33</v>
      </c>
      <c r="C8" s="1790">
        <f>IF(入力シート!F41="",入力シート!F27,IF(入力シート!F55="",入力シート!F27&amp;" / "&amp;入力シート!F41,IF(入力シート!F69="",入力シート!F27&amp;" / "&amp;入力シート!F41&amp;" / "&amp;入力シート!F55,入力シート!F27&amp;" / "&amp;入力シート!F41&amp;" / "&amp;入力シート!F55&amp;" / "&amp;入力シート!F69)))</f>
        <v>0</v>
      </c>
      <c r="D8" s="1791"/>
      <c r="E8" s="1791"/>
      <c r="F8" s="1791"/>
      <c r="G8" s="1791"/>
      <c r="H8" s="1791"/>
      <c r="I8" s="1791"/>
      <c r="J8" s="1791"/>
      <c r="K8" s="1791"/>
      <c r="L8" s="1791"/>
      <c r="M8" s="1791"/>
      <c r="N8" s="1791"/>
      <c r="O8" s="1791"/>
      <c r="P8" s="1791"/>
      <c r="Q8" s="1791"/>
      <c r="R8" s="1791"/>
      <c r="S8" s="1791"/>
      <c r="T8" s="1791"/>
      <c r="U8" s="1791"/>
      <c r="V8" s="1791"/>
      <c r="W8" s="1791"/>
      <c r="X8" s="1791"/>
      <c r="Y8" s="1792"/>
      <c r="Z8" s="101"/>
      <c r="AA8" s="125" t="s">
        <v>191</v>
      </c>
      <c r="AB8" s="1515" t="s">
        <v>965</v>
      </c>
      <c r="AC8" s="1516"/>
      <c r="AD8" s="1516"/>
      <c r="AE8" s="1516"/>
      <c r="AF8" s="1516"/>
      <c r="AG8" s="1516"/>
      <c r="AH8" s="1516"/>
      <c r="AI8" s="1516"/>
      <c r="AJ8" s="1517"/>
    </row>
    <row r="9" spans="1:38" ht="21" customHeight="1" thickBot="1">
      <c r="A9" s="100"/>
      <c r="B9" s="101" t="s">
        <v>1033</v>
      </c>
      <c r="C9" s="101"/>
      <c r="D9" s="101"/>
      <c r="E9" s="101"/>
      <c r="F9" s="101"/>
      <c r="G9" s="101"/>
      <c r="H9" s="101"/>
      <c r="I9" s="101"/>
      <c r="J9" s="101"/>
      <c r="K9" s="101"/>
      <c r="L9" s="101"/>
      <c r="M9" s="101"/>
      <c r="N9" s="101"/>
      <c r="O9" s="101"/>
      <c r="P9" s="101"/>
      <c r="Q9" s="101"/>
      <c r="R9" s="101"/>
      <c r="S9" s="101"/>
      <c r="T9" s="101"/>
      <c r="U9" s="101"/>
      <c r="V9" s="101"/>
      <c r="W9" s="101"/>
      <c r="X9" s="101"/>
      <c r="Y9" s="101"/>
      <c r="Z9" s="101"/>
      <c r="AA9" s="125" t="s">
        <v>1221</v>
      </c>
      <c r="AB9" s="1515" t="s">
        <v>1224</v>
      </c>
      <c r="AC9" s="1516"/>
      <c r="AD9" s="1516"/>
      <c r="AE9" s="1516"/>
      <c r="AF9" s="1516"/>
      <c r="AG9" s="1516"/>
      <c r="AH9" s="1516"/>
      <c r="AI9" s="1516"/>
      <c r="AJ9" s="1517"/>
    </row>
    <row r="10" spans="1:38" ht="21" customHeight="1" thickBot="1">
      <c r="A10" s="100"/>
      <c r="B10" s="118" t="s">
        <v>34</v>
      </c>
      <c r="C10" s="1781" t="str">
        <f>IF(入力シート!F83="","",入力シート!F83)</f>
        <v/>
      </c>
      <c r="D10" s="1782"/>
      <c r="E10" s="1782"/>
      <c r="F10" s="1782"/>
      <c r="G10" s="1782"/>
      <c r="H10" s="1782"/>
      <c r="I10" s="1782"/>
      <c r="J10" s="1782"/>
      <c r="K10" s="1783"/>
      <c r="L10" s="122" t="s">
        <v>15</v>
      </c>
      <c r="M10" s="1740" t="str">
        <f>IF(入力シート!F85="","",入力シート!F85)</f>
        <v/>
      </c>
      <c r="N10" s="1741"/>
      <c r="O10" s="1741"/>
      <c r="P10" s="1741"/>
      <c r="Q10" s="1741"/>
      <c r="R10" s="1741"/>
      <c r="S10" s="1741"/>
      <c r="T10" s="1741"/>
      <c r="U10" s="1741"/>
      <c r="V10" s="1741"/>
      <c r="W10" s="1741"/>
      <c r="X10" s="1741"/>
      <c r="Y10" s="1742"/>
      <c r="Z10" s="101"/>
      <c r="AA10" s="125" t="s">
        <v>191</v>
      </c>
      <c r="AB10" s="1515" t="s">
        <v>300</v>
      </c>
      <c r="AC10" s="1516"/>
      <c r="AD10" s="1516"/>
      <c r="AE10" s="1516"/>
      <c r="AF10" s="1516"/>
      <c r="AG10" s="1516"/>
      <c r="AH10" s="1516"/>
      <c r="AI10" s="1516"/>
      <c r="AJ10" s="1517"/>
    </row>
    <row r="11" spans="1:38" ht="21" customHeight="1" thickBot="1">
      <c r="A11" s="100"/>
      <c r="B11" s="120" t="s">
        <v>16</v>
      </c>
      <c r="C11" s="1787" t="str">
        <f>IF(入力シート!F84="","",入力シート!F84)</f>
        <v/>
      </c>
      <c r="D11" s="1788"/>
      <c r="E11" s="1788"/>
      <c r="F11" s="1788"/>
      <c r="G11" s="1788"/>
      <c r="H11" s="1788"/>
      <c r="I11" s="1788"/>
      <c r="J11" s="1788"/>
      <c r="K11" s="1789"/>
      <c r="L11" s="1464"/>
      <c r="M11" s="1464"/>
      <c r="N11" s="1464"/>
      <c r="O11" s="1464"/>
      <c r="P11" s="1464"/>
      <c r="Q11" s="1464"/>
      <c r="R11" s="1464"/>
      <c r="S11" s="1464"/>
      <c r="T11" s="1464"/>
      <c r="U11" s="1464"/>
      <c r="V11" s="1464"/>
      <c r="W11" s="1464"/>
      <c r="X11" s="1464"/>
      <c r="Y11" s="1464"/>
      <c r="Z11" s="101"/>
      <c r="AA11" s="1845"/>
      <c r="AB11" s="1846"/>
      <c r="AC11" s="1846"/>
      <c r="AD11" s="1846"/>
      <c r="AE11" s="1846"/>
      <c r="AF11" s="1846"/>
      <c r="AG11" s="1846"/>
      <c r="AH11" s="1846"/>
      <c r="AI11" s="1846"/>
      <c r="AJ11" s="1847"/>
    </row>
    <row r="12" spans="1:38" ht="21" customHeight="1" thickBot="1">
      <c r="A12" s="100"/>
      <c r="B12" s="101" t="s">
        <v>1034</v>
      </c>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848"/>
      <c r="AB12" s="1849"/>
      <c r="AC12" s="1849"/>
      <c r="AD12" s="1849"/>
      <c r="AE12" s="1849"/>
      <c r="AF12" s="1849"/>
      <c r="AG12" s="1849"/>
      <c r="AH12" s="1849"/>
      <c r="AI12" s="1849"/>
      <c r="AJ12" s="1850"/>
    </row>
    <row r="13" spans="1:38" ht="21" customHeight="1">
      <c r="A13" s="100"/>
      <c r="B13" s="118" t="s">
        <v>489</v>
      </c>
      <c r="C13" s="1771"/>
      <c r="D13" s="1772"/>
      <c r="E13" s="965" t="s">
        <v>670</v>
      </c>
      <c r="F13" s="1773"/>
      <c r="G13" s="1773"/>
      <c r="H13" s="1773"/>
      <c r="I13" s="966" t="s">
        <v>668</v>
      </c>
      <c r="J13" s="1774"/>
      <c r="K13" s="1775"/>
      <c r="L13" s="1775"/>
      <c r="M13" s="1775"/>
      <c r="N13" s="1776"/>
      <c r="O13" s="1542" t="s">
        <v>299</v>
      </c>
      <c r="P13" s="1543"/>
      <c r="Q13" s="1544"/>
      <c r="R13" s="1545"/>
      <c r="S13" s="1546"/>
      <c r="T13" s="1543" t="s">
        <v>932</v>
      </c>
      <c r="U13" s="1543"/>
      <c r="V13" s="1543"/>
      <c r="W13" s="1543"/>
      <c r="X13" s="1545"/>
      <c r="Y13" s="1547"/>
      <c r="Z13" s="101"/>
      <c r="AA13" s="1848"/>
      <c r="AB13" s="1849"/>
      <c r="AC13" s="1849"/>
      <c r="AD13" s="1849"/>
      <c r="AE13" s="1849"/>
      <c r="AF13" s="1849"/>
      <c r="AG13" s="1849"/>
      <c r="AH13" s="1849"/>
      <c r="AI13" s="1849"/>
      <c r="AJ13" s="1850"/>
    </row>
    <row r="14" spans="1:38" ht="21" customHeight="1">
      <c r="A14" s="100"/>
      <c r="B14" s="119" t="s">
        <v>36</v>
      </c>
      <c r="C14" s="1779" t="s">
        <v>576</v>
      </c>
      <c r="D14" s="1780"/>
      <c r="E14" s="1780"/>
      <c r="F14" s="1582" t="s">
        <v>510</v>
      </c>
      <c r="G14" s="1583"/>
      <c r="H14" s="1583"/>
      <c r="I14" s="1583"/>
      <c r="J14" s="1583"/>
      <c r="K14" s="1584"/>
      <c r="L14" s="1585" t="str">
        <f>IF(入力シート!F12="","",入力シート!F12)</f>
        <v/>
      </c>
      <c r="M14" s="1586"/>
      <c r="N14" s="1587"/>
      <c r="O14" s="1582" t="s">
        <v>37</v>
      </c>
      <c r="P14" s="1583"/>
      <c r="Q14" s="1584"/>
      <c r="R14" s="1578"/>
      <c r="S14" s="1579"/>
      <c r="T14" s="1579"/>
      <c r="U14" s="1579"/>
      <c r="V14" s="1579"/>
      <c r="W14" s="1579"/>
      <c r="X14" s="1580"/>
      <c r="Y14" s="1581"/>
      <c r="Z14" s="101"/>
      <c r="AA14" s="1848"/>
      <c r="AB14" s="1849"/>
      <c r="AC14" s="1849"/>
      <c r="AD14" s="1849"/>
      <c r="AE14" s="1849"/>
      <c r="AF14" s="1849"/>
      <c r="AG14" s="1849"/>
      <c r="AH14" s="1849"/>
      <c r="AI14" s="1849"/>
      <c r="AJ14" s="1850"/>
    </row>
    <row r="15" spans="1:38" ht="21" customHeight="1">
      <c r="A15" s="100"/>
      <c r="B15" s="119" t="s">
        <v>38</v>
      </c>
      <c r="C15" s="1738"/>
      <c r="D15" s="1739"/>
      <c r="E15" s="1582" t="s">
        <v>39</v>
      </c>
      <c r="F15" s="1583"/>
      <c r="G15" s="1583"/>
      <c r="H15" s="1584"/>
      <c r="I15" s="1793">
        <f>COUNT(住戸情報入力!$C:$C)</f>
        <v>0</v>
      </c>
      <c r="J15" s="1793"/>
      <c r="K15" s="103" t="s">
        <v>40</v>
      </c>
      <c r="L15" s="1605" t="s">
        <v>41</v>
      </c>
      <c r="M15" s="1749"/>
      <c r="N15" s="1750"/>
      <c r="O15" s="1751"/>
      <c r="P15" s="1644" t="s">
        <v>279</v>
      </c>
      <c r="Q15" s="1645"/>
      <c r="R15" s="1646"/>
      <c r="S15" s="1769">
        <f>SUM(住戸情報入力!F:F)</f>
        <v>0</v>
      </c>
      <c r="T15" s="1770"/>
      <c r="U15" s="104" t="s">
        <v>42</v>
      </c>
      <c r="V15" s="1548" t="s">
        <v>43</v>
      </c>
      <c r="W15" s="1549"/>
      <c r="X15" s="1755">
        <f>IFERROR((IF(OR(S15="",I15=""),0,S15/I15)),0)</f>
        <v>0</v>
      </c>
      <c r="Y15" s="1756"/>
      <c r="Z15" s="101"/>
      <c r="AA15" s="1848"/>
      <c r="AB15" s="1849"/>
      <c r="AC15" s="1849"/>
      <c r="AD15" s="1849"/>
      <c r="AE15" s="1849"/>
      <c r="AF15" s="1849"/>
      <c r="AG15" s="1849"/>
      <c r="AH15" s="1849"/>
      <c r="AI15" s="1849"/>
      <c r="AJ15" s="1850"/>
      <c r="AL15" s="167"/>
    </row>
    <row r="16" spans="1:38" ht="21" customHeight="1">
      <c r="A16" s="100"/>
      <c r="B16" s="1642" t="s">
        <v>44</v>
      </c>
      <c r="C16" s="1582" t="s">
        <v>45</v>
      </c>
      <c r="D16" s="1584"/>
      <c r="E16" s="1582" t="s">
        <v>46</v>
      </c>
      <c r="F16" s="1583"/>
      <c r="G16" s="105"/>
      <c r="H16" s="104" t="s">
        <v>47</v>
      </c>
      <c r="I16" s="459" t="s">
        <v>48</v>
      </c>
      <c r="J16" s="105"/>
      <c r="K16" s="104" t="s">
        <v>47</v>
      </c>
      <c r="L16" s="1606"/>
      <c r="M16" s="1752"/>
      <c r="N16" s="1753"/>
      <c r="O16" s="1754"/>
      <c r="P16" s="1653" t="s">
        <v>302</v>
      </c>
      <c r="Q16" s="1654"/>
      <c r="R16" s="1655"/>
      <c r="S16" s="1769">
        <f>M15-S15-S17</f>
        <v>0</v>
      </c>
      <c r="T16" s="1770"/>
      <c r="U16" s="104" t="s">
        <v>42</v>
      </c>
      <c r="V16" s="1550"/>
      <c r="W16" s="1551"/>
      <c r="X16" s="1757"/>
      <c r="Y16" s="1758"/>
      <c r="Z16" s="101"/>
      <c r="AA16" s="1848"/>
      <c r="AB16" s="1849"/>
      <c r="AC16" s="1849"/>
      <c r="AD16" s="1849"/>
      <c r="AE16" s="1849"/>
      <c r="AF16" s="1849"/>
      <c r="AG16" s="1849"/>
      <c r="AH16" s="1849"/>
      <c r="AI16" s="1849"/>
      <c r="AJ16" s="1850"/>
      <c r="AL16" s="160"/>
    </row>
    <row r="17" spans="1:38" ht="21" customHeight="1" thickBot="1">
      <c r="A17" s="100"/>
      <c r="B17" s="1643"/>
      <c r="C17" s="1736" t="s">
        <v>49</v>
      </c>
      <c r="D17" s="1762"/>
      <c r="E17" s="1736" t="s">
        <v>46</v>
      </c>
      <c r="F17" s="1737"/>
      <c r="G17" s="123"/>
      <c r="H17" s="124" t="s">
        <v>578</v>
      </c>
      <c r="I17" s="458" t="s">
        <v>48</v>
      </c>
      <c r="J17" s="123"/>
      <c r="K17" s="124" t="s">
        <v>50</v>
      </c>
      <c r="L17" s="1761"/>
      <c r="M17" s="1794" t="s">
        <v>42</v>
      </c>
      <c r="N17" s="1796"/>
      <c r="O17" s="1797"/>
      <c r="P17" s="1784" t="s">
        <v>51</v>
      </c>
      <c r="Q17" s="1785"/>
      <c r="R17" s="1786"/>
      <c r="S17" s="1759"/>
      <c r="T17" s="1760"/>
      <c r="U17" s="124" t="s">
        <v>42</v>
      </c>
      <c r="V17" s="1552"/>
      <c r="W17" s="1553"/>
      <c r="X17" s="1794" t="s">
        <v>42</v>
      </c>
      <c r="Y17" s="1795"/>
      <c r="Z17" s="101"/>
      <c r="AA17" s="1851"/>
      <c r="AB17" s="1852"/>
      <c r="AC17" s="1852"/>
      <c r="AD17" s="1852"/>
      <c r="AE17" s="1852"/>
      <c r="AF17" s="1852"/>
      <c r="AG17" s="1852"/>
      <c r="AH17" s="1852"/>
      <c r="AI17" s="1852"/>
      <c r="AJ17" s="1853"/>
      <c r="AL17" s="167"/>
    </row>
    <row r="18" spans="1:38" ht="25" customHeight="1" thickBot="1">
      <c r="A18" s="100"/>
      <c r="B18" s="101" t="s">
        <v>1035</v>
      </c>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t="s">
        <v>1041</v>
      </c>
      <c r="AB18" s="101"/>
      <c r="AC18" s="101"/>
      <c r="AD18" s="200"/>
      <c r="AE18" s="953"/>
      <c r="AG18" s="101"/>
      <c r="AH18" s="101"/>
      <c r="AI18" s="101"/>
      <c r="AJ18" s="101"/>
    </row>
    <row r="19" spans="1:38" ht="21" customHeight="1">
      <c r="A19" s="100"/>
      <c r="B19" s="1663" t="s">
        <v>298</v>
      </c>
      <c r="C19" s="1664"/>
      <c r="D19" s="1665"/>
      <c r="E19" s="1563" t="s">
        <v>52</v>
      </c>
      <c r="F19" s="1564"/>
      <c r="G19" s="1564"/>
      <c r="H19" s="1565"/>
      <c r="I19" s="1560">
        <f>IFERROR(ROUNDUP(SUM(住戸情報入力!G13:G313)/COUNT(住戸情報入力!G13:G313),2),0)</f>
        <v>0</v>
      </c>
      <c r="J19" s="1561"/>
      <c r="K19" s="1662"/>
      <c r="L19" s="121" t="s">
        <v>53</v>
      </c>
      <c r="M19" s="1560">
        <f>MAX(住戸情報入力!G:G)</f>
        <v>0</v>
      </c>
      <c r="N19" s="1561"/>
      <c r="O19" s="1561"/>
      <c r="P19" s="1561"/>
      <c r="Q19" s="1561"/>
      <c r="R19" s="1662"/>
      <c r="S19" s="1563" t="s">
        <v>54</v>
      </c>
      <c r="T19" s="1564"/>
      <c r="U19" s="1565"/>
      <c r="V19" s="1560">
        <f>MIN(住戸情報入力!G:G)</f>
        <v>0</v>
      </c>
      <c r="W19" s="1561"/>
      <c r="X19" s="1561"/>
      <c r="Y19" s="1562"/>
      <c r="Z19" s="101"/>
      <c r="AA19" s="1698" t="s">
        <v>919</v>
      </c>
      <c r="AB19" s="1571"/>
      <c r="AC19" s="1571"/>
      <c r="AD19" s="1571"/>
      <c r="AE19" s="1571"/>
      <c r="AF19" s="1571"/>
      <c r="AG19" s="1699"/>
      <c r="AH19" s="1570" t="s">
        <v>918</v>
      </c>
      <c r="AI19" s="1571"/>
      <c r="AJ19" s="1572"/>
    </row>
    <row r="20" spans="1:38" ht="36" customHeight="1">
      <c r="A20" s="106"/>
      <c r="B20" s="1666" t="s">
        <v>1234</v>
      </c>
      <c r="C20" s="1667"/>
      <c r="D20" s="1668"/>
      <c r="E20" s="1713">
        <f>T48</f>
        <v>0</v>
      </c>
      <c r="F20" s="1713"/>
      <c r="G20" s="1713"/>
      <c r="H20" s="101" t="s">
        <v>55</v>
      </c>
      <c r="I20" s="1660"/>
      <c r="J20" s="1660"/>
      <c r="K20" s="1661"/>
      <c r="L20" s="1567" t="s">
        <v>56</v>
      </c>
      <c r="M20" s="1568"/>
      <c r="N20" s="1568"/>
      <c r="O20" s="1568"/>
      <c r="P20" s="1568"/>
      <c r="Q20" s="1568"/>
      <c r="R20" s="1569"/>
      <c r="S20" s="1727"/>
      <c r="T20" s="1728"/>
      <c r="U20" s="1728"/>
      <c r="V20" s="457" t="s">
        <v>55</v>
      </c>
      <c r="W20" s="1660"/>
      <c r="X20" s="1660"/>
      <c r="Y20" s="1729"/>
      <c r="Z20" s="101"/>
      <c r="AA20" s="1700"/>
      <c r="AB20" s="1573"/>
      <c r="AC20" s="1573"/>
      <c r="AD20" s="1573"/>
      <c r="AE20" s="1573"/>
      <c r="AF20" s="1573"/>
      <c r="AG20" s="1551"/>
      <c r="AH20" s="1550"/>
      <c r="AI20" s="1573"/>
      <c r="AJ20" s="1574"/>
      <c r="AL20" s="167"/>
    </row>
    <row r="21" spans="1:38" ht="21" customHeight="1">
      <c r="A21" s="100"/>
      <c r="B21" s="1608" t="s">
        <v>57</v>
      </c>
      <c r="C21" s="1558"/>
      <c r="D21" s="1566"/>
      <c r="E21" s="107" t="s">
        <v>191</v>
      </c>
      <c r="F21" s="1554" t="s">
        <v>1029</v>
      </c>
      <c r="G21" s="1554"/>
      <c r="H21" s="1554"/>
      <c r="I21" s="1554"/>
      <c r="J21" s="1554"/>
      <c r="K21" s="108" t="s">
        <v>191</v>
      </c>
      <c r="L21" s="1554" t="s">
        <v>1030</v>
      </c>
      <c r="M21" s="1554"/>
      <c r="N21" s="1554"/>
      <c r="O21" s="108" t="s">
        <v>191</v>
      </c>
      <c r="P21" s="1554" t="s">
        <v>1031</v>
      </c>
      <c r="Q21" s="1554"/>
      <c r="R21" s="1554"/>
      <c r="S21" s="1554"/>
      <c r="T21" s="1554"/>
      <c r="U21" s="1065"/>
      <c r="V21" s="1057"/>
      <c r="W21" s="1057"/>
      <c r="X21" s="1057"/>
      <c r="Y21" s="1058"/>
      <c r="Z21" s="101"/>
      <c r="AA21" s="1701"/>
      <c r="AB21" s="1576"/>
      <c r="AC21" s="1576"/>
      <c r="AD21" s="1576"/>
      <c r="AE21" s="1576"/>
      <c r="AF21" s="1576"/>
      <c r="AG21" s="1641"/>
      <c r="AH21" s="1575"/>
      <c r="AI21" s="1576"/>
      <c r="AJ21" s="1577"/>
    </row>
    <row r="22" spans="1:38" ht="21" customHeight="1">
      <c r="A22" s="100"/>
      <c r="B22" s="1609"/>
      <c r="C22" s="1610"/>
      <c r="D22" s="1611"/>
      <c r="E22" s="109" t="s">
        <v>1221</v>
      </c>
      <c r="F22" s="1055" t="s">
        <v>1046</v>
      </c>
      <c r="G22" s="1055"/>
      <c r="H22" s="1055"/>
      <c r="I22" s="1054"/>
      <c r="J22" s="1054"/>
      <c r="K22" s="1056" t="s">
        <v>191</v>
      </c>
      <c r="L22" s="1055" t="s">
        <v>58</v>
      </c>
      <c r="M22" s="1682"/>
      <c r="N22" s="1682"/>
      <c r="O22" s="1682"/>
      <c r="P22" s="1682"/>
      <c r="Q22" s="1682"/>
      <c r="R22" s="1682"/>
      <c r="S22" s="1682"/>
      <c r="T22" s="1682"/>
      <c r="U22" s="1682"/>
      <c r="V22" s="1682"/>
      <c r="W22" s="1682"/>
      <c r="X22" s="1682"/>
      <c r="Y22" s="1683"/>
      <c r="Z22" s="110"/>
      <c r="AA22" s="1702"/>
      <c r="AB22" s="1703"/>
      <c r="AC22" s="1703"/>
      <c r="AD22" s="1703"/>
      <c r="AE22" s="1703"/>
      <c r="AF22" s="1703"/>
      <c r="AG22" s="1704"/>
      <c r="AH22" s="1854"/>
      <c r="AI22" s="1855"/>
      <c r="AJ22" s="1856"/>
      <c r="AL22" s="167"/>
    </row>
    <row r="23" spans="1:38" ht="21" customHeight="1">
      <c r="A23" s="100"/>
      <c r="B23" s="1669" t="s">
        <v>59</v>
      </c>
      <c r="C23" s="1616"/>
      <c r="D23" s="1617"/>
      <c r="E23" s="1548" t="s">
        <v>60</v>
      </c>
      <c r="F23" s="1640"/>
      <c r="G23" s="1640"/>
      <c r="H23" s="1549"/>
      <c r="I23" s="1625">
        <f>SUM(V23:X25)</f>
        <v>0</v>
      </c>
      <c r="J23" s="1626"/>
      <c r="K23" s="1627"/>
      <c r="L23" s="1605" t="s">
        <v>61</v>
      </c>
      <c r="M23" s="1677" t="s">
        <v>62</v>
      </c>
      <c r="N23" s="1678"/>
      <c r="O23" s="1678"/>
      <c r="P23" s="1679"/>
      <c r="Q23" s="111"/>
      <c r="R23" s="1122" t="s">
        <v>40</v>
      </c>
      <c r="S23" s="1599" t="s">
        <v>63</v>
      </c>
      <c r="T23" s="1600"/>
      <c r="U23" s="1601"/>
      <c r="V23" s="1656"/>
      <c r="W23" s="1657"/>
      <c r="X23" s="1657"/>
      <c r="Y23" s="1672" t="s">
        <v>307</v>
      </c>
      <c r="Z23" s="110"/>
      <c r="AA23" s="1702"/>
      <c r="AB23" s="1703"/>
      <c r="AC23" s="1703"/>
      <c r="AD23" s="1703"/>
      <c r="AE23" s="1703"/>
      <c r="AF23" s="1703"/>
      <c r="AG23" s="1704"/>
      <c r="AH23" s="1854"/>
      <c r="AI23" s="1855"/>
      <c r="AJ23" s="1856"/>
    </row>
    <row r="24" spans="1:38" ht="21" customHeight="1">
      <c r="A24" s="100"/>
      <c r="B24" s="1670"/>
      <c r="C24" s="1618"/>
      <c r="D24" s="1619"/>
      <c r="E24" s="1550"/>
      <c r="F24" s="1573"/>
      <c r="G24" s="1573"/>
      <c r="H24" s="1551"/>
      <c r="I24" s="1628"/>
      <c r="J24" s="1629"/>
      <c r="K24" s="1630"/>
      <c r="L24" s="1606"/>
      <c r="M24" s="1644" t="s">
        <v>64</v>
      </c>
      <c r="N24" s="1645"/>
      <c r="O24" s="1645"/>
      <c r="P24" s="1646"/>
      <c r="Q24" s="616">
        <f>IF(OR(Q23="",I15=""),0,Q23/I15*100)</f>
        <v>0</v>
      </c>
      <c r="R24" s="1122" t="s">
        <v>55</v>
      </c>
      <c r="S24" s="1602"/>
      <c r="T24" s="1603"/>
      <c r="U24" s="1604"/>
      <c r="V24" s="1680"/>
      <c r="W24" s="1681"/>
      <c r="X24" s="1681"/>
      <c r="Y24" s="1673"/>
      <c r="Z24" s="110"/>
      <c r="AA24" s="1702"/>
      <c r="AB24" s="1703"/>
      <c r="AC24" s="1703"/>
      <c r="AD24" s="1703"/>
      <c r="AE24" s="1703"/>
      <c r="AF24" s="1703"/>
      <c r="AG24" s="1704"/>
      <c r="AH24" s="1854"/>
      <c r="AI24" s="1855"/>
      <c r="AJ24" s="1856"/>
    </row>
    <row r="25" spans="1:38" ht="21" customHeight="1">
      <c r="A25" s="100"/>
      <c r="B25" s="1671"/>
      <c r="C25" s="1620"/>
      <c r="D25" s="1621"/>
      <c r="E25" s="1575"/>
      <c r="F25" s="1576"/>
      <c r="G25" s="1576"/>
      <c r="H25" s="1641"/>
      <c r="I25" s="1674" t="s">
        <v>307</v>
      </c>
      <c r="J25" s="1675"/>
      <c r="K25" s="1676"/>
      <c r="L25" s="1607"/>
      <c r="M25" s="1622" t="s">
        <v>65</v>
      </c>
      <c r="N25" s="1623"/>
      <c r="O25" s="1623"/>
      <c r="P25" s="1623"/>
      <c r="Q25" s="1623"/>
      <c r="R25" s="1624"/>
      <c r="S25" s="1622" t="s">
        <v>63</v>
      </c>
      <c r="T25" s="1623"/>
      <c r="U25" s="1624"/>
      <c r="V25" s="1656"/>
      <c r="W25" s="1657"/>
      <c r="X25" s="1657"/>
      <c r="Y25" s="1123" t="s">
        <v>307</v>
      </c>
      <c r="Z25" s="110"/>
      <c r="AA25" s="1702"/>
      <c r="AB25" s="1703"/>
      <c r="AC25" s="1703"/>
      <c r="AD25" s="1703"/>
      <c r="AE25" s="1703"/>
      <c r="AF25" s="1703"/>
      <c r="AG25" s="1704"/>
      <c r="AH25" s="1854"/>
      <c r="AI25" s="1855"/>
      <c r="AJ25" s="1856"/>
    </row>
    <row r="26" spans="1:38" ht="21" customHeight="1">
      <c r="A26" s="100"/>
      <c r="B26" s="1777" t="s">
        <v>1222</v>
      </c>
      <c r="C26" s="1778"/>
      <c r="D26" s="468" t="s">
        <v>413</v>
      </c>
      <c r="E26" s="469"/>
      <c r="F26" s="470" t="s">
        <v>414</v>
      </c>
      <c r="G26" s="1690" t="s">
        <v>415</v>
      </c>
      <c r="H26" s="1690"/>
      <c r="I26" s="1690"/>
      <c r="J26" s="1690"/>
      <c r="K26" s="1745" t="str">
        <f>IF(E26&gt;=1,"共用部","")</f>
        <v/>
      </c>
      <c r="L26" s="1746"/>
      <c r="M26" s="1637" t="s">
        <v>1012</v>
      </c>
      <c r="N26" s="1637"/>
      <c r="O26" s="1637"/>
      <c r="P26" s="1637"/>
      <c r="Q26" s="795" t="s">
        <v>413</v>
      </c>
      <c r="R26" s="471"/>
      <c r="S26" s="472" t="s">
        <v>414</v>
      </c>
      <c r="T26" s="1582" t="s">
        <v>415</v>
      </c>
      <c r="U26" s="1583"/>
      <c r="V26" s="1584"/>
      <c r="W26" s="1872"/>
      <c r="X26" s="1873"/>
      <c r="Y26" s="1874"/>
      <c r="Z26" s="110"/>
      <c r="AA26" s="1702"/>
      <c r="AB26" s="1703"/>
      <c r="AC26" s="1703"/>
      <c r="AD26" s="1703"/>
      <c r="AE26" s="1703"/>
      <c r="AF26" s="1703"/>
      <c r="AG26" s="1704"/>
      <c r="AH26" s="1854"/>
      <c r="AI26" s="1855"/>
      <c r="AJ26" s="1856"/>
    </row>
    <row r="27" spans="1:38" ht="21" customHeight="1" thickBot="1">
      <c r="A27" s="100"/>
      <c r="B27" s="1720" t="s">
        <v>416</v>
      </c>
      <c r="C27" s="1721"/>
      <c r="D27" s="1594"/>
      <c r="E27" s="1595"/>
      <c r="F27" s="1596"/>
      <c r="G27" s="1875" t="s">
        <v>417</v>
      </c>
      <c r="H27" s="1875"/>
      <c r="I27" s="1875"/>
      <c r="J27" s="1875"/>
      <c r="K27" s="1875"/>
      <c r="L27" s="473"/>
      <c r="M27" s="1876" t="s">
        <v>807</v>
      </c>
      <c r="N27" s="1876"/>
      <c r="O27" s="1876"/>
      <c r="P27" s="1876"/>
      <c r="Q27" s="1721"/>
      <c r="R27" s="1594"/>
      <c r="S27" s="1596"/>
      <c r="T27" s="1658" t="s">
        <v>552</v>
      </c>
      <c r="U27" s="1659"/>
      <c r="V27" s="1659"/>
      <c r="W27" s="1659"/>
      <c r="X27" s="1594"/>
      <c r="Y27" s="1748"/>
      <c r="Z27" s="110"/>
      <c r="AA27" s="1702"/>
      <c r="AB27" s="1703"/>
      <c r="AC27" s="1703"/>
      <c r="AD27" s="1703"/>
      <c r="AE27" s="1703"/>
      <c r="AF27" s="1703"/>
      <c r="AG27" s="1704"/>
      <c r="AH27" s="1854"/>
      <c r="AI27" s="1855"/>
      <c r="AJ27" s="1856"/>
    </row>
    <row r="28" spans="1:38" ht="21" customHeight="1" thickBot="1">
      <c r="A28" s="100"/>
      <c r="B28" s="101" t="s">
        <v>1036</v>
      </c>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10"/>
      <c r="AA28" s="1648"/>
      <c r="AB28" s="1649"/>
      <c r="AC28" s="1649"/>
      <c r="AD28" s="1649"/>
      <c r="AE28" s="1649"/>
      <c r="AF28" s="1649"/>
      <c r="AG28" s="1649"/>
      <c r="AH28" s="1540"/>
      <c r="AI28" s="1540"/>
      <c r="AJ28" s="1541"/>
    </row>
    <row r="29" spans="1:38" ht="21" customHeight="1">
      <c r="A29" s="100"/>
      <c r="B29" s="1639" t="s">
        <v>66</v>
      </c>
      <c r="C29" s="1564"/>
      <c r="D29" s="1564"/>
      <c r="E29" s="1564"/>
      <c r="F29" s="1564"/>
      <c r="G29" s="1564"/>
      <c r="H29" s="1564"/>
      <c r="I29" s="1564"/>
      <c r="J29" s="1564" t="s">
        <v>67</v>
      </c>
      <c r="K29" s="1564"/>
      <c r="L29" s="1564"/>
      <c r="M29" s="1564"/>
      <c r="N29" s="1564"/>
      <c r="O29" s="1564"/>
      <c r="P29" s="1564"/>
      <c r="Q29" s="1564"/>
      <c r="R29" s="1564"/>
      <c r="S29" s="1564"/>
      <c r="T29" s="1564"/>
      <c r="U29" s="1564"/>
      <c r="V29" s="1564"/>
      <c r="W29" s="1564"/>
      <c r="X29" s="1564"/>
      <c r="Y29" s="1647"/>
      <c r="Z29" s="101"/>
      <c r="AA29" s="1648"/>
      <c r="AB29" s="1649"/>
      <c r="AC29" s="1649"/>
      <c r="AD29" s="1649"/>
      <c r="AE29" s="1649"/>
      <c r="AF29" s="1649"/>
      <c r="AG29" s="1649"/>
      <c r="AH29" s="1540"/>
      <c r="AI29" s="1540"/>
      <c r="AJ29" s="1541"/>
    </row>
    <row r="30" spans="1:38" ht="21" customHeight="1" thickBot="1">
      <c r="A30" s="100"/>
      <c r="B30" s="1608"/>
      <c r="C30" s="1558"/>
      <c r="D30" s="1558"/>
      <c r="E30" s="1558"/>
      <c r="F30" s="1558"/>
      <c r="G30" s="1558"/>
      <c r="H30" s="1558"/>
      <c r="I30" s="1558"/>
      <c r="J30" s="1557" t="s">
        <v>437</v>
      </c>
      <c r="K30" s="1558"/>
      <c r="L30" s="1558"/>
      <c r="M30" s="1558"/>
      <c r="N30" s="1566"/>
      <c r="O30" s="1557" t="s">
        <v>438</v>
      </c>
      <c r="P30" s="1558"/>
      <c r="Q30" s="1558"/>
      <c r="R30" s="1558"/>
      <c r="S30" s="1566"/>
      <c r="T30" s="1557" t="s">
        <v>278</v>
      </c>
      <c r="U30" s="1558"/>
      <c r="V30" s="1558"/>
      <c r="W30" s="1558"/>
      <c r="X30" s="1558"/>
      <c r="Y30" s="1559"/>
      <c r="Z30" s="101"/>
      <c r="AA30" s="1648"/>
      <c r="AB30" s="1649"/>
      <c r="AC30" s="1649"/>
      <c r="AD30" s="1649"/>
      <c r="AE30" s="1649"/>
      <c r="AF30" s="1649"/>
      <c r="AG30" s="1649"/>
      <c r="AH30" s="1540"/>
      <c r="AI30" s="1540"/>
      <c r="AJ30" s="1541"/>
    </row>
    <row r="31" spans="1:38" ht="21" customHeight="1">
      <c r="A31" s="100"/>
      <c r="B31" s="1631" t="s">
        <v>68</v>
      </c>
      <c r="C31" s="1714" t="s">
        <v>186</v>
      </c>
      <c r="D31" s="1715"/>
      <c r="E31" s="1716"/>
      <c r="F31" s="1710" t="s">
        <v>920</v>
      </c>
      <c r="G31" s="1711"/>
      <c r="H31" s="1711"/>
      <c r="I31" s="1712"/>
      <c r="J31" s="1747"/>
      <c r="K31" s="1747"/>
      <c r="L31" s="1747"/>
      <c r="M31" s="1747"/>
      <c r="N31" s="1747"/>
      <c r="O31" s="1591"/>
      <c r="P31" s="1592"/>
      <c r="Q31" s="1592"/>
      <c r="R31" s="1592"/>
      <c r="S31" s="1593"/>
      <c r="T31" s="1695">
        <f t="shared" ref="T31:T43" si="0">-J31+O31</f>
        <v>0</v>
      </c>
      <c r="U31" s="1696"/>
      <c r="V31" s="1696"/>
      <c r="W31" s="1696"/>
      <c r="X31" s="1696"/>
      <c r="Y31" s="1697"/>
      <c r="Z31" s="101"/>
      <c r="AA31" s="1857" t="s">
        <v>913</v>
      </c>
      <c r="AB31" s="1527"/>
      <c r="AC31" s="1527"/>
      <c r="AD31" s="1527"/>
      <c r="AE31" s="1527"/>
      <c r="AF31" s="1527"/>
      <c r="AG31" s="1858"/>
      <c r="AH31" s="1526" t="s">
        <v>1220</v>
      </c>
      <c r="AI31" s="1527"/>
      <c r="AJ31" s="1528"/>
    </row>
    <row r="32" spans="1:38" ht="21" customHeight="1">
      <c r="A32" s="100"/>
      <c r="B32" s="1632"/>
      <c r="C32" s="1717"/>
      <c r="D32" s="1718"/>
      <c r="E32" s="1719"/>
      <c r="F32" s="1705" t="s">
        <v>921</v>
      </c>
      <c r="G32" s="1706"/>
      <c r="H32" s="1706"/>
      <c r="I32" s="1707"/>
      <c r="J32" s="1612"/>
      <c r="K32" s="1612"/>
      <c r="L32" s="1612"/>
      <c r="M32" s="1612"/>
      <c r="N32" s="1612"/>
      <c r="O32" s="1634"/>
      <c r="P32" s="1635"/>
      <c r="Q32" s="1635"/>
      <c r="R32" s="1635"/>
      <c r="S32" s="1636"/>
      <c r="T32" s="1555">
        <f t="shared" si="0"/>
        <v>0</v>
      </c>
      <c r="U32" s="1555"/>
      <c r="V32" s="1555"/>
      <c r="W32" s="1555"/>
      <c r="X32" s="1555"/>
      <c r="Y32" s="1556"/>
      <c r="Z32" s="101"/>
      <c r="AA32" s="1859"/>
      <c r="AB32" s="1530"/>
      <c r="AC32" s="1530"/>
      <c r="AD32" s="1530"/>
      <c r="AE32" s="1530"/>
      <c r="AF32" s="1530"/>
      <c r="AG32" s="1860"/>
      <c r="AH32" s="1529"/>
      <c r="AI32" s="1530"/>
      <c r="AJ32" s="1531"/>
    </row>
    <row r="33" spans="1:38" ht="21" customHeight="1">
      <c r="A33" s="100"/>
      <c r="B33" s="1632"/>
      <c r="C33" s="1684" t="s">
        <v>187</v>
      </c>
      <c r="D33" s="1685"/>
      <c r="E33" s="1685"/>
      <c r="F33" s="1685"/>
      <c r="G33" s="1685"/>
      <c r="H33" s="1685"/>
      <c r="I33" s="1686"/>
      <c r="J33" s="1612"/>
      <c r="K33" s="1612"/>
      <c r="L33" s="1612"/>
      <c r="M33" s="1612"/>
      <c r="N33" s="1612"/>
      <c r="O33" s="1634"/>
      <c r="P33" s="1635"/>
      <c r="Q33" s="1635"/>
      <c r="R33" s="1635"/>
      <c r="S33" s="1636"/>
      <c r="T33" s="1555">
        <f t="shared" si="0"/>
        <v>0</v>
      </c>
      <c r="U33" s="1555"/>
      <c r="V33" s="1555"/>
      <c r="W33" s="1555"/>
      <c r="X33" s="1555"/>
      <c r="Y33" s="1556"/>
      <c r="Z33" s="101"/>
      <c r="AA33" s="1537" t="s">
        <v>914</v>
      </c>
      <c r="AB33" s="1538"/>
      <c r="AC33" s="1538"/>
      <c r="AD33" s="1538"/>
      <c r="AE33" s="1538"/>
      <c r="AF33" s="1538"/>
      <c r="AG33" s="1539"/>
      <c r="AH33" s="1532"/>
      <c r="AI33" s="1533"/>
      <c r="AJ33" s="1534"/>
    </row>
    <row r="34" spans="1:38" ht="21" customHeight="1" thickBot="1">
      <c r="A34" s="100"/>
      <c r="B34" s="1632"/>
      <c r="C34" s="1684" t="s">
        <v>188</v>
      </c>
      <c r="D34" s="1685"/>
      <c r="E34" s="1685"/>
      <c r="F34" s="1685"/>
      <c r="G34" s="1685"/>
      <c r="H34" s="1685"/>
      <c r="I34" s="1686"/>
      <c r="J34" s="1612"/>
      <c r="K34" s="1612"/>
      <c r="L34" s="1612"/>
      <c r="M34" s="1612"/>
      <c r="N34" s="1612"/>
      <c r="O34" s="1634"/>
      <c r="P34" s="1635"/>
      <c r="Q34" s="1635"/>
      <c r="R34" s="1635"/>
      <c r="S34" s="1636"/>
      <c r="T34" s="1555">
        <f t="shared" si="0"/>
        <v>0</v>
      </c>
      <c r="U34" s="1555"/>
      <c r="V34" s="1555"/>
      <c r="W34" s="1555"/>
      <c r="X34" s="1555"/>
      <c r="Y34" s="1556"/>
      <c r="Z34" s="101"/>
      <c r="AA34" s="1588" t="s">
        <v>1010</v>
      </c>
      <c r="AB34" s="1589"/>
      <c r="AC34" s="1589"/>
      <c r="AD34" s="1589"/>
      <c r="AE34" s="1589"/>
      <c r="AF34" s="1589"/>
      <c r="AG34" s="1590"/>
      <c r="AH34" s="1535" t="s">
        <v>191</v>
      </c>
      <c r="AI34" s="1535"/>
      <c r="AJ34" s="1536"/>
    </row>
    <row r="35" spans="1:38" ht="21" customHeight="1" thickBot="1">
      <c r="A35" s="100"/>
      <c r="B35" s="1633"/>
      <c r="C35" s="1650" t="s">
        <v>189</v>
      </c>
      <c r="D35" s="1651"/>
      <c r="E35" s="1651"/>
      <c r="F35" s="1651"/>
      <c r="G35" s="1651"/>
      <c r="H35" s="1651"/>
      <c r="I35" s="1652"/>
      <c r="J35" s="1638"/>
      <c r="K35" s="1638"/>
      <c r="L35" s="1638"/>
      <c r="M35" s="1638"/>
      <c r="N35" s="1638"/>
      <c r="O35" s="1722"/>
      <c r="P35" s="1723"/>
      <c r="Q35" s="1723"/>
      <c r="R35" s="1723"/>
      <c r="S35" s="1724"/>
      <c r="T35" s="1725">
        <f t="shared" si="0"/>
        <v>0</v>
      </c>
      <c r="U35" s="1725"/>
      <c r="V35" s="1725"/>
      <c r="W35" s="1725"/>
      <c r="X35" s="1725"/>
      <c r="Y35" s="1726"/>
      <c r="Z35" s="101"/>
      <c r="AA35" s="101" t="s">
        <v>1042</v>
      </c>
      <c r="AB35" s="101"/>
      <c r="AC35" s="101"/>
      <c r="AD35" s="101"/>
      <c r="AE35" s="101"/>
      <c r="AF35" s="101"/>
      <c r="AG35" s="101"/>
      <c r="AH35" s="101"/>
      <c r="AI35" s="101"/>
      <c r="AJ35" s="101"/>
    </row>
    <row r="36" spans="1:38" ht="21" customHeight="1">
      <c r="A36" s="100"/>
      <c r="B36" s="1613" t="s">
        <v>69</v>
      </c>
      <c r="C36" s="1803" t="s">
        <v>186</v>
      </c>
      <c r="D36" s="1804"/>
      <c r="E36" s="1804"/>
      <c r="F36" s="1804"/>
      <c r="G36" s="1804"/>
      <c r="H36" s="1804"/>
      <c r="I36" s="1805"/>
      <c r="J36" s="1747"/>
      <c r="K36" s="1747"/>
      <c r="L36" s="1747"/>
      <c r="M36" s="1747"/>
      <c r="N36" s="1747"/>
      <c r="O36" s="1591"/>
      <c r="P36" s="1592"/>
      <c r="Q36" s="1592"/>
      <c r="R36" s="1592"/>
      <c r="S36" s="1593"/>
      <c r="T36" s="1708">
        <f t="shared" si="0"/>
        <v>0</v>
      </c>
      <c r="U36" s="1708"/>
      <c r="V36" s="1708"/>
      <c r="W36" s="1708"/>
      <c r="X36" s="1708"/>
      <c r="Y36" s="1709"/>
      <c r="Z36" s="101"/>
      <c r="AA36" s="1691" t="s">
        <v>70</v>
      </c>
      <c r="AB36" s="1692"/>
      <c r="AC36" s="1693" t="s">
        <v>71</v>
      </c>
      <c r="AD36" s="1692"/>
      <c r="AE36" s="1597" t="s">
        <v>72</v>
      </c>
      <c r="AF36" s="1597"/>
      <c r="AG36" s="1597"/>
      <c r="AH36" s="1597"/>
      <c r="AI36" s="1689" t="s">
        <v>270</v>
      </c>
      <c r="AJ36" s="1687" t="s">
        <v>1228</v>
      </c>
      <c r="AK36" s="7"/>
      <c r="AL36" s="2"/>
    </row>
    <row r="37" spans="1:38" ht="21" customHeight="1">
      <c r="A37" s="100"/>
      <c r="B37" s="1614"/>
      <c r="C37" s="1684" t="s">
        <v>187</v>
      </c>
      <c r="D37" s="1685"/>
      <c r="E37" s="1685"/>
      <c r="F37" s="1685"/>
      <c r="G37" s="1685"/>
      <c r="H37" s="1685"/>
      <c r="I37" s="1686"/>
      <c r="J37" s="1612"/>
      <c r="K37" s="1612"/>
      <c r="L37" s="1612"/>
      <c r="M37" s="1612"/>
      <c r="N37" s="1612"/>
      <c r="O37" s="1634"/>
      <c r="P37" s="1635"/>
      <c r="Q37" s="1635"/>
      <c r="R37" s="1635"/>
      <c r="S37" s="1636"/>
      <c r="T37" s="1555">
        <f t="shared" si="0"/>
        <v>0</v>
      </c>
      <c r="U37" s="1555"/>
      <c r="V37" s="1555"/>
      <c r="W37" s="1555"/>
      <c r="X37" s="1555"/>
      <c r="Y37" s="1556"/>
      <c r="Z37" s="101"/>
      <c r="AA37" s="1609"/>
      <c r="AB37" s="1611"/>
      <c r="AC37" s="1694"/>
      <c r="AD37" s="1611"/>
      <c r="AE37" s="1598"/>
      <c r="AF37" s="1598"/>
      <c r="AG37" s="1598"/>
      <c r="AH37" s="1598"/>
      <c r="AI37" s="1690"/>
      <c r="AJ37" s="1688"/>
      <c r="AK37" s="7"/>
      <c r="AL37" s="2"/>
    </row>
    <row r="38" spans="1:38" ht="21" customHeight="1">
      <c r="A38" s="100"/>
      <c r="B38" s="1614"/>
      <c r="C38" s="1684" t="s">
        <v>188</v>
      </c>
      <c r="D38" s="1685"/>
      <c r="E38" s="1685"/>
      <c r="F38" s="1685"/>
      <c r="G38" s="1685"/>
      <c r="H38" s="1685"/>
      <c r="I38" s="1686"/>
      <c r="J38" s="1612"/>
      <c r="K38" s="1612"/>
      <c r="L38" s="1612"/>
      <c r="M38" s="1612"/>
      <c r="N38" s="1612"/>
      <c r="O38" s="1634"/>
      <c r="P38" s="1635"/>
      <c r="Q38" s="1635"/>
      <c r="R38" s="1635"/>
      <c r="S38" s="1636"/>
      <c r="T38" s="1555">
        <f t="shared" si="0"/>
        <v>0</v>
      </c>
      <c r="U38" s="1555"/>
      <c r="V38" s="1555"/>
      <c r="W38" s="1555"/>
      <c r="X38" s="1555"/>
      <c r="Y38" s="1556"/>
      <c r="Z38" s="101"/>
      <c r="AA38" s="1825" t="s">
        <v>73</v>
      </c>
      <c r="AB38" s="1826"/>
      <c r="AC38" s="1827"/>
      <c r="AD38" s="1827"/>
      <c r="AE38" s="1798"/>
      <c r="AF38" s="1798"/>
      <c r="AG38" s="1798"/>
      <c r="AH38" s="1798"/>
      <c r="AI38" s="1822"/>
      <c r="AJ38" s="1179"/>
      <c r="AK38" s="7"/>
      <c r="AL38" s="2"/>
    </row>
    <row r="39" spans="1:38" ht="21" customHeight="1">
      <c r="A39" s="100"/>
      <c r="B39" s="1614"/>
      <c r="C39" s="1684" t="s">
        <v>189</v>
      </c>
      <c r="D39" s="1685"/>
      <c r="E39" s="1685"/>
      <c r="F39" s="1685"/>
      <c r="G39" s="1685"/>
      <c r="H39" s="1685"/>
      <c r="I39" s="1686"/>
      <c r="J39" s="1612"/>
      <c r="K39" s="1612"/>
      <c r="L39" s="1612"/>
      <c r="M39" s="1612"/>
      <c r="N39" s="1612"/>
      <c r="O39" s="1634"/>
      <c r="P39" s="1635"/>
      <c r="Q39" s="1635"/>
      <c r="R39" s="1635"/>
      <c r="S39" s="1636"/>
      <c r="T39" s="1555">
        <f t="shared" si="0"/>
        <v>0</v>
      </c>
      <c r="U39" s="1555"/>
      <c r="V39" s="1555"/>
      <c r="W39" s="1555"/>
      <c r="X39" s="1555"/>
      <c r="Y39" s="1556"/>
      <c r="Z39" s="101"/>
      <c r="AA39" s="1825"/>
      <c r="AB39" s="1826"/>
      <c r="AC39" s="1798"/>
      <c r="AD39" s="1798"/>
      <c r="AE39" s="1798"/>
      <c r="AF39" s="1798"/>
      <c r="AG39" s="1798"/>
      <c r="AH39" s="1798"/>
      <c r="AI39" s="1823"/>
      <c r="AJ39" s="1179"/>
      <c r="AK39" s="7"/>
      <c r="AL39" s="2"/>
    </row>
    <row r="40" spans="1:38" ht="21" customHeight="1" thickBot="1">
      <c r="A40" s="100"/>
      <c r="B40" s="1615"/>
      <c r="C40" s="1736" t="s">
        <v>922</v>
      </c>
      <c r="D40" s="1737"/>
      <c r="E40" s="1737"/>
      <c r="F40" s="1737"/>
      <c r="G40" s="1737"/>
      <c r="H40" s="1737"/>
      <c r="I40" s="1762"/>
      <c r="J40" s="1638"/>
      <c r="K40" s="1638"/>
      <c r="L40" s="1638"/>
      <c r="M40" s="1638"/>
      <c r="N40" s="1638"/>
      <c r="O40" s="1722"/>
      <c r="P40" s="1723"/>
      <c r="Q40" s="1723"/>
      <c r="R40" s="1723"/>
      <c r="S40" s="1724"/>
      <c r="T40" s="1725">
        <f t="shared" si="0"/>
        <v>0</v>
      </c>
      <c r="U40" s="1725"/>
      <c r="V40" s="1725"/>
      <c r="W40" s="1725"/>
      <c r="X40" s="1725"/>
      <c r="Y40" s="1726"/>
      <c r="Z40" s="101"/>
      <c r="AA40" s="1825"/>
      <c r="AB40" s="1826"/>
      <c r="AC40" s="1798"/>
      <c r="AD40" s="1798"/>
      <c r="AE40" s="1798"/>
      <c r="AF40" s="1798"/>
      <c r="AG40" s="1798"/>
      <c r="AH40" s="1798"/>
      <c r="AI40" s="1823"/>
      <c r="AJ40" s="1179"/>
      <c r="AK40" s="7"/>
      <c r="AL40" s="2"/>
    </row>
    <row r="41" spans="1:38" ht="21" customHeight="1">
      <c r="A41" s="100"/>
      <c r="B41" s="1861" t="s">
        <v>427</v>
      </c>
      <c r="C41" s="1863" t="s">
        <v>915</v>
      </c>
      <c r="D41" s="1864"/>
      <c r="E41" s="1865"/>
      <c r="F41" s="1806" t="s">
        <v>916</v>
      </c>
      <c r="G41" s="1806"/>
      <c r="H41" s="1806"/>
      <c r="I41" s="1806"/>
      <c r="J41" s="1591"/>
      <c r="K41" s="1592"/>
      <c r="L41" s="1592"/>
      <c r="M41" s="1592"/>
      <c r="N41" s="1593"/>
      <c r="O41" s="1835">
        <v>0</v>
      </c>
      <c r="P41" s="1836"/>
      <c r="Q41" s="1836"/>
      <c r="R41" s="1836"/>
      <c r="S41" s="1837"/>
      <c r="T41" s="1708">
        <f t="shared" si="0"/>
        <v>0</v>
      </c>
      <c r="U41" s="1708"/>
      <c r="V41" s="1708"/>
      <c r="W41" s="1708"/>
      <c r="X41" s="1708"/>
      <c r="Y41" s="1709"/>
      <c r="Z41" s="101"/>
      <c r="AA41" s="1825"/>
      <c r="AB41" s="1826"/>
      <c r="AC41" s="1798"/>
      <c r="AD41" s="1798"/>
      <c r="AE41" s="1798"/>
      <c r="AF41" s="1798"/>
      <c r="AG41" s="1798"/>
      <c r="AH41" s="1798"/>
      <c r="AI41" s="1823"/>
      <c r="AJ41" s="1179"/>
      <c r="AK41" s="7"/>
      <c r="AL41" s="2"/>
    </row>
    <row r="42" spans="1:38" ht="21" customHeight="1">
      <c r="A42" s="100"/>
      <c r="B42" s="1670"/>
      <c r="C42" s="1866"/>
      <c r="D42" s="1867"/>
      <c r="E42" s="1868"/>
      <c r="F42" s="1807" t="s">
        <v>429</v>
      </c>
      <c r="G42" s="1808"/>
      <c r="H42" s="1808"/>
      <c r="I42" s="1809"/>
      <c r="J42" s="1810"/>
      <c r="K42" s="1811"/>
      <c r="L42" s="1811"/>
      <c r="M42" s="1811"/>
      <c r="N42" s="1812"/>
      <c r="O42" s="1799">
        <v>0</v>
      </c>
      <c r="P42" s="1800"/>
      <c r="Q42" s="1800"/>
      <c r="R42" s="1800"/>
      <c r="S42" s="1801"/>
      <c r="T42" s="1555">
        <f t="shared" si="0"/>
        <v>0</v>
      </c>
      <c r="U42" s="1555"/>
      <c r="V42" s="1555"/>
      <c r="W42" s="1555"/>
      <c r="X42" s="1555"/>
      <c r="Y42" s="1556"/>
      <c r="Z42" s="101"/>
      <c r="AA42" s="1825"/>
      <c r="AB42" s="1826"/>
      <c r="AC42" s="1798"/>
      <c r="AD42" s="1798"/>
      <c r="AE42" s="1798"/>
      <c r="AF42" s="1798"/>
      <c r="AG42" s="1798"/>
      <c r="AH42" s="1798"/>
      <c r="AI42" s="1823"/>
      <c r="AJ42" s="1179"/>
      <c r="AK42" s="7"/>
      <c r="AL42" s="2"/>
    </row>
    <row r="43" spans="1:38" ht="21" customHeight="1">
      <c r="A43" s="100"/>
      <c r="B43" s="1670"/>
      <c r="C43" s="1869"/>
      <c r="D43" s="1870"/>
      <c r="E43" s="1871"/>
      <c r="F43" s="1833" t="s">
        <v>428</v>
      </c>
      <c r="G43" s="1833"/>
      <c r="H43" s="1833"/>
      <c r="I43" s="1833"/>
      <c r="J43" s="1634"/>
      <c r="K43" s="1635"/>
      <c r="L43" s="1635"/>
      <c r="M43" s="1635"/>
      <c r="N43" s="1636"/>
      <c r="O43" s="1799">
        <v>0</v>
      </c>
      <c r="P43" s="1800"/>
      <c r="Q43" s="1800"/>
      <c r="R43" s="1800"/>
      <c r="S43" s="1801"/>
      <c r="T43" s="1555">
        <f t="shared" si="0"/>
        <v>0</v>
      </c>
      <c r="U43" s="1555"/>
      <c r="V43" s="1555"/>
      <c r="W43" s="1555"/>
      <c r="X43" s="1555"/>
      <c r="Y43" s="1556"/>
      <c r="Z43" s="101"/>
      <c r="AA43" s="1825"/>
      <c r="AB43" s="1826"/>
      <c r="AC43" s="1798"/>
      <c r="AD43" s="1798"/>
      <c r="AE43" s="1798"/>
      <c r="AF43" s="1798"/>
      <c r="AG43" s="1798"/>
      <c r="AH43" s="1798"/>
      <c r="AI43" s="1823"/>
      <c r="AJ43" s="1179"/>
      <c r="AK43" s="7"/>
      <c r="AL43" s="2"/>
    </row>
    <row r="44" spans="1:38" ht="21" customHeight="1" thickBot="1">
      <c r="A44" s="100"/>
      <c r="B44" s="1862"/>
      <c r="C44" s="1816" t="s">
        <v>430</v>
      </c>
      <c r="D44" s="1817"/>
      <c r="E44" s="1818"/>
      <c r="F44" s="1819" t="s">
        <v>916</v>
      </c>
      <c r="G44" s="1820"/>
      <c r="H44" s="1820"/>
      <c r="I44" s="1821"/>
      <c r="J44" s="1722"/>
      <c r="K44" s="1723"/>
      <c r="L44" s="1723"/>
      <c r="M44" s="1723"/>
      <c r="N44" s="1724"/>
      <c r="O44" s="1890">
        <v>0</v>
      </c>
      <c r="P44" s="1891"/>
      <c r="Q44" s="1891"/>
      <c r="R44" s="1891"/>
      <c r="S44" s="1892"/>
      <c r="T44" s="1893">
        <f>-J44+O44</f>
        <v>0</v>
      </c>
      <c r="U44" s="1894"/>
      <c r="V44" s="1894"/>
      <c r="W44" s="1894"/>
      <c r="X44" s="1894"/>
      <c r="Y44" s="1895"/>
      <c r="Z44" s="101"/>
      <c r="AA44" s="1825"/>
      <c r="AB44" s="1826"/>
      <c r="AC44" s="1798"/>
      <c r="AD44" s="1798"/>
      <c r="AE44" s="1798"/>
      <c r="AF44" s="1798"/>
      <c r="AG44" s="1798"/>
      <c r="AH44" s="1798"/>
      <c r="AI44" s="1823"/>
      <c r="AJ44" s="1179"/>
      <c r="AK44" s="7"/>
      <c r="AL44" s="2"/>
    </row>
    <row r="45" spans="1:38" ht="21" customHeight="1" thickBot="1">
      <c r="A45" s="100"/>
      <c r="B45" s="1842" t="s">
        <v>475</v>
      </c>
      <c r="C45" s="1843"/>
      <c r="D45" s="1843"/>
      <c r="E45" s="1843"/>
      <c r="F45" s="1843"/>
      <c r="G45" s="1843"/>
      <c r="H45" s="1843"/>
      <c r="I45" s="1844"/>
      <c r="J45" s="1908"/>
      <c r="K45" s="1909"/>
      <c r="L45" s="1909"/>
      <c r="M45" s="1909"/>
      <c r="N45" s="1910"/>
      <c r="O45" s="1828">
        <f>J45</f>
        <v>0</v>
      </c>
      <c r="P45" s="1829"/>
      <c r="Q45" s="1829"/>
      <c r="R45" s="1829"/>
      <c r="S45" s="1834"/>
      <c r="T45" s="1828">
        <f>-J45+O45</f>
        <v>0</v>
      </c>
      <c r="U45" s="1829"/>
      <c r="V45" s="1829"/>
      <c r="W45" s="1829"/>
      <c r="X45" s="1829"/>
      <c r="Y45" s="1830"/>
      <c r="Z45" s="101"/>
      <c r="AA45" s="1825"/>
      <c r="AB45" s="1826"/>
      <c r="AC45" s="1798"/>
      <c r="AD45" s="1798"/>
      <c r="AE45" s="1798"/>
      <c r="AF45" s="1798"/>
      <c r="AG45" s="1798"/>
      <c r="AH45" s="1798"/>
      <c r="AI45" s="1823"/>
      <c r="AJ45" s="1179"/>
      <c r="AK45" s="7"/>
      <c r="AL45" s="2"/>
    </row>
    <row r="46" spans="1:38" ht="21" customHeight="1" thickBot="1">
      <c r="A46" s="100"/>
      <c r="B46" s="1838" t="s">
        <v>74</v>
      </c>
      <c r="C46" s="1839"/>
      <c r="D46" s="1839"/>
      <c r="E46" s="1839"/>
      <c r="F46" s="1839"/>
      <c r="G46" s="1839"/>
      <c r="H46" s="1839"/>
      <c r="I46" s="1840"/>
      <c r="J46" s="1813">
        <f>SUM(J31:N41,J44)</f>
        <v>0</v>
      </c>
      <c r="K46" s="1814"/>
      <c r="L46" s="1814"/>
      <c r="M46" s="1814"/>
      <c r="N46" s="1815"/>
      <c r="O46" s="1813">
        <f>SUM(O31:S44)</f>
        <v>0</v>
      </c>
      <c r="P46" s="1814"/>
      <c r="Q46" s="1814"/>
      <c r="R46" s="1814"/>
      <c r="S46" s="1815"/>
      <c r="T46" s="1813">
        <f>-J46+O46</f>
        <v>0</v>
      </c>
      <c r="U46" s="1814"/>
      <c r="V46" s="1814"/>
      <c r="W46" s="1814"/>
      <c r="X46" s="1814"/>
      <c r="Y46" s="1841"/>
      <c r="Z46" s="101"/>
      <c r="AA46" s="1825"/>
      <c r="AB46" s="1826"/>
      <c r="AC46" s="1798"/>
      <c r="AD46" s="1798"/>
      <c r="AE46" s="1798"/>
      <c r="AF46" s="1798"/>
      <c r="AG46" s="1798"/>
      <c r="AH46" s="1798"/>
      <c r="AI46" s="1823"/>
      <c r="AJ46" s="1179"/>
      <c r="AK46" s="7"/>
      <c r="AL46" s="2"/>
    </row>
    <row r="47" spans="1:38" ht="21" customHeight="1" thickTop="1">
      <c r="A47" s="100"/>
      <c r="B47" s="1905" t="s">
        <v>1180</v>
      </c>
      <c r="C47" s="1906"/>
      <c r="D47" s="1906"/>
      <c r="E47" s="1906"/>
      <c r="F47" s="1906"/>
      <c r="G47" s="1906"/>
      <c r="H47" s="1906"/>
      <c r="I47" s="1906"/>
      <c r="J47" s="1906"/>
      <c r="K47" s="1906"/>
      <c r="L47" s="1906"/>
      <c r="M47" s="1906"/>
      <c r="N47" s="1906"/>
      <c r="O47" s="1906"/>
      <c r="P47" s="1906"/>
      <c r="Q47" s="1906"/>
      <c r="R47" s="1906"/>
      <c r="S47" s="1907"/>
      <c r="T47" s="1903">
        <f>IF(O46=0,0,ROUNDDOWN(1-(SUM(J31:N40)+J41-J42+J43)/SUM(O31:S40),2)*100)</f>
        <v>0</v>
      </c>
      <c r="U47" s="1904"/>
      <c r="V47" s="1904"/>
      <c r="W47" s="1904"/>
      <c r="X47" s="1831" t="s">
        <v>190</v>
      </c>
      <c r="Y47" s="1832"/>
      <c r="Z47" s="101"/>
      <c r="AA47" s="1825"/>
      <c r="AB47" s="1826"/>
      <c r="AC47" s="1798"/>
      <c r="AD47" s="1798"/>
      <c r="AE47" s="1798"/>
      <c r="AF47" s="1798"/>
      <c r="AG47" s="1798"/>
      <c r="AH47" s="1798"/>
      <c r="AI47" s="1823"/>
      <c r="AJ47" s="1179"/>
      <c r="AK47" s="7"/>
      <c r="AL47" s="2"/>
    </row>
    <row r="48" spans="1:38" ht="21" customHeight="1">
      <c r="A48" s="100"/>
      <c r="B48" s="1902" t="s">
        <v>1181</v>
      </c>
      <c r="C48" s="1583"/>
      <c r="D48" s="1583"/>
      <c r="E48" s="1583"/>
      <c r="F48" s="1583"/>
      <c r="G48" s="1583"/>
      <c r="H48" s="1583"/>
      <c r="I48" s="1583"/>
      <c r="J48" s="1583"/>
      <c r="K48" s="1583"/>
      <c r="L48" s="1583"/>
      <c r="M48" s="1583"/>
      <c r="N48" s="1583"/>
      <c r="O48" s="1583"/>
      <c r="P48" s="1583"/>
      <c r="Q48" s="1583"/>
      <c r="R48" s="1583"/>
      <c r="S48" s="1584"/>
      <c r="T48" s="1911">
        <f>IF(O46=0,0,ROUNDDOWN(1-SUM(J31:N41,J44)/SUM(O31:S40),2)*100)</f>
        <v>0</v>
      </c>
      <c r="U48" s="1912"/>
      <c r="V48" s="1912"/>
      <c r="W48" s="1912"/>
      <c r="X48" s="1660" t="s">
        <v>190</v>
      </c>
      <c r="Y48" s="1729"/>
      <c r="Z48" s="101"/>
      <c r="AA48" s="1825"/>
      <c r="AB48" s="1826"/>
      <c r="AC48" s="1798"/>
      <c r="AD48" s="1798"/>
      <c r="AE48" s="1798"/>
      <c r="AF48" s="1798"/>
      <c r="AG48" s="1798"/>
      <c r="AH48" s="1798"/>
      <c r="AI48" s="1823"/>
      <c r="AJ48" s="1179"/>
      <c r="AK48" s="7"/>
      <c r="AL48" s="2"/>
    </row>
    <row r="49" spans="1:38" ht="21" customHeight="1">
      <c r="A49" s="100"/>
      <c r="B49" s="1902" t="s">
        <v>431</v>
      </c>
      <c r="C49" s="1583"/>
      <c r="D49" s="1583"/>
      <c r="E49" s="1583"/>
      <c r="F49" s="1583"/>
      <c r="G49" s="1583"/>
      <c r="H49" s="1583"/>
      <c r="I49" s="1583"/>
      <c r="J49" s="1583"/>
      <c r="K49" s="1583"/>
      <c r="L49" s="1583"/>
      <c r="M49" s="1583"/>
      <c r="N49" s="1583"/>
      <c r="O49" s="1583"/>
      <c r="P49" s="1583"/>
      <c r="Q49" s="1583"/>
      <c r="R49" s="1583"/>
      <c r="S49" s="1584"/>
      <c r="T49" s="1896">
        <f>IFERROR(ROUNDDOWN(J44/O46*100,1),0)*-1</f>
        <v>0</v>
      </c>
      <c r="U49" s="1897"/>
      <c r="V49" s="1897"/>
      <c r="W49" s="1897"/>
      <c r="X49" s="1660" t="s">
        <v>190</v>
      </c>
      <c r="Y49" s="1729"/>
      <c r="Z49" s="101"/>
      <c r="AA49" s="1825"/>
      <c r="AB49" s="1826"/>
      <c r="AC49" s="1798"/>
      <c r="AD49" s="1798"/>
      <c r="AE49" s="1798"/>
      <c r="AF49" s="1798"/>
      <c r="AG49" s="1798"/>
      <c r="AH49" s="1798"/>
      <c r="AI49" s="1824"/>
      <c r="AJ49" s="1179"/>
      <c r="AK49" s="7"/>
      <c r="AL49" s="2"/>
    </row>
    <row r="50" spans="1:38" ht="21" customHeight="1" thickBot="1">
      <c r="A50" s="100"/>
      <c r="B50" s="1898" t="s">
        <v>75</v>
      </c>
      <c r="C50" s="1737"/>
      <c r="D50" s="1737"/>
      <c r="E50" s="1737"/>
      <c r="F50" s="1737"/>
      <c r="G50" s="1737"/>
      <c r="H50" s="1737"/>
      <c r="I50" s="1737"/>
      <c r="J50" s="1737"/>
      <c r="K50" s="1737"/>
      <c r="L50" s="1737"/>
      <c r="M50" s="1737"/>
      <c r="N50" s="1737"/>
      <c r="O50" s="1737"/>
      <c r="P50" s="1737"/>
      <c r="Q50" s="1737"/>
      <c r="R50" s="1737"/>
      <c r="S50" s="1762"/>
      <c r="T50" s="1899"/>
      <c r="U50" s="1900"/>
      <c r="V50" s="1900"/>
      <c r="W50" s="1900"/>
      <c r="X50" s="1900"/>
      <c r="Y50" s="1901"/>
      <c r="Z50" s="113"/>
      <c r="AA50" s="125"/>
      <c r="AB50" s="1180"/>
      <c r="AC50" s="1798"/>
      <c r="AD50" s="1798"/>
      <c r="AE50" s="1798"/>
      <c r="AF50" s="1798"/>
      <c r="AG50" s="1798"/>
      <c r="AH50" s="1798"/>
      <c r="AI50" s="1181"/>
      <c r="AJ50" s="1179"/>
      <c r="AK50" s="7"/>
      <c r="AL50" s="2"/>
    </row>
    <row r="51" spans="1:38" ht="21.65" customHeight="1">
      <c r="A51" s="100"/>
      <c r="B51" s="964"/>
      <c r="Z51" s="113"/>
      <c r="AA51" s="125"/>
      <c r="AB51" s="1180"/>
      <c r="AC51" s="1798"/>
      <c r="AD51" s="1798"/>
      <c r="AE51" s="1798"/>
      <c r="AF51" s="1798"/>
      <c r="AG51" s="1798"/>
      <c r="AH51" s="1798"/>
      <c r="AI51" s="1181"/>
      <c r="AJ51" s="1179"/>
      <c r="AK51" s="7"/>
      <c r="AL51" s="2"/>
    </row>
    <row r="52" spans="1:38" ht="21" customHeight="1" thickBot="1">
      <c r="A52" s="100"/>
      <c r="B52" s="101" t="s">
        <v>1037</v>
      </c>
      <c r="C52" s="101"/>
      <c r="D52" s="101"/>
      <c r="E52" s="101"/>
      <c r="F52" s="101"/>
      <c r="G52" s="101"/>
      <c r="H52" s="101"/>
      <c r="I52" s="101"/>
      <c r="J52" s="101"/>
      <c r="K52" s="101"/>
      <c r="L52" s="101"/>
      <c r="M52" s="101"/>
      <c r="N52" s="101"/>
      <c r="O52" s="101"/>
      <c r="P52" s="101"/>
      <c r="Q52" s="101"/>
      <c r="R52" s="101"/>
      <c r="S52" s="101"/>
      <c r="T52" s="101"/>
      <c r="U52" s="101"/>
      <c r="V52" s="101"/>
      <c r="W52" s="101"/>
      <c r="X52" s="975"/>
      <c r="Y52" s="975"/>
      <c r="Z52" s="113"/>
      <c r="AA52" s="125"/>
      <c r="AB52" s="1180"/>
      <c r="AC52" s="1798"/>
      <c r="AD52" s="1798"/>
      <c r="AE52" s="1798"/>
      <c r="AF52" s="1798"/>
      <c r="AG52" s="1798"/>
      <c r="AH52" s="1798"/>
      <c r="AI52" s="1181"/>
      <c r="AJ52" s="1179"/>
      <c r="AK52" s="7"/>
      <c r="AL52" s="2"/>
    </row>
    <row r="53" spans="1:38" ht="21" customHeight="1">
      <c r="A53" s="100"/>
      <c r="B53" s="1062" t="s">
        <v>982</v>
      </c>
      <c r="C53" s="1063"/>
      <c r="D53" s="1063"/>
      <c r="E53" s="1063"/>
      <c r="F53" s="1063"/>
      <c r="G53" s="1063"/>
      <c r="H53" s="1063"/>
      <c r="I53" s="1063"/>
      <c r="J53" s="1063"/>
      <c r="K53" s="1063"/>
      <c r="L53" s="1063"/>
      <c r="M53" s="1063"/>
      <c r="N53" s="1063"/>
      <c r="O53" s="1063"/>
      <c r="P53" s="1063"/>
      <c r="Q53" s="1063"/>
      <c r="R53" s="1063"/>
      <c r="S53" s="1063"/>
      <c r="T53" s="1063"/>
      <c r="U53" s="1877" t="s">
        <v>1118</v>
      </c>
      <c r="V53" s="1878"/>
      <c r="W53" s="1879"/>
      <c r="X53" s="1880" t="s">
        <v>1119</v>
      </c>
      <c r="Y53" s="1881"/>
      <c r="Z53" s="113"/>
      <c r="AA53" s="125"/>
      <c r="AB53" s="1180"/>
      <c r="AC53" s="1798"/>
      <c r="AD53" s="1798"/>
      <c r="AE53" s="1798"/>
      <c r="AF53" s="1798"/>
      <c r="AG53" s="1798"/>
      <c r="AH53" s="1798"/>
      <c r="AI53" s="1181"/>
      <c r="AJ53" s="1179"/>
      <c r="AK53" s="7"/>
      <c r="AL53" s="2"/>
    </row>
    <row r="54" spans="1:38" ht="21" customHeight="1">
      <c r="A54" s="100"/>
      <c r="B54" s="1118" t="s">
        <v>964</v>
      </c>
      <c r="C54" s="1119"/>
      <c r="D54" s="1119"/>
      <c r="E54" s="1119"/>
      <c r="F54" s="1119"/>
      <c r="G54" s="1119"/>
      <c r="H54" s="1119"/>
      <c r="I54" s="1119"/>
      <c r="J54" s="1119"/>
      <c r="K54" s="1119"/>
      <c r="L54" s="1119"/>
      <c r="M54" s="1119"/>
      <c r="N54" s="1119"/>
      <c r="O54" s="1119"/>
      <c r="P54" s="1119"/>
      <c r="Q54" s="1119"/>
      <c r="R54" s="1119"/>
      <c r="S54" s="1119"/>
      <c r="T54" s="1119"/>
      <c r="U54" s="1882" t="s">
        <v>191</v>
      </c>
      <c r="V54" s="1886"/>
      <c r="W54" s="1887"/>
      <c r="X54" s="1882" t="s">
        <v>191</v>
      </c>
      <c r="Y54" s="1883"/>
      <c r="Z54" s="113"/>
      <c r="AA54" s="125"/>
      <c r="AB54" s="1180"/>
      <c r="AC54" s="1798"/>
      <c r="AD54" s="1798"/>
      <c r="AE54" s="1798"/>
      <c r="AF54" s="1798"/>
      <c r="AG54" s="1798"/>
      <c r="AH54" s="1798"/>
      <c r="AI54" s="1181"/>
      <c r="AJ54" s="1179"/>
      <c r="AK54" s="7"/>
      <c r="AL54" s="2"/>
    </row>
    <row r="55" spans="1:38" ht="21" customHeight="1" thickBot="1">
      <c r="A55" s="100"/>
      <c r="B55" s="1120" t="s">
        <v>1072</v>
      </c>
      <c r="C55" s="1064"/>
      <c r="D55" s="1064"/>
      <c r="E55" s="1064"/>
      <c r="F55" s="1064"/>
      <c r="G55" s="1064"/>
      <c r="H55" s="1064"/>
      <c r="I55" s="1064"/>
      <c r="J55" s="1064"/>
      <c r="K55" s="1064"/>
      <c r="L55" s="1064"/>
      <c r="M55" s="1064"/>
      <c r="N55" s="1064"/>
      <c r="O55" s="1064"/>
      <c r="P55" s="1064"/>
      <c r="Q55" s="1064"/>
      <c r="R55" s="1064"/>
      <c r="S55" s="1064"/>
      <c r="T55" s="1121"/>
      <c r="U55" s="1884"/>
      <c r="V55" s="1888"/>
      <c r="W55" s="1889"/>
      <c r="X55" s="1884"/>
      <c r="Y55" s="1885"/>
      <c r="Z55" s="113"/>
      <c r="AA55" s="125"/>
      <c r="AB55" s="1180"/>
      <c r="AC55" s="1798"/>
      <c r="AD55" s="1798"/>
      <c r="AE55" s="1798"/>
      <c r="AF55" s="1798"/>
      <c r="AG55" s="1798"/>
      <c r="AH55" s="1798"/>
      <c r="AI55" s="1181"/>
      <c r="AJ55" s="1179"/>
      <c r="AK55" s="7"/>
      <c r="AL55" s="2"/>
    </row>
    <row r="56" spans="1:38" ht="21" customHeight="1">
      <c r="A56" s="100"/>
      <c r="C56" s="968"/>
      <c r="D56" s="968"/>
      <c r="E56" s="968"/>
      <c r="F56" s="968"/>
      <c r="G56" s="968"/>
      <c r="H56" s="968"/>
      <c r="I56" s="968"/>
      <c r="J56" s="968"/>
      <c r="K56" s="968"/>
      <c r="L56" s="968"/>
      <c r="M56" s="968"/>
      <c r="N56" s="968"/>
      <c r="O56" s="968"/>
      <c r="P56" s="968"/>
      <c r="Q56" s="968"/>
      <c r="R56" s="968"/>
      <c r="S56" s="968"/>
      <c r="T56" s="968"/>
      <c r="U56" s="968"/>
      <c r="V56" s="968"/>
      <c r="W56" s="968"/>
      <c r="X56" s="968"/>
      <c r="Y56" s="970"/>
      <c r="Z56" s="113"/>
      <c r="AA56" s="125"/>
      <c r="AB56" s="1180"/>
      <c r="AC56" s="1798"/>
      <c r="AD56" s="1798"/>
      <c r="AE56" s="1798"/>
      <c r="AF56" s="1798"/>
      <c r="AG56" s="1798"/>
      <c r="AH56" s="1798"/>
      <c r="AI56" s="1181"/>
      <c r="AJ56" s="1179"/>
      <c r="AK56" s="7"/>
      <c r="AL56" s="2"/>
    </row>
    <row r="57" spans="1:38" ht="21" customHeight="1" thickBot="1">
      <c r="A57" s="100"/>
      <c r="B57" s="969" t="s">
        <v>1038</v>
      </c>
      <c r="C57" s="1001"/>
      <c r="D57" s="1001"/>
      <c r="E57" s="1001"/>
      <c r="F57" s="1001"/>
      <c r="G57" s="1001"/>
      <c r="H57" s="1001"/>
      <c r="I57" s="1001"/>
      <c r="J57" s="1001"/>
      <c r="K57" s="1001"/>
      <c r="L57" s="1001"/>
      <c r="M57" s="1001"/>
      <c r="N57" s="1001"/>
      <c r="O57" s="1001"/>
      <c r="P57" s="1001"/>
      <c r="Q57" s="1001"/>
      <c r="R57" s="1001"/>
      <c r="S57" s="1001"/>
      <c r="T57" s="1001"/>
      <c r="U57" s="1001"/>
      <c r="V57" s="1001"/>
      <c r="W57" s="1001"/>
      <c r="X57" s="1001"/>
      <c r="Y57" s="1001"/>
      <c r="Z57" s="161"/>
      <c r="AA57" s="125"/>
      <c r="AB57" s="1180"/>
      <c r="AC57" s="1798"/>
      <c r="AD57" s="1798"/>
      <c r="AE57" s="1798"/>
      <c r="AF57" s="1798"/>
      <c r="AG57" s="1798"/>
      <c r="AH57" s="1798"/>
      <c r="AI57" s="1181"/>
      <c r="AJ57" s="1179"/>
      <c r="AK57" s="7"/>
      <c r="AL57" s="2"/>
    </row>
    <row r="58" spans="1:38" ht="21" customHeight="1">
      <c r="A58" s="100"/>
      <c r="B58" s="1518" t="s">
        <v>924</v>
      </c>
      <c r="C58" s="1519"/>
      <c r="D58" s="1519"/>
      <c r="E58" s="1519"/>
      <c r="F58" s="1519"/>
      <c r="G58" s="1519"/>
      <c r="H58" s="1519"/>
      <c r="I58" s="1519"/>
      <c r="J58" s="1519"/>
      <c r="K58" s="1519"/>
      <c r="L58" s="1519"/>
      <c r="M58" s="1519"/>
      <c r="N58" s="1519"/>
      <c r="O58" s="1519"/>
      <c r="P58" s="1519"/>
      <c r="Q58" s="1519"/>
      <c r="R58" s="1519"/>
      <c r="S58" s="1519"/>
      <c r="T58" s="1519"/>
      <c r="U58" s="1519"/>
      <c r="V58" s="1519"/>
      <c r="W58" s="1519"/>
      <c r="X58" s="1520"/>
      <c r="Y58" s="1524" t="s">
        <v>191</v>
      </c>
      <c r="Z58" s="161"/>
      <c r="AA58" s="125"/>
      <c r="AB58" s="1180"/>
      <c r="AC58" s="1798"/>
      <c r="AD58" s="1798"/>
      <c r="AE58" s="1798"/>
      <c r="AF58" s="1798"/>
      <c r="AG58" s="1798"/>
      <c r="AH58" s="1798"/>
      <c r="AI58" s="1181"/>
      <c r="AJ58" s="1179"/>
      <c r="AK58" s="7"/>
      <c r="AL58" s="2"/>
    </row>
    <row r="59" spans="1:38" ht="21" customHeight="1" thickBot="1">
      <c r="A59" s="100"/>
      <c r="B59" s="1521"/>
      <c r="C59" s="1522"/>
      <c r="D59" s="1522"/>
      <c r="E59" s="1522"/>
      <c r="F59" s="1522"/>
      <c r="G59" s="1522"/>
      <c r="H59" s="1522"/>
      <c r="I59" s="1522"/>
      <c r="J59" s="1522"/>
      <c r="K59" s="1522"/>
      <c r="L59" s="1522"/>
      <c r="M59" s="1522"/>
      <c r="N59" s="1522"/>
      <c r="O59" s="1522"/>
      <c r="P59" s="1522"/>
      <c r="Q59" s="1522"/>
      <c r="R59" s="1522"/>
      <c r="S59" s="1522"/>
      <c r="T59" s="1522"/>
      <c r="U59" s="1522"/>
      <c r="V59" s="1522"/>
      <c r="W59" s="1522"/>
      <c r="X59" s="1523"/>
      <c r="Y59" s="1525"/>
      <c r="Z59" s="101"/>
      <c r="AA59" s="125"/>
      <c r="AB59" s="1180"/>
      <c r="AC59" s="1798"/>
      <c r="AD59" s="1798"/>
      <c r="AE59" s="1798"/>
      <c r="AF59" s="1798"/>
      <c r="AG59" s="1798"/>
      <c r="AH59" s="1798"/>
      <c r="AI59" s="1181"/>
      <c r="AJ59" s="1179"/>
      <c r="AK59" s="7"/>
      <c r="AL59" s="2"/>
    </row>
    <row r="60" spans="1:38" ht="21" customHeight="1">
      <c r="A60" s="100"/>
      <c r="Y60" s="1136"/>
      <c r="Z60" s="101"/>
      <c r="AA60" s="125"/>
      <c r="AB60" s="1180"/>
      <c r="AC60" s="1798"/>
      <c r="AD60" s="1798"/>
      <c r="AE60" s="1798"/>
      <c r="AF60" s="1798"/>
      <c r="AG60" s="1798"/>
      <c r="AH60" s="1798"/>
      <c r="AI60" s="1181"/>
      <c r="AJ60" s="1179"/>
      <c r="AK60" s="7"/>
      <c r="AL60" s="2"/>
    </row>
    <row r="61" spans="1:38" ht="21" customHeight="1" thickBot="1">
      <c r="A61" s="100"/>
      <c r="B61" s="101" t="s">
        <v>1039</v>
      </c>
      <c r="Y61" s="1136"/>
      <c r="Z61" s="101"/>
      <c r="AA61" s="125"/>
      <c r="AB61" s="1180"/>
      <c r="AC61" s="1798"/>
      <c r="AD61" s="1798"/>
      <c r="AE61" s="1798"/>
      <c r="AF61" s="1798"/>
      <c r="AG61" s="1798"/>
      <c r="AH61" s="1798"/>
      <c r="AI61" s="1181"/>
      <c r="AJ61" s="1179"/>
      <c r="AK61" s="7"/>
      <c r="AL61" s="2"/>
    </row>
    <row r="62" spans="1:38" ht="21" customHeight="1">
      <c r="A62" s="100"/>
      <c r="B62" s="1518" t="s">
        <v>938</v>
      </c>
      <c r="C62" s="1519"/>
      <c r="D62" s="1519"/>
      <c r="E62" s="1519"/>
      <c r="F62" s="1519"/>
      <c r="G62" s="1519"/>
      <c r="H62" s="1519"/>
      <c r="I62" s="1519"/>
      <c r="J62" s="1519"/>
      <c r="K62" s="1519"/>
      <c r="L62" s="1519"/>
      <c r="M62" s="1519"/>
      <c r="N62" s="1519"/>
      <c r="O62" s="1519"/>
      <c r="P62" s="1519"/>
      <c r="Q62" s="1519"/>
      <c r="R62" s="1519"/>
      <c r="S62" s="1519"/>
      <c r="T62" s="1519"/>
      <c r="U62" s="1519"/>
      <c r="V62" s="1519"/>
      <c r="W62" s="1519"/>
      <c r="X62" s="1520"/>
      <c r="Y62" s="1524" t="s">
        <v>191</v>
      </c>
      <c r="Z62" s="101"/>
      <c r="AA62" s="125"/>
      <c r="AB62" s="1180"/>
      <c r="AC62" s="1798"/>
      <c r="AD62" s="1798"/>
      <c r="AE62" s="1798"/>
      <c r="AF62" s="1798"/>
      <c r="AG62" s="1798"/>
      <c r="AH62" s="1798"/>
      <c r="AI62" s="1181"/>
      <c r="AJ62" s="1179"/>
      <c r="AK62" s="7"/>
      <c r="AL62" s="2"/>
    </row>
    <row r="63" spans="1:38" ht="21" customHeight="1" thickBot="1">
      <c r="A63" s="100"/>
      <c r="B63" s="1521"/>
      <c r="C63" s="1522"/>
      <c r="D63" s="1522"/>
      <c r="E63" s="1522"/>
      <c r="F63" s="1522"/>
      <c r="G63" s="1522"/>
      <c r="H63" s="1522"/>
      <c r="I63" s="1522"/>
      <c r="J63" s="1522"/>
      <c r="K63" s="1522"/>
      <c r="L63" s="1522"/>
      <c r="M63" s="1522"/>
      <c r="N63" s="1522"/>
      <c r="O63" s="1522"/>
      <c r="P63" s="1522"/>
      <c r="Q63" s="1522"/>
      <c r="R63" s="1522"/>
      <c r="S63" s="1522"/>
      <c r="T63" s="1522"/>
      <c r="U63" s="1522"/>
      <c r="V63" s="1522"/>
      <c r="W63" s="1522"/>
      <c r="X63" s="1523"/>
      <c r="Y63" s="1525"/>
      <c r="Z63" s="101"/>
      <c r="AA63" s="125"/>
      <c r="AB63" s="1180"/>
      <c r="AC63" s="1798"/>
      <c r="AD63" s="1798"/>
      <c r="AE63" s="1798"/>
      <c r="AF63" s="1798"/>
      <c r="AG63" s="1798"/>
      <c r="AH63" s="1798"/>
      <c r="AI63" s="1181"/>
      <c r="AJ63" s="1179"/>
      <c r="AK63" s="7"/>
      <c r="AL63" s="2"/>
    </row>
    <row r="64" spans="1:38" ht="21" customHeight="1" thickBot="1">
      <c r="A64" s="100"/>
      <c r="Z64" s="101"/>
      <c r="AA64" s="1182"/>
      <c r="AB64" s="1183"/>
      <c r="AC64" s="1802"/>
      <c r="AD64" s="1802"/>
      <c r="AE64" s="1802"/>
      <c r="AF64" s="1802"/>
      <c r="AG64" s="1802"/>
      <c r="AH64" s="1802"/>
      <c r="AI64" s="1184"/>
      <c r="AJ64" s="1172"/>
      <c r="AK64" s="7"/>
      <c r="AL64" s="2"/>
    </row>
    <row r="65" spans="1:1">
      <c r="A65" s="100"/>
    </row>
  </sheetData>
  <sheetProtection algorithmName="SHA-512" hashValue="gw03N101NpGbAkdARuGVugFGmYGtlJIRur+KsNliebkK30tNR15Gm/pOZxeQDAL9eDK4QIrwTMRlZmvc+N1nTw==" saltValue="bCYLGk599CBT811w0ycnFQ==" spinCount="100000" sheet="1" formatCells="0" formatRows="0" insertRows="0" deleteRows="0" selectLockedCells="1" autoFilter="0" pivotTables="0"/>
  <mergeCells count="273">
    <mergeCell ref="U54:W55"/>
    <mergeCell ref="O44:S44"/>
    <mergeCell ref="T44:Y44"/>
    <mergeCell ref="T49:W49"/>
    <mergeCell ref="B50:S50"/>
    <mergeCell ref="T50:Y50"/>
    <mergeCell ref="AE53:AH53"/>
    <mergeCell ref="AC50:AD50"/>
    <mergeCell ref="O42:S42"/>
    <mergeCell ref="B48:S48"/>
    <mergeCell ref="AE43:AH43"/>
    <mergeCell ref="AE44:AH44"/>
    <mergeCell ref="T43:Y43"/>
    <mergeCell ref="AC49:AD49"/>
    <mergeCell ref="X49:Y49"/>
    <mergeCell ref="T47:W47"/>
    <mergeCell ref="B47:S47"/>
    <mergeCell ref="B49:S49"/>
    <mergeCell ref="J45:N45"/>
    <mergeCell ref="T48:W48"/>
    <mergeCell ref="X48:Y48"/>
    <mergeCell ref="O37:S37"/>
    <mergeCell ref="AA11:AJ17"/>
    <mergeCell ref="B62:X63"/>
    <mergeCell ref="Y62:Y63"/>
    <mergeCell ref="AH22:AJ22"/>
    <mergeCell ref="AH27:AJ27"/>
    <mergeCell ref="AH28:AJ28"/>
    <mergeCell ref="AH29:AJ29"/>
    <mergeCell ref="AH26:AJ26"/>
    <mergeCell ref="AH25:AJ25"/>
    <mergeCell ref="AH24:AJ24"/>
    <mergeCell ref="AH23:AJ23"/>
    <mergeCell ref="AA27:AG27"/>
    <mergeCell ref="AA31:AG32"/>
    <mergeCell ref="B41:B44"/>
    <mergeCell ref="C41:E43"/>
    <mergeCell ref="W26:Y26"/>
    <mergeCell ref="G27:K27"/>
    <mergeCell ref="M27:Q27"/>
    <mergeCell ref="AE46:AH46"/>
    <mergeCell ref="AC42:AD42"/>
    <mergeCell ref="U53:W53"/>
    <mergeCell ref="X53:Y53"/>
    <mergeCell ref="X54:Y55"/>
    <mergeCell ref="O38:S38"/>
    <mergeCell ref="F43:I43"/>
    <mergeCell ref="T38:Y38"/>
    <mergeCell ref="T39:Y39"/>
    <mergeCell ref="O45:S45"/>
    <mergeCell ref="O41:S41"/>
    <mergeCell ref="C40:I40"/>
    <mergeCell ref="C39:I39"/>
    <mergeCell ref="B46:I46"/>
    <mergeCell ref="T46:Y46"/>
    <mergeCell ref="B45:I45"/>
    <mergeCell ref="T41:Y41"/>
    <mergeCell ref="AI38:AI49"/>
    <mergeCell ref="T40:Y40"/>
    <mergeCell ref="AA38:AB49"/>
    <mergeCell ref="AC41:AD41"/>
    <mergeCell ref="AC44:AD44"/>
    <mergeCell ref="AC45:AD45"/>
    <mergeCell ref="AC38:AD38"/>
    <mergeCell ref="AC39:AD39"/>
    <mergeCell ref="AC40:AD40"/>
    <mergeCell ref="AC47:AD47"/>
    <mergeCell ref="AC48:AD48"/>
    <mergeCell ref="AC43:AD43"/>
    <mergeCell ref="T45:Y45"/>
    <mergeCell ref="X47:Y47"/>
    <mergeCell ref="AE47:AH47"/>
    <mergeCell ref="AE40:AH40"/>
    <mergeCell ref="AE38:AH38"/>
    <mergeCell ref="AE39:AH39"/>
    <mergeCell ref="AE41:AH41"/>
    <mergeCell ref="AE42:AH42"/>
    <mergeCell ref="AE45:AH45"/>
    <mergeCell ref="AE48:AH48"/>
    <mergeCell ref="AE49:AH49"/>
    <mergeCell ref="AC46:AD46"/>
    <mergeCell ref="AE62:AH62"/>
    <mergeCell ref="C36:I36"/>
    <mergeCell ref="J38:N38"/>
    <mergeCell ref="O40:S40"/>
    <mergeCell ref="C38:I38"/>
    <mergeCell ref="F41:I41"/>
    <mergeCell ref="J41:N41"/>
    <mergeCell ref="F42:I42"/>
    <mergeCell ref="J42:N42"/>
    <mergeCell ref="J37:N37"/>
    <mergeCell ref="J39:N39"/>
    <mergeCell ref="J46:N46"/>
    <mergeCell ref="T42:Y42"/>
    <mergeCell ref="AE60:AH60"/>
    <mergeCell ref="AE57:AH57"/>
    <mergeCell ref="AC55:AD55"/>
    <mergeCell ref="AE61:AH61"/>
    <mergeCell ref="J36:N36"/>
    <mergeCell ref="O46:S46"/>
    <mergeCell ref="O39:S39"/>
    <mergeCell ref="C44:E44"/>
    <mergeCell ref="F44:I44"/>
    <mergeCell ref="J44:N44"/>
    <mergeCell ref="AE50:AH50"/>
    <mergeCell ref="AE63:AH63"/>
    <mergeCell ref="AE59:AH59"/>
    <mergeCell ref="AE58:AH58"/>
    <mergeCell ref="J43:N43"/>
    <mergeCell ref="O43:S43"/>
    <mergeCell ref="AE51:AH51"/>
    <mergeCell ref="AE52:AH52"/>
    <mergeCell ref="AC64:AD64"/>
    <mergeCell ref="AE64:AH64"/>
    <mergeCell ref="AC58:AD58"/>
    <mergeCell ref="AC51:AD51"/>
    <mergeCell ref="AC52:AD52"/>
    <mergeCell ref="AC57:AD57"/>
    <mergeCell ref="AC59:AD59"/>
    <mergeCell ref="AC60:AD60"/>
    <mergeCell ref="AC61:AD61"/>
    <mergeCell ref="AC62:AD62"/>
    <mergeCell ref="AE55:AH55"/>
    <mergeCell ref="AE56:AH56"/>
    <mergeCell ref="AC63:AD63"/>
    <mergeCell ref="AC56:AD56"/>
    <mergeCell ref="AC53:AD53"/>
    <mergeCell ref="AC54:AD54"/>
    <mergeCell ref="AE54:AH54"/>
    <mergeCell ref="AA6:AJ6"/>
    <mergeCell ref="AB7:AJ7"/>
    <mergeCell ref="AB8:AJ8"/>
    <mergeCell ref="R27:S27"/>
    <mergeCell ref="P6:Y6"/>
    <mergeCell ref="S15:T15"/>
    <mergeCell ref="C13:D13"/>
    <mergeCell ref="F13:H13"/>
    <mergeCell ref="J13:N13"/>
    <mergeCell ref="B26:C26"/>
    <mergeCell ref="T7:Y7"/>
    <mergeCell ref="C14:E14"/>
    <mergeCell ref="F14:K14"/>
    <mergeCell ref="L11:Y11"/>
    <mergeCell ref="C10:K10"/>
    <mergeCell ref="P17:R17"/>
    <mergeCell ref="C11:K11"/>
    <mergeCell ref="C8:Y8"/>
    <mergeCell ref="P15:R15"/>
    <mergeCell ref="S16:T16"/>
    <mergeCell ref="E15:H15"/>
    <mergeCell ref="I15:J15"/>
    <mergeCell ref="X17:Y17"/>
    <mergeCell ref="M17:O17"/>
    <mergeCell ref="T37:Y37"/>
    <mergeCell ref="T35:Y35"/>
    <mergeCell ref="S20:U20"/>
    <mergeCell ref="W20:Y20"/>
    <mergeCell ref="S25:U25"/>
    <mergeCell ref="C6:K6"/>
    <mergeCell ref="L6:O6"/>
    <mergeCell ref="E17:F17"/>
    <mergeCell ref="C15:D15"/>
    <mergeCell ref="M10:Y10"/>
    <mergeCell ref="C7:S7"/>
    <mergeCell ref="O32:S32"/>
    <mergeCell ref="G26:J26"/>
    <mergeCell ref="K26:L26"/>
    <mergeCell ref="J31:N31"/>
    <mergeCell ref="X27:Y27"/>
    <mergeCell ref="O31:S31"/>
    <mergeCell ref="M15:O16"/>
    <mergeCell ref="X15:Y16"/>
    <mergeCell ref="S17:T17"/>
    <mergeCell ref="L15:L17"/>
    <mergeCell ref="C16:D16"/>
    <mergeCell ref="C17:D17"/>
    <mergeCell ref="E16:F16"/>
    <mergeCell ref="C37:I37"/>
    <mergeCell ref="AJ36:AJ37"/>
    <mergeCell ref="AI36:AI37"/>
    <mergeCell ref="AA36:AB37"/>
    <mergeCell ref="AC36:AD37"/>
    <mergeCell ref="T31:Y31"/>
    <mergeCell ref="T32:Y32"/>
    <mergeCell ref="AA19:AG21"/>
    <mergeCell ref="AA22:AG22"/>
    <mergeCell ref="AA23:AG23"/>
    <mergeCell ref="AA24:AG24"/>
    <mergeCell ref="AA25:AG25"/>
    <mergeCell ref="AA26:AG26"/>
    <mergeCell ref="C34:I34"/>
    <mergeCell ref="F32:I32"/>
    <mergeCell ref="T36:Y36"/>
    <mergeCell ref="I19:K19"/>
    <mergeCell ref="F31:I31"/>
    <mergeCell ref="J30:N30"/>
    <mergeCell ref="E20:G20"/>
    <mergeCell ref="C31:E32"/>
    <mergeCell ref="C33:I33"/>
    <mergeCell ref="B27:C27"/>
    <mergeCell ref="O35:S35"/>
    <mergeCell ref="M24:P24"/>
    <mergeCell ref="J29:Y29"/>
    <mergeCell ref="AA28:AG28"/>
    <mergeCell ref="AA29:AG29"/>
    <mergeCell ref="AA30:AG30"/>
    <mergeCell ref="O34:S34"/>
    <mergeCell ref="C35:I35"/>
    <mergeCell ref="J33:N33"/>
    <mergeCell ref="P16:R16"/>
    <mergeCell ref="J35:N35"/>
    <mergeCell ref="J34:N34"/>
    <mergeCell ref="V25:X25"/>
    <mergeCell ref="T27:W27"/>
    <mergeCell ref="I20:K20"/>
    <mergeCell ref="M19:R19"/>
    <mergeCell ref="B19:D19"/>
    <mergeCell ref="B20:D20"/>
    <mergeCell ref="B23:B25"/>
    <mergeCell ref="Y23:Y24"/>
    <mergeCell ref="I25:K25"/>
    <mergeCell ref="M23:P23"/>
    <mergeCell ref="T26:V26"/>
    <mergeCell ref="V23:X24"/>
    <mergeCell ref="M22:Y22"/>
    <mergeCell ref="O14:Q14"/>
    <mergeCell ref="L14:N14"/>
    <mergeCell ref="AA34:AG34"/>
    <mergeCell ref="T34:Y34"/>
    <mergeCell ref="E19:H19"/>
    <mergeCell ref="O36:S36"/>
    <mergeCell ref="D27:F27"/>
    <mergeCell ref="AE36:AH37"/>
    <mergeCell ref="S23:U24"/>
    <mergeCell ref="L23:L25"/>
    <mergeCell ref="B21:D22"/>
    <mergeCell ref="J32:N32"/>
    <mergeCell ref="B36:B40"/>
    <mergeCell ref="C23:D25"/>
    <mergeCell ref="M25:R25"/>
    <mergeCell ref="I23:K24"/>
    <mergeCell ref="B31:B35"/>
    <mergeCell ref="O33:S33"/>
    <mergeCell ref="M26:P26"/>
    <mergeCell ref="J40:N40"/>
    <mergeCell ref="F21:J21"/>
    <mergeCell ref="B29:I30"/>
    <mergeCell ref="E23:H25"/>
    <mergeCell ref="B16:B17"/>
    <mergeCell ref="AB9:AJ9"/>
    <mergeCell ref="B58:X59"/>
    <mergeCell ref="Y58:Y59"/>
    <mergeCell ref="AB10:AJ10"/>
    <mergeCell ref="AH31:AJ32"/>
    <mergeCell ref="AH33:AJ33"/>
    <mergeCell ref="AH34:AJ34"/>
    <mergeCell ref="AA33:AG33"/>
    <mergeCell ref="AH30:AJ30"/>
    <mergeCell ref="O13:Q13"/>
    <mergeCell ref="R13:S13"/>
    <mergeCell ref="T13:W13"/>
    <mergeCell ref="X13:Y13"/>
    <mergeCell ref="V15:W17"/>
    <mergeCell ref="P21:T21"/>
    <mergeCell ref="T33:Y33"/>
    <mergeCell ref="T30:Y30"/>
    <mergeCell ref="V19:Y19"/>
    <mergeCell ref="S19:U19"/>
    <mergeCell ref="O30:S30"/>
    <mergeCell ref="L20:R20"/>
    <mergeCell ref="L21:N21"/>
    <mergeCell ref="AH19:AJ21"/>
    <mergeCell ref="R14:Y14"/>
  </mergeCells>
  <phoneticPr fontId="19"/>
  <conditionalFormatting sqref="B52">
    <cfRule type="expression" dxfId="568" priority="40">
      <formula>_xlfn.ISFORMULA(B52)=TRUE</formula>
    </cfRule>
    <cfRule type="containsText" dxfId="567" priority="39" operator="containsText" text="(例)">
      <formula>NOT(ISERROR(SEARCH("(例)",B52)))</formula>
    </cfRule>
  </conditionalFormatting>
  <conditionalFormatting sqref="B57">
    <cfRule type="expression" dxfId="566" priority="56">
      <formula>_xlfn.ISFORMULA(B57)=TRUE</formula>
    </cfRule>
    <cfRule type="containsText" dxfId="565" priority="55" operator="containsText" text="(例)">
      <formula>NOT(ISERROR(SEARCH("(例)",B57)))</formula>
    </cfRule>
  </conditionalFormatting>
  <conditionalFormatting sqref="B61">
    <cfRule type="containsText" dxfId="564" priority="57" operator="containsText" text="(例)">
      <formula>NOT(ISERROR(SEARCH("(例)",B61)))</formula>
    </cfRule>
  </conditionalFormatting>
  <conditionalFormatting sqref="B13:C13">
    <cfRule type="containsBlanks" dxfId="563" priority="251">
      <formula>LEN(TRIM(B13))=0</formula>
    </cfRule>
  </conditionalFormatting>
  <conditionalFormatting sqref="B33:C41">
    <cfRule type="expression" dxfId="562" priority="121">
      <formula>_xlfn.ISFORMULA(B33)=TRUE</formula>
    </cfRule>
  </conditionalFormatting>
  <conditionalFormatting sqref="B27:F27">
    <cfRule type="expression" dxfId="561" priority="43">
      <formula>$C$23="無し"</formula>
    </cfRule>
  </conditionalFormatting>
  <conditionalFormatting sqref="B50:S50">
    <cfRule type="expression" dxfId="560" priority="120">
      <formula>_xlfn.ISFORMULA(B50)=TRUE</formula>
    </cfRule>
  </conditionalFormatting>
  <conditionalFormatting sqref="B26:Y26">
    <cfRule type="expression" dxfId="559" priority="29">
      <formula>$C$23="無し"</formula>
    </cfRule>
  </conditionalFormatting>
  <conditionalFormatting sqref="B29:Y30 B31:C31 F31:F32 B32 B46:I46">
    <cfRule type="expression" dxfId="558" priority="126">
      <formula>_xlfn.ISFORMULA(B29)=TRUE</formula>
    </cfRule>
  </conditionalFormatting>
  <conditionalFormatting sqref="C6 C8">
    <cfRule type="containsText" dxfId="557" priority="282" operator="containsText" text="(例)">
      <formula>NOT(ISERROR(SEARCH("(例)",C6)))</formula>
    </cfRule>
  </conditionalFormatting>
  <conditionalFormatting sqref="C15:D15">
    <cfRule type="containsBlanks" dxfId="556" priority="13">
      <formula>LEN(TRIM(C15))=0</formula>
    </cfRule>
  </conditionalFormatting>
  <conditionalFormatting sqref="C23:D25">
    <cfRule type="containsBlanks" dxfId="555" priority="6">
      <formula>LEN(TRIM(C23))=0</formula>
    </cfRule>
  </conditionalFormatting>
  <conditionalFormatting sqref="D27:F27">
    <cfRule type="containsBlanks" dxfId="554" priority="155">
      <formula>LEN(TRIM(D27))=0</formula>
    </cfRule>
  </conditionalFormatting>
  <conditionalFormatting sqref="E26 R26 L27 R27:S27">
    <cfRule type="containsBlanks" dxfId="553" priority="159">
      <formula>LEN(TRIM(E26))=0</formula>
    </cfRule>
  </conditionalFormatting>
  <conditionalFormatting sqref="E22:M22 E21:Y21">
    <cfRule type="expression" dxfId="552" priority="46">
      <formula>$C$15&lt;&gt;8</formula>
    </cfRule>
  </conditionalFormatting>
  <conditionalFormatting sqref="E23:Y25">
    <cfRule type="expression" dxfId="551" priority="17">
      <formula>$C$23="無し"</formula>
    </cfRule>
  </conditionalFormatting>
  <conditionalFormatting sqref="F13:H13">
    <cfRule type="containsBlanks" dxfId="550" priority="103">
      <formula>LEN(TRIM(F13))=0</formula>
    </cfRule>
  </conditionalFormatting>
  <conditionalFormatting sqref="G16:G17">
    <cfRule type="containsBlanks" dxfId="549" priority="10">
      <formula>LEN(TRIM(G16))=0</formula>
    </cfRule>
  </conditionalFormatting>
  <conditionalFormatting sqref="I22:M22">
    <cfRule type="expression" priority="796" stopIfTrue="1">
      <formula>AND($E$22="□",$I$22="")</formula>
    </cfRule>
  </conditionalFormatting>
  <conditionalFormatting sqref="J16:J17">
    <cfRule type="containsBlanks" dxfId="548" priority="9">
      <formula>LEN(TRIM(J16))=0</formula>
    </cfRule>
  </conditionalFormatting>
  <conditionalFormatting sqref="J13:O13">
    <cfRule type="containsBlanks" dxfId="547" priority="102">
      <formula>LEN(TRIM(J13))=0</formula>
    </cfRule>
  </conditionalFormatting>
  <conditionalFormatting sqref="J31:S40 J41:N45">
    <cfRule type="containsBlanks" dxfId="546" priority="101">
      <formula>LEN(TRIM(J31))=0</formula>
    </cfRule>
  </conditionalFormatting>
  <conditionalFormatting sqref="K26:L26">
    <cfRule type="expression" dxfId="545" priority="31">
      <formula>$E$26&lt;=0</formula>
    </cfRule>
    <cfRule type="notContainsBlanks" dxfId="544" priority="30">
      <formula>LEN(TRIM(K26))&gt;0</formula>
    </cfRule>
  </conditionalFormatting>
  <conditionalFormatting sqref="M15:O16">
    <cfRule type="containsBlanks" dxfId="543" priority="8">
      <formula>LEN(TRIM(M15))=0</formula>
    </cfRule>
  </conditionalFormatting>
  <conditionalFormatting sqref="M22:Y22">
    <cfRule type="notContainsBlanks" dxfId="542" priority="3">
      <formula>LEN(TRIM(M22))&gt;0</formula>
    </cfRule>
    <cfRule type="expression" dxfId="541" priority="26">
      <formula>$K$22="■"</formula>
    </cfRule>
  </conditionalFormatting>
  <conditionalFormatting sqref="M23:Y25">
    <cfRule type="containsBlanks" dxfId="540" priority="19">
      <formula>LEN(TRIM(M23))=0</formula>
    </cfRule>
    <cfRule type="expression" dxfId="539" priority="18">
      <formula>_xlfn.ISFORMULA(M23)=TRUE</formula>
    </cfRule>
  </conditionalFormatting>
  <conditionalFormatting sqref="R13:T13">
    <cfRule type="containsBlanks" dxfId="538" priority="129">
      <formula>LEN(TRIM(R13))=0</formula>
    </cfRule>
  </conditionalFormatting>
  <conditionalFormatting sqref="R14:Y14">
    <cfRule type="containsBlanks" dxfId="537" priority="14">
      <formula>LEN(TRIM(R14))=0</formula>
    </cfRule>
    <cfRule type="expression" dxfId="536" priority="263">
      <formula>$R$14&lt;&gt;""</formula>
    </cfRule>
  </conditionalFormatting>
  <conditionalFormatting sqref="S17:T17">
    <cfRule type="containsBlanks" dxfId="535" priority="7">
      <formula>LEN(TRIM(S17))=0</formula>
    </cfRule>
  </conditionalFormatting>
  <conditionalFormatting sqref="S20:U20">
    <cfRule type="containsBlanks" dxfId="534" priority="16">
      <formula>LEN(TRIM(S20))=0</formula>
    </cfRule>
    <cfRule type="expression" dxfId="533" priority="15">
      <formula>_xlfn.ISFORMULA(S20)=TRUE</formula>
    </cfRule>
  </conditionalFormatting>
  <conditionalFormatting sqref="T50:Y50">
    <cfRule type="expression" dxfId="532" priority="60">
      <formula>AND(AND($T$48&lt;=49,$T$47&gt;=20),$T$50="ＺＥＨ－Ｍ Ｏｒｉｅｎｔｅｄ")</formula>
    </cfRule>
    <cfRule type="containsBlanks" dxfId="531" priority="794">
      <formula>LEN(TRIM(T50))=0</formula>
    </cfRule>
    <cfRule type="expression" dxfId="530" priority="792">
      <formula>AND(AND($T$48&lt;=74,$T$48&gt;=50),$T$50="ＺＥＨ－Ｍ Ｒｅａｄｙ",$J$44&lt;&gt;0)</formula>
    </cfRule>
    <cfRule type="expression" dxfId="529" priority="791">
      <formula>AND(AND($T$48&gt;=75,$T$48&lt;=99),$T$50="Ｎｅａｒｌｙ ＺＥＨ－Ｍ",$J$44&lt;&gt;0)</formula>
    </cfRule>
    <cfRule type="expression" dxfId="528" priority="790">
      <formula>AND($T$48&gt;=100,$T$50="『ＺＥＨ－Ｍ』",$J$44&lt;&gt;0)</formula>
    </cfRule>
    <cfRule type="expression" dxfId="527" priority="59">
      <formula>AND($T$47&gt;=20,$T$50="ＺＥＨ－Ｍ Ｏｒｉｅｎｔｅｄ",$J$44=0)</formula>
    </cfRule>
  </conditionalFormatting>
  <conditionalFormatting sqref="U21">
    <cfRule type="expression" priority="47" stopIfTrue="1">
      <formula>AND($E$22="□",$I$22="")</formula>
    </cfRule>
  </conditionalFormatting>
  <conditionalFormatting sqref="U54:W55">
    <cfRule type="expression" dxfId="526" priority="28">
      <formula>$X$54="☑"</formula>
    </cfRule>
    <cfRule type="expression" dxfId="525" priority="33">
      <formula>OR($U$54="☑",$X$54="☑")</formula>
    </cfRule>
  </conditionalFormatting>
  <conditionalFormatting sqref="U54:Y55">
    <cfRule type="expression" dxfId="524" priority="1">
      <formula>AND($U$54="☑",$X$54="☑")</formula>
    </cfRule>
  </conditionalFormatting>
  <conditionalFormatting sqref="W26:Y26">
    <cfRule type="notContainsBlanks" dxfId="523" priority="48">
      <formula>LEN(TRIM(W26))&gt;0</formula>
    </cfRule>
    <cfRule type="expression" dxfId="522" priority="49">
      <formula>$R$26&lt;=0</formula>
    </cfRule>
  </conditionalFormatting>
  <conditionalFormatting sqref="X13:Y13">
    <cfRule type="containsBlanks" dxfId="521" priority="130">
      <formula>LEN(TRIM(X13))=0</formula>
    </cfRule>
  </conditionalFormatting>
  <conditionalFormatting sqref="X27:Y27">
    <cfRule type="containsBlanks" dxfId="520" priority="154">
      <formula>LEN(TRIM(X27))=0</formula>
    </cfRule>
  </conditionalFormatting>
  <conditionalFormatting sqref="X54:Y55">
    <cfRule type="expression" dxfId="519" priority="27">
      <formula>$U$54="☑"</formula>
    </cfRule>
    <cfRule type="expression" dxfId="518" priority="32">
      <formula>OR($U$54="☑",$X$54="☑")</formula>
    </cfRule>
  </conditionalFormatting>
  <conditionalFormatting sqref="Y58">
    <cfRule type="expression" dxfId="517" priority="52">
      <formula>$X$55="□"</formula>
    </cfRule>
  </conditionalFormatting>
  <conditionalFormatting sqref="Y58:Y59">
    <cfRule type="containsText" dxfId="516" priority="34" operator="containsText" text="□">
      <formula>NOT(ISERROR(SEARCH("□",Y58)))</formula>
    </cfRule>
  </conditionalFormatting>
  <conditionalFormatting sqref="AA5:AA6">
    <cfRule type="expression" dxfId="515" priority="208">
      <formula>_xlfn.ISFORMULA(AA5)=TRUE</formula>
    </cfRule>
  </conditionalFormatting>
  <conditionalFormatting sqref="AA11">
    <cfRule type="notContainsBlanks" dxfId="514" priority="89">
      <formula>LEN(TRIM(AA11))&gt;0</formula>
    </cfRule>
    <cfRule type="expression" dxfId="513" priority="90">
      <formula>$AA$10="☑"</formula>
    </cfRule>
    <cfRule type="expression" dxfId="512" priority="295">
      <formula>$AA$10="□"</formula>
    </cfRule>
  </conditionalFormatting>
  <conditionalFormatting sqref="AA28:AA30 AH28:AH30">
    <cfRule type="notContainsBlanks" dxfId="511" priority="61">
      <formula>LEN(TRIM(AA28))&gt;0</formula>
    </cfRule>
  </conditionalFormatting>
  <conditionalFormatting sqref="AA28:AA30">
    <cfRule type="expression" dxfId="510" priority="62">
      <formula>OR(AA22="その他媒体（以下のオレンジ色のセルに具体的に入力すること）",AA23="その他媒体（以下のオレンジ色のセルに具体的に入力すること）",AA24="その他媒体（以下のオレンジ色のセルに具体的に入力すること）",AA25="その他媒体（以下のオレンジ色のセルに具体的に入力すること）",AA26="その他媒体（以下のオレンジ色のセルに具体的に入力すること）",AA27="その他媒体（以下のオレンジ色のセルに具体的に入力すること）")</formula>
    </cfRule>
  </conditionalFormatting>
  <conditionalFormatting sqref="AA31 AH31 AA33:AA34 AH33:AH34">
    <cfRule type="expression" dxfId="509" priority="76">
      <formula>$AA$28="その他評価すべき媒体（新聞折込、交通広告等）"</formula>
    </cfRule>
    <cfRule type="expression" dxfId="508" priority="78">
      <formula>$AA$26="その他評価すべき媒体（新聞折込、交通広告等）"</formula>
    </cfRule>
    <cfRule type="expression" dxfId="507" priority="79">
      <formula>$AA$25="その他評価すべき媒体（新聞折込、交通広告等）"</formula>
    </cfRule>
    <cfRule type="expression" dxfId="506" priority="77">
      <formula>$AA$27="その他評価すべき媒体（新聞折込、交通広告等））"</formula>
    </cfRule>
    <cfRule type="expression" dxfId="505" priority="82">
      <formula>$AA$22="その他評価すべき媒体（新聞折込、交通広告等）"</formula>
    </cfRule>
    <cfRule type="expression" dxfId="504" priority="81">
      <formula>$AA$23="その他評価すべき媒体（新聞折込、交通広告等）"</formula>
    </cfRule>
    <cfRule type="expression" dxfId="503" priority="80">
      <formula>$AA$24="その他評価すべき媒体（新聞折込、交通広告等）"</formula>
    </cfRule>
  </conditionalFormatting>
  <conditionalFormatting sqref="AA50:AA64">
    <cfRule type="expression" dxfId="502" priority="287">
      <formula>AA50="共用部"</formula>
    </cfRule>
    <cfRule type="expression" dxfId="501" priority="288">
      <formula>AA50="専有部"</formula>
    </cfRule>
  </conditionalFormatting>
  <conditionalFormatting sqref="AA6:AJ17">
    <cfRule type="expression" dxfId="500" priority="42">
      <formula>$C$23="無し"</formula>
    </cfRule>
  </conditionalFormatting>
  <conditionalFormatting sqref="AD18">
    <cfRule type="expression" dxfId="499" priority="87">
      <formula>$AD$18="□"</formula>
    </cfRule>
  </conditionalFormatting>
  <conditionalFormatting sqref="AH22:AH27">
    <cfRule type="expression" dxfId="498" priority="85">
      <formula>$AE22="有り"</formula>
    </cfRule>
    <cfRule type="expression" dxfId="497" priority="83">
      <formula>$AE22="無し"</formula>
    </cfRule>
    <cfRule type="notContainsBlanks" dxfId="496" priority="84">
      <formula>LEN(TRIM(AH22))&gt;0</formula>
    </cfRule>
  </conditionalFormatting>
  <conditionalFormatting sqref="AH28:AH30">
    <cfRule type="expression" dxfId="495" priority="65">
      <formula>OR(AA22="その他媒体（以下のオレンジ色のセルに具体的に入力すること）",AA23="その他媒体（以下のオレンジ色のセルに具体的に入力すること）",AA24="その他媒体（以下のオレンジ色のセルに具体的に入力すること）",AA25="その他媒体（以下のオレンジ色のセルに具体的に入力すること）",AA26="その他媒体（以下のオレンジ色のセルに具体的に入力すること）",AA27="その他媒体（以下のオレンジ色のセルに具体的に入力すること）")</formula>
    </cfRule>
  </conditionalFormatting>
  <conditionalFormatting sqref="AK5:XFD14 AK15:AK17 AM15:XFD17">
    <cfRule type="expression" dxfId="494" priority="178">
      <formula>_xlfn.ISFORMULA(AK5)=TRUE</formula>
    </cfRule>
  </conditionalFormatting>
  <conditionalFormatting sqref="AL15 AL17">
    <cfRule type="expression" dxfId="493" priority="63">
      <formula>_xlfn.ISFORMULA(AL15)=TRUE</formula>
    </cfRule>
  </conditionalFormatting>
  <conditionalFormatting sqref="AL22">
    <cfRule type="expression" dxfId="492" priority="99">
      <formula>_xlfn.ISFORMULA(AL22)=TRUE</formula>
    </cfRule>
  </conditionalFormatting>
  <dataValidations xWindow="526" yWindow="606" count="26">
    <dataValidation imeMode="off" allowBlank="1" showInputMessage="1" showErrorMessage="1" sqref="P15:R17 AI50:AI64 M17:O17 S15:T16 J15 K15:L17 E15:F17 G15 H15:I17 J31:S45" xr:uid="{33945460-4E79-47A6-A99E-A1EA502740FB}"/>
    <dataValidation type="custom" imeMode="off" allowBlank="1" showInputMessage="1" showErrorMessage="1" prompt="・全体床面積には確認済証に記載される面積と同一の面積を入力すること_x000a_・住宅の専有部分は「4.住戸情報入力」より自動転記_x000a_" sqref="M15:O16" xr:uid="{C4E68CCC-0E0B-454D-83AE-4DA4D8A5505C}">
      <formula1>INT(M15)&gt;=0</formula1>
    </dataValidation>
    <dataValidation type="list" allowBlank="1" showInputMessage="1" showErrorMessage="1" sqref="AA50:AA64" xr:uid="{859520AC-6950-440C-BDDE-9382AB337EDF}">
      <formula1>"専有部,共用部"</formula1>
    </dataValidation>
    <dataValidation type="list" allowBlank="1" showInputMessage="1" showErrorMessage="1" sqref="AB50:AB64" xr:uid="{9155EC34-AE70-49D9-A1EE-65CA243695F7}">
      <formula1>"空調設備,給湯設備,換気設備,照明設備,昇降設備（エレベータ）,その他"</formula1>
    </dataValidation>
    <dataValidation type="list" allowBlank="1" showInputMessage="1" showErrorMessage="1" sqref="AJ39:AJ64" xr:uid="{5A4ED04A-FF82-4BD9-9E64-69C9D57C2C00}">
      <formula1>"●"</formula1>
    </dataValidation>
    <dataValidation type="list" imeMode="off" allowBlank="1" showInputMessage="1" showErrorMessage="1" sqref="C15:D15" xr:uid="{777B8E8F-E985-46C7-AF1A-4372513C2DA7}">
      <formula1>"１,２,３,４,５,６,７,８"</formula1>
    </dataValidation>
    <dataValidation imeMode="hiragana" allowBlank="1" showInputMessage="1" showErrorMessage="1" sqref="AA6 AB5:AJ5 AB7:AB10" xr:uid="{8D9108F9-B32B-49E7-BE5D-3565BCE82012}"/>
    <dataValidation type="list" allowBlank="1" showInputMessage="1" showErrorMessage="1" sqref="R14:Y14" xr:uid="{88CFE0C2-12DB-4F5E-84E8-D7A17F2CABCD}">
      <formula1>"鉄骨造（S造）,鉄筋コンクリート造（ＲＣ造）,鉄筋鉄骨コンクリート造（ＳＲＣ造）,木造"</formula1>
    </dataValidation>
    <dataValidation type="list" allowBlank="1" showInputMessage="1" showErrorMessage="1" sqref="E21:E22 K21:K22 O21" xr:uid="{EE5F27D7-0FE2-4B69-8841-C70B2BC6541E}">
      <formula1>"□,■"</formula1>
    </dataValidation>
    <dataValidation type="list" allowBlank="1" showInputMessage="1" showErrorMessage="1" sqref="X13:Y13 C23:D25 X27:Y27 L27 R27:S27 D27:F27" xr:uid="{64F02713-B00F-4F42-8C16-625F27FBDE2B}">
      <formula1>"有り,無し"</formula1>
    </dataValidation>
    <dataValidation type="list" allowBlank="1" showInputMessage="1" showErrorMessage="1" sqref="R13" xr:uid="{732C192F-EED1-4C47-ABDB-85231531CAB7}">
      <formula1>"中廊下型,外廊下型"</formula1>
    </dataValidation>
    <dataValidation type="list" imeMode="hiragana" allowBlank="1" showInputMessage="1" showErrorMessage="1" sqref="AA7:AA10" xr:uid="{0C1CAF8A-3683-4A26-BAC4-850E2F3DC3F3}">
      <formula1>"□,☑"</formula1>
    </dataValidation>
    <dataValidation type="list" allowBlank="1" showInputMessage="1" showErrorMessage="1" sqref="T54:U54 AH33:AI34 Y56 Y62 X54:Y55" xr:uid="{CC01072B-6679-43BF-ACE9-5FEEF1A1E3EB}">
      <formula1>"□,☑"</formula1>
    </dataValidation>
    <dataValidation type="list" allowBlank="1" showInputMessage="1" sqref="T50:Y50" xr:uid="{77200BBB-36E5-485F-B3CB-6CD382885D2B}">
      <formula1>"『ＺＥＨ－Ｍ』,Ｎｅａｒｌｙ ＺＥＨ－Ｍ,ＺＥＨ－Ｍ Ｒｅａｄｙ,ＺＥＨ－Ｍ Ｏｒｉｅｎｔｅｄ"</formula1>
    </dataValidation>
    <dataValidation type="list" allowBlank="1" showInputMessage="1" showErrorMessage="1" sqref="W26:Y26" xr:uid="{B705CEE4-D510-4F1B-9B9E-929BD8240D20}">
      <formula1>"専有部,共用部,専有部・共用部"</formula1>
    </dataValidation>
    <dataValidation type="list" imeMode="hiragana" allowBlank="1" showInputMessage="1" showErrorMessage="1" sqref="E13" xr:uid="{D3341355-704A-4EE6-9990-5D778F459F6C}">
      <formula1>"都,道,府,県"</formula1>
    </dataValidation>
    <dataValidation type="list" imeMode="hiragana" allowBlank="1" showInputMessage="1" showErrorMessage="1" sqref="I13" xr:uid="{3C1334C5-4530-4CEB-8F57-FAA9ECAE0304}">
      <formula1>"市,区,町,村"</formula1>
    </dataValidation>
    <dataValidation type="custom" imeMode="off" allowBlank="1" showInputMessage="1" showErrorMessage="1" sqref="G16:G17 J16:J17 S17:T17 V23:X25 Q23 S20:U20" xr:uid="{9994BE2E-021C-4A5A-8458-CC9A5586AFB1}">
      <formula1>INT(G16)&gt;=0</formula1>
    </dataValidation>
    <dataValidation type="custom" allowBlank="1" showInputMessage="1" showErrorMessage="1" sqref="E26 R26" xr:uid="{53E0EB06-3932-4CDD-94EA-9A98226C63EE}">
      <formula1>INT(E26)&gt;=0</formula1>
    </dataValidation>
    <dataValidation type="list" allowBlank="1" showInputMessage="1" showErrorMessage="1" sqref="AA23:AG27" xr:uid="{88444BD5-F691-4508-8ABA-9A71DC976D2C}">
      <formula1>"不動産情報媒体（ＷＥＢサイト・住宅情報誌など）掲載,店舗掲示物やモデルルーム内の掲示、工事現場の仮囲い等,その他媒体（以下のオレンジ色のセルに具体的に入力すること）"</formula1>
    </dataValidation>
    <dataValidation allowBlank="1" showInputMessage="1" showErrorMessage="1" prompt="半角英数字yyyy/mm/dd形式で入力" sqref="AH22:AJ22" xr:uid="{FD72A46E-3F31-4431-AFE8-B5257A597144}"/>
    <dataValidation allowBlank="1" showInputMessage="1" showErrorMessage="1" prompt="その他を選択した場合は、具体的に記載すること" sqref="AA11:AJ17" xr:uid="{A823DEA2-6FFF-49F8-B43F-7D060B790F6F}"/>
    <dataValidation type="list" allowBlank="1" showInputMessage="1" showErrorMessage="1" prompt="その他媒体を選択した場合は、オレンジセル箇所に具体的に入力すること" sqref="AA22:AG22" xr:uid="{F868151B-8D7F-4E6A-B123-79FB83AB0D24}">
      <formula1>"不動産情報媒体（ＷＥＢサイト・住宅情報誌など）掲載,店舗掲示物やモデルルーム内の掲示、工事現場の仮囲い等,その他媒体（以下のオレンジ色のセルに具体的に入力すること）"</formula1>
    </dataValidation>
    <dataValidation type="list" allowBlank="1" showInputMessage="1" showErrorMessage="1" prompt="補助対象設備として導入する場合は、プルダウンより●を表示させること" sqref="AJ38" xr:uid="{691E1F7D-CDDA-4701-9D6A-9077FF8CE6C2}">
      <formula1>"●"</formula1>
    </dataValidation>
    <dataValidation allowBlank="1" showInputMessage="1" showErrorMessage="1" prompt="その他を選択した場合は、オレンジセル箇所に８地域の気候風土に適応した設計手法を入力すること" sqref="M22:Y22" xr:uid="{1216C04D-D04B-45E3-B8D2-1B4A7C91C1FD}"/>
    <dataValidation type="list" allowBlank="1" showInputMessage="1" showErrorMessage="1" prompt="要件を確認し,☑を選択すること" sqref="Y58:Y59" xr:uid="{1EC71501-5C16-4404-9965-093BFE18B7B0}">
      <formula1>"□,☑"</formula1>
    </dataValidation>
  </dataValidations>
  <printOptions horizontalCentered="1"/>
  <pageMargins left="0.51181102362204722" right="0.11811023622047245" top="0.35433070866141736" bottom="0.35433070866141736" header="0.31496062992125984" footer="0.11811023622047245"/>
  <pageSetup paperSize="8" scale="61" orientation="landscape" r:id="rId1"/>
  <headerFooter scaleWithDoc="0">
    <oddFooter>&amp;R&amp;K01+049R7高層ZEH-M_ver.1</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367A7-FD4E-49E1-88F9-838C9377CBFB}">
  <sheetPr>
    <pageSetUpPr fitToPage="1"/>
  </sheetPr>
  <dimension ref="A1:O56"/>
  <sheetViews>
    <sheetView showGridLines="0" view="pageBreakPreview" zoomScale="55" zoomScaleNormal="60" zoomScaleSheetLayoutView="55" workbookViewId="0">
      <selection activeCell="B4" sqref="B4"/>
    </sheetView>
  </sheetViews>
  <sheetFormatPr defaultColWidth="9" defaultRowHeight="21"/>
  <cols>
    <col min="1" max="1" width="2.58203125" style="3" customWidth="1"/>
    <col min="2" max="2" width="24.58203125" style="2" customWidth="1"/>
    <col min="3" max="3" width="90.58203125" style="2" customWidth="1"/>
    <col min="4" max="4" width="24.58203125" style="2" customWidth="1"/>
    <col min="5" max="5" width="50.58203125" style="2" customWidth="1"/>
    <col min="6" max="16384" width="9" style="2"/>
  </cols>
  <sheetData>
    <row r="1" spans="1:15" s="164" customFormat="1" ht="20.149999999999999" customHeight="1">
      <c r="A1" s="167" t="s">
        <v>1047</v>
      </c>
      <c r="B1" s="834"/>
    </row>
    <row r="2" spans="1:15">
      <c r="B2" s="5" t="s">
        <v>1121</v>
      </c>
    </row>
    <row r="3" spans="1:15" ht="30">
      <c r="A3" s="835"/>
      <c r="B3" s="836" t="s">
        <v>775</v>
      </c>
      <c r="C3" s="837" t="str">
        <f>IF(入力シート!F11="","",入力シート!F11)&amp;"　高層ＺＥＨ－Ｍ支援事業"</f>
        <v>　高層ＺＥＨ－Ｍ支援事業</v>
      </c>
      <c r="D3" s="836" t="s">
        <v>776</v>
      </c>
      <c r="E3" s="1913">
        <f>IF(入力シート!F41="",入力シート!F27,IF(入力シート!F55="",入力シート!F27&amp;" / "&amp;入力シート!F41,IF(入力シート!F69="",入力シート!F27&amp;" / "&amp;入力シート!F41&amp;" / "&amp;入力シート!F55,入力シート!F27&amp;" / "&amp;入力シート!F41&amp;" / "&amp;入力シート!F55&amp;" / "&amp;入力シート!F69)))</f>
        <v>0</v>
      </c>
      <c r="F3" s="1913"/>
      <c r="G3" s="1913"/>
      <c r="H3" s="1913"/>
      <c r="I3" s="1913"/>
      <c r="J3" s="1913"/>
      <c r="K3" s="1913"/>
      <c r="L3" s="1913"/>
      <c r="M3" s="1913"/>
      <c r="N3" s="1913"/>
      <c r="O3" s="1914"/>
    </row>
    <row r="4" spans="1:15">
      <c r="B4" s="838"/>
      <c r="C4" s="839"/>
      <c r="D4" s="839"/>
      <c r="E4" s="839"/>
      <c r="F4" s="839"/>
      <c r="G4" s="839"/>
      <c r="H4" s="839"/>
      <c r="I4" s="839"/>
      <c r="J4" s="839"/>
      <c r="K4" s="839"/>
      <c r="L4" s="839"/>
      <c r="M4" s="839"/>
      <c r="N4" s="839"/>
      <c r="O4" s="840"/>
    </row>
    <row r="5" spans="1:15">
      <c r="B5" s="841"/>
      <c r="C5" s="27"/>
      <c r="D5" s="27"/>
      <c r="E5" s="27"/>
      <c r="F5" s="27"/>
      <c r="G5" s="27"/>
      <c r="H5" s="27"/>
      <c r="I5" s="27"/>
      <c r="J5" s="27"/>
      <c r="K5" s="27"/>
      <c r="L5" s="27"/>
      <c r="M5" s="27"/>
      <c r="N5" s="27"/>
      <c r="O5" s="842"/>
    </row>
    <row r="6" spans="1:15">
      <c r="B6" s="841"/>
      <c r="C6" s="27"/>
      <c r="D6" s="27"/>
      <c r="E6" s="27"/>
      <c r="F6" s="27"/>
      <c r="G6" s="27"/>
      <c r="H6" s="27"/>
      <c r="I6" s="27"/>
      <c r="J6" s="27"/>
      <c r="K6" s="27"/>
      <c r="L6" s="27"/>
      <c r="M6" s="27"/>
      <c r="N6" s="27"/>
      <c r="O6" s="842"/>
    </row>
    <row r="7" spans="1:15">
      <c r="B7" s="841"/>
      <c r="C7" s="27"/>
      <c r="D7" s="27"/>
      <c r="E7" s="27"/>
      <c r="F7" s="27"/>
      <c r="G7" s="27"/>
      <c r="H7" s="27"/>
      <c r="I7" s="27"/>
      <c r="J7" s="27"/>
      <c r="K7" s="27"/>
      <c r="L7" s="27"/>
      <c r="M7" s="27"/>
      <c r="N7" s="27"/>
      <c r="O7" s="842"/>
    </row>
    <row r="8" spans="1:15">
      <c r="B8" s="841"/>
      <c r="C8" s="27"/>
      <c r="D8" s="27"/>
      <c r="E8" s="27"/>
      <c r="F8" s="27"/>
      <c r="G8" s="27"/>
      <c r="H8" s="27"/>
      <c r="I8" s="27"/>
      <c r="J8" s="27"/>
      <c r="K8" s="27"/>
      <c r="L8" s="27"/>
      <c r="M8" s="27"/>
      <c r="N8" s="27"/>
      <c r="O8" s="842"/>
    </row>
    <row r="9" spans="1:15">
      <c r="B9" s="841"/>
      <c r="C9" s="27"/>
      <c r="D9" s="27"/>
      <c r="E9" s="27"/>
      <c r="F9" s="27"/>
      <c r="G9" s="27"/>
      <c r="H9" s="27"/>
      <c r="I9" s="27"/>
      <c r="J9" s="27"/>
      <c r="K9" s="27"/>
      <c r="L9" s="27"/>
      <c r="M9" s="27"/>
      <c r="N9" s="27"/>
      <c r="O9" s="842"/>
    </row>
    <row r="10" spans="1:15">
      <c r="B10" s="841"/>
      <c r="C10" s="27"/>
      <c r="D10" s="27"/>
      <c r="E10" s="27"/>
      <c r="F10" s="27"/>
      <c r="G10" s="27"/>
      <c r="H10" s="27"/>
      <c r="I10" s="27"/>
      <c r="J10" s="27"/>
      <c r="K10" s="27"/>
      <c r="L10" s="27"/>
      <c r="M10" s="27"/>
      <c r="N10" s="27"/>
      <c r="O10" s="842"/>
    </row>
    <row r="11" spans="1:15">
      <c r="B11" s="841"/>
      <c r="C11" s="27"/>
      <c r="D11" s="27"/>
      <c r="E11" s="27"/>
      <c r="F11" s="27"/>
      <c r="G11" s="27"/>
      <c r="H11" s="27"/>
      <c r="I11" s="27"/>
      <c r="J11" s="27"/>
      <c r="K11" s="27"/>
      <c r="L11" s="27"/>
      <c r="M11" s="27"/>
      <c r="N11" s="27"/>
      <c r="O11" s="842"/>
    </row>
    <row r="12" spans="1:15">
      <c r="B12" s="841"/>
      <c r="C12" s="27"/>
      <c r="D12" s="27"/>
      <c r="F12" s="27"/>
      <c r="G12" s="27"/>
      <c r="H12" s="27"/>
      <c r="I12" s="27"/>
      <c r="J12" s="27"/>
      <c r="K12" s="27"/>
      <c r="L12" s="27"/>
      <c r="M12" s="27"/>
      <c r="N12" s="27"/>
      <c r="O12" s="842"/>
    </row>
    <row r="13" spans="1:15">
      <c r="B13" s="841"/>
      <c r="C13" s="27"/>
      <c r="D13" s="27"/>
      <c r="E13" s="27"/>
      <c r="F13" s="27"/>
      <c r="G13" s="27"/>
      <c r="H13" s="27"/>
      <c r="I13" s="27"/>
      <c r="J13" s="27"/>
      <c r="K13" s="27"/>
      <c r="L13" s="27"/>
      <c r="M13" s="27"/>
      <c r="N13" s="27"/>
      <c r="O13" s="842"/>
    </row>
    <row r="14" spans="1:15">
      <c r="B14" s="841"/>
      <c r="C14" s="27"/>
      <c r="D14" s="27"/>
      <c r="E14" s="27"/>
      <c r="F14" s="27"/>
      <c r="G14" s="27"/>
      <c r="H14" s="27"/>
      <c r="I14" s="27"/>
      <c r="J14" s="27"/>
      <c r="K14" s="27"/>
      <c r="L14" s="27"/>
      <c r="M14" s="27"/>
      <c r="N14" s="27"/>
      <c r="O14" s="842"/>
    </row>
    <row r="15" spans="1:15">
      <c r="B15" s="841"/>
      <c r="C15" s="27"/>
      <c r="D15" s="27"/>
      <c r="E15" s="27"/>
      <c r="F15" s="27"/>
      <c r="G15" s="27"/>
      <c r="H15" s="27"/>
      <c r="I15" s="27"/>
      <c r="J15" s="27"/>
      <c r="K15" s="27"/>
      <c r="L15" s="27"/>
      <c r="M15" s="27"/>
      <c r="N15" s="27"/>
      <c r="O15" s="842"/>
    </row>
    <row r="16" spans="1:15">
      <c r="B16" s="841"/>
      <c r="C16" s="27"/>
      <c r="D16" s="27"/>
      <c r="E16" s="27"/>
      <c r="F16" s="27"/>
      <c r="G16" s="27"/>
      <c r="H16" s="27"/>
      <c r="I16" s="27"/>
      <c r="J16" s="27"/>
      <c r="K16" s="27"/>
      <c r="L16" s="27"/>
      <c r="M16" s="27"/>
      <c r="N16" s="27"/>
      <c r="O16" s="842"/>
    </row>
    <row r="17" spans="2:15">
      <c r="B17" s="841"/>
      <c r="C17" s="27"/>
      <c r="D17" s="27"/>
      <c r="E17" s="27"/>
      <c r="F17" s="27"/>
      <c r="G17" s="27"/>
      <c r="H17" s="27"/>
      <c r="I17" s="27"/>
      <c r="J17" s="27"/>
      <c r="K17" s="27"/>
      <c r="L17" s="27"/>
      <c r="M17" s="27"/>
      <c r="N17" s="27"/>
      <c r="O17" s="842"/>
    </row>
    <row r="18" spans="2:15">
      <c r="B18" s="841"/>
      <c r="C18" s="27"/>
      <c r="D18" s="27"/>
      <c r="E18" s="27"/>
      <c r="F18" s="27"/>
      <c r="G18" s="27"/>
      <c r="H18" s="27"/>
      <c r="I18" s="27"/>
      <c r="J18" s="27"/>
      <c r="K18" s="27"/>
      <c r="L18" s="27"/>
      <c r="M18" s="27"/>
      <c r="N18" s="27"/>
      <c r="O18" s="842"/>
    </row>
    <row r="19" spans="2:15">
      <c r="B19" s="841"/>
      <c r="C19" s="27"/>
      <c r="D19" s="27"/>
      <c r="E19" s="27"/>
      <c r="F19" s="27"/>
      <c r="G19" s="27"/>
      <c r="H19" s="27"/>
      <c r="I19" s="27"/>
      <c r="J19" s="27"/>
      <c r="K19" s="27"/>
      <c r="L19" s="27"/>
      <c r="M19" s="27"/>
      <c r="N19" s="27"/>
      <c r="O19" s="842"/>
    </row>
    <row r="20" spans="2:15">
      <c r="B20" s="841"/>
      <c r="C20" s="27"/>
      <c r="D20" s="27"/>
      <c r="E20" s="27"/>
      <c r="F20" s="27"/>
      <c r="G20" s="27"/>
      <c r="H20" s="27"/>
      <c r="I20" s="27"/>
      <c r="J20" s="27"/>
      <c r="K20" s="27"/>
      <c r="L20" s="27"/>
      <c r="M20" s="27"/>
      <c r="N20" s="27"/>
      <c r="O20" s="842"/>
    </row>
    <row r="21" spans="2:15">
      <c r="B21" s="841"/>
      <c r="C21" s="27"/>
      <c r="D21" s="27"/>
      <c r="E21" s="27"/>
      <c r="F21" s="27"/>
      <c r="G21" s="27"/>
      <c r="H21" s="27"/>
      <c r="I21" s="27"/>
      <c r="J21" s="27"/>
      <c r="K21" s="27"/>
      <c r="L21" s="27"/>
      <c r="M21" s="27"/>
      <c r="N21" s="27"/>
      <c r="O21" s="842"/>
    </row>
    <row r="22" spans="2:15">
      <c r="B22" s="841"/>
      <c r="C22" s="27"/>
      <c r="D22" s="27"/>
      <c r="E22" s="27"/>
      <c r="F22" s="27"/>
      <c r="G22" s="27"/>
      <c r="H22" s="27"/>
      <c r="I22" s="27"/>
      <c r="J22" s="27"/>
      <c r="K22" s="27"/>
      <c r="L22" s="27"/>
      <c r="M22" s="27"/>
      <c r="N22" s="27"/>
      <c r="O22" s="842"/>
    </row>
    <row r="23" spans="2:15">
      <c r="B23" s="841"/>
      <c r="C23" s="27"/>
      <c r="D23" s="27"/>
      <c r="E23" s="27"/>
      <c r="F23" s="27"/>
      <c r="G23" s="27"/>
      <c r="H23" s="27"/>
      <c r="I23" s="27"/>
      <c r="J23" s="27"/>
      <c r="K23" s="27"/>
      <c r="L23" s="27"/>
      <c r="M23" s="27"/>
      <c r="N23" s="27"/>
      <c r="O23" s="842"/>
    </row>
    <row r="24" spans="2:15">
      <c r="B24" s="841"/>
      <c r="C24" s="27"/>
      <c r="D24" s="27"/>
      <c r="E24" s="27"/>
      <c r="F24" s="27"/>
      <c r="G24" s="27"/>
      <c r="H24" s="27"/>
      <c r="I24" s="27"/>
      <c r="J24" s="27"/>
      <c r="K24" s="27"/>
      <c r="L24" s="27"/>
      <c r="M24" s="27"/>
      <c r="N24" s="27"/>
      <c r="O24" s="842"/>
    </row>
    <row r="25" spans="2:15">
      <c r="B25" s="841"/>
      <c r="C25" s="27"/>
      <c r="D25" s="27"/>
      <c r="E25" s="27"/>
      <c r="F25" s="27"/>
      <c r="G25" s="27"/>
      <c r="H25" s="27"/>
      <c r="I25" s="27"/>
      <c r="J25" s="27"/>
      <c r="K25" s="27"/>
      <c r="L25" s="27"/>
      <c r="M25" s="27"/>
      <c r="N25" s="27"/>
      <c r="O25" s="842"/>
    </row>
    <row r="26" spans="2:15">
      <c r="B26" s="841"/>
      <c r="C26" s="27"/>
      <c r="D26" s="27"/>
      <c r="E26" s="27"/>
      <c r="F26" s="27"/>
      <c r="G26" s="27"/>
      <c r="H26" s="27"/>
      <c r="I26" s="27"/>
      <c r="J26" s="27"/>
      <c r="K26" s="27"/>
      <c r="L26" s="27"/>
      <c r="M26" s="27"/>
      <c r="N26" s="27"/>
      <c r="O26" s="842"/>
    </row>
    <row r="27" spans="2:15">
      <c r="B27" s="841"/>
      <c r="C27" s="27"/>
      <c r="D27" s="27"/>
      <c r="E27" s="27"/>
      <c r="F27" s="27"/>
      <c r="G27" s="27"/>
      <c r="H27" s="27"/>
      <c r="I27" s="27"/>
      <c r="J27" s="27"/>
      <c r="K27" s="27"/>
      <c r="L27" s="27"/>
      <c r="M27" s="27"/>
      <c r="N27" s="27"/>
      <c r="O27" s="842"/>
    </row>
    <row r="28" spans="2:15">
      <c r="B28" s="841"/>
      <c r="C28" s="27"/>
      <c r="D28" s="27"/>
      <c r="E28" s="27"/>
      <c r="F28" s="27"/>
      <c r="G28" s="27"/>
      <c r="H28" s="27"/>
      <c r="I28" s="27"/>
      <c r="J28" s="27"/>
      <c r="K28" s="27"/>
      <c r="L28" s="27"/>
      <c r="M28" s="27"/>
      <c r="N28" s="27"/>
      <c r="O28" s="842"/>
    </row>
    <row r="29" spans="2:15">
      <c r="B29" s="841"/>
      <c r="C29" s="27"/>
      <c r="D29" s="27"/>
      <c r="E29" s="27"/>
      <c r="F29" s="27"/>
      <c r="G29" s="27"/>
      <c r="H29" s="27"/>
      <c r="I29" s="27"/>
      <c r="J29" s="27"/>
      <c r="K29" s="27"/>
      <c r="L29" s="27"/>
      <c r="M29" s="27"/>
      <c r="N29" s="27"/>
      <c r="O29" s="842"/>
    </row>
    <row r="30" spans="2:15">
      <c r="B30" s="841"/>
      <c r="C30" s="27"/>
      <c r="D30" s="27"/>
      <c r="E30" s="27"/>
      <c r="F30" s="27"/>
      <c r="G30" s="27"/>
      <c r="H30" s="27"/>
      <c r="I30" s="27"/>
      <c r="J30" s="27"/>
      <c r="K30" s="27"/>
      <c r="L30" s="27"/>
      <c r="M30" s="27"/>
      <c r="N30" s="27"/>
      <c r="O30" s="842"/>
    </row>
    <row r="31" spans="2:15">
      <c r="B31" s="841"/>
      <c r="C31" s="27"/>
      <c r="D31" s="27"/>
      <c r="E31" s="27"/>
      <c r="F31" s="27"/>
      <c r="G31" s="27"/>
      <c r="H31" s="27"/>
      <c r="I31" s="27"/>
      <c r="J31" s="27"/>
      <c r="K31" s="27"/>
      <c r="L31" s="27"/>
      <c r="M31" s="27"/>
      <c r="N31" s="27"/>
      <c r="O31" s="842"/>
    </row>
    <row r="32" spans="2:15">
      <c r="B32" s="841"/>
      <c r="C32" s="27"/>
      <c r="D32" s="27"/>
      <c r="E32" s="27"/>
      <c r="F32" s="27"/>
      <c r="G32" s="27"/>
      <c r="H32" s="27"/>
      <c r="I32" s="27"/>
      <c r="J32" s="27"/>
      <c r="K32" s="27"/>
      <c r="L32" s="27"/>
      <c r="M32" s="27"/>
      <c r="N32" s="27"/>
      <c r="O32" s="842"/>
    </row>
    <row r="33" spans="2:15">
      <c r="B33" s="841"/>
      <c r="C33" s="27"/>
      <c r="D33" s="27"/>
      <c r="E33" s="27"/>
      <c r="F33" s="27"/>
      <c r="G33" s="27"/>
      <c r="H33" s="27"/>
      <c r="I33" s="27"/>
      <c r="J33" s="27"/>
      <c r="K33" s="27"/>
      <c r="L33" s="27"/>
      <c r="M33" s="27"/>
      <c r="N33" s="27"/>
      <c r="O33" s="842"/>
    </row>
    <row r="34" spans="2:15">
      <c r="B34" s="841"/>
      <c r="C34" s="27"/>
      <c r="D34" s="27"/>
      <c r="E34" s="27"/>
      <c r="F34" s="27"/>
      <c r="G34" s="27"/>
      <c r="H34" s="27"/>
      <c r="I34" s="27"/>
      <c r="J34" s="27"/>
      <c r="K34" s="27"/>
      <c r="L34" s="27"/>
      <c r="M34" s="27"/>
      <c r="N34" s="27"/>
      <c r="O34" s="842"/>
    </row>
    <row r="35" spans="2:15">
      <c r="B35" s="841"/>
      <c r="C35" s="27"/>
      <c r="D35" s="27"/>
      <c r="E35" s="27"/>
      <c r="F35" s="27"/>
      <c r="G35" s="27"/>
      <c r="H35" s="27"/>
      <c r="I35" s="27"/>
      <c r="J35" s="27"/>
      <c r="K35" s="27"/>
      <c r="L35" s="27"/>
      <c r="M35" s="27"/>
      <c r="N35" s="27"/>
      <c r="O35" s="842"/>
    </row>
    <row r="36" spans="2:15">
      <c r="B36" s="841"/>
      <c r="C36" s="27"/>
      <c r="D36" s="27"/>
      <c r="E36" s="27"/>
      <c r="F36" s="27"/>
      <c r="G36" s="27"/>
      <c r="H36" s="27"/>
      <c r="I36" s="27"/>
      <c r="J36" s="27"/>
      <c r="K36" s="27"/>
      <c r="L36" s="27"/>
      <c r="M36" s="27"/>
      <c r="N36" s="27"/>
      <c r="O36" s="842"/>
    </row>
    <row r="37" spans="2:15">
      <c r="B37" s="841"/>
      <c r="C37" s="27"/>
      <c r="D37" s="27"/>
      <c r="E37" s="27"/>
      <c r="F37" s="27"/>
      <c r="G37" s="27"/>
      <c r="H37" s="27"/>
      <c r="I37" s="27"/>
      <c r="J37" s="27"/>
      <c r="K37" s="27"/>
      <c r="L37" s="27"/>
      <c r="M37" s="27"/>
      <c r="N37" s="27"/>
      <c r="O37" s="842"/>
    </row>
    <row r="38" spans="2:15">
      <c r="B38" s="841"/>
      <c r="C38" s="27"/>
      <c r="D38" s="27"/>
      <c r="E38" s="27"/>
      <c r="F38" s="27"/>
      <c r="G38" s="27"/>
      <c r="H38" s="27"/>
      <c r="I38" s="27"/>
      <c r="J38" s="27"/>
      <c r="K38" s="27"/>
      <c r="L38" s="27"/>
      <c r="M38" s="27"/>
      <c r="N38" s="27"/>
      <c r="O38" s="842"/>
    </row>
    <row r="39" spans="2:15">
      <c r="B39" s="841"/>
      <c r="C39" s="27"/>
      <c r="D39" s="27"/>
      <c r="E39" s="27"/>
      <c r="F39" s="27"/>
      <c r="G39" s="27"/>
      <c r="H39" s="27"/>
      <c r="I39" s="27"/>
      <c r="J39" s="27"/>
      <c r="K39" s="27"/>
      <c r="L39" s="27"/>
      <c r="M39" s="27"/>
      <c r="N39" s="27"/>
      <c r="O39" s="842"/>
    </row>
    <row r="40" spans="2:15">
      <c r="B40" s="841"/>
      <c r="C40" s="27"/>
      <c r="D40" s="27"/>
      <c r="E40" s="27"/>
      <c r="F40" s="27"/>
      <c r="G40" s="27"/>
      <c r="H40" s="27"/>
      <c r="I40" s="27"/>
      <c r="J40" s="27"/>
      <c r="K40" s="27"/>
      <c r="L40" s="27"/>
      <c r="M40" s="27"/>
      <c r="N40" s="27"/>
      <c r="O40" s="842"/>
    </row>
    <row r="41" spans="2:15">
      <c r="B41" s="841"/>
      <c r="C41" s="27"/>
      <c r="D41" s="27"/>
      <c r="E41" s="27"/>
      <c r="F41" s="27"/>
      <c r="G41" s="27"/>
      <c r="H41" s="27"/>
      <c r="I41" s="27"/>
      <c r="J41" s="27"/>
      <c r="K41" s="27"/>
      <c r="L41" s="27"/>
      <c r="M41" s="27"/>
      <c r="N41" s="27"/>
      <c r="O41" s="842"/>
    </row>
    <row r="42" spans="2:15">
      <c r="B42" s="841"/>
      <c r="C42" s="27"/>
      <c r="D42" s="27"/>
      <c r="E42" s="27"/>
      <c r="F42" s="27"/>
      <c r="G42" s="27"/>
      <c r="H42" s="27"/>
      <c r="I42" s="27"/>
      <c r="J42" s="27"/>
      <c r="K42" s="27"/>
      <c r="L42" s="27"/>
      <c r="M42" s="27"/>
      <c r="N42" s="27"/>
      <c r="O42" s="842"/>
    </row>
    <row r="43" spans="2:15">
      <c r="B43" s="841"/>
      <c r="C43" s="27"/>
      <c r="D43" s="27"/>
      <c r="E43" s="27"/>
      <c r="F43" s="27"/>
      <c r="G43" s="27"/>
      <c r="H43" s="27"/>
      <c r="I43" s="27"/>
      <c r="J43" s="27"/>
      <c r="K43" s="27"/>
      <c r="L43" s="27"/>
      <c r="M43" s="27"/>
      <c r="N43" s="27"/>
      <c r="O43" s="842"/>
    </row>
    <row r="44" spans="2:15">
      <c r="B44" s="841"/>
      <c r="C44" s="27"/>
      <c r="D44" s="27"/>
      <c r="E44" s="27"/>
      <c r="F44" s="27"/>
      <c r="G44" s="27"/>
      <c r="H44" s="27"/>
      <c r="I44" s="27"/>
      <c r="J44" s="27"/>
      <c r="K44" s="27"/>
      <c r="L44" s="27"/>
      <c r="M44" s="27"/>
      <c r="N44" s="27"/>
      <c r="O44" s="842"/>
    </row>
    <row r="45" spans="2:15">
      <c r="B45" s="841"/>
      <c r="C45" s="27"/>
      <c r="D45" s="27"/>
      <c r="E45" s="27"/>
      <c r="F45" s="27"/>
      <c r="G45" s="27"/>
      <c r="H45" s="27"/>
      <c r="I45" s="27"/>
      <c r="J45" s="27"/>
      <c r="K45" s="27"/>
      <c r="L45" s="27"/>
      <c r="M45" s="27"/>
      <c r="N45" s="27"/>
      <c r="O45" s="842"/>
    </row>
    <row r="46" spans="2:15">
      <c r="B46" s="841"/>
      <c r="C46" s="27"/>
      <c r="D46" s="27"/>
      <c r="E46" s="27"/>
      <c r="F46" s="27"/>
      <c r="G46" s="27"/>
      <c r="H46" s="27"/>
      <c r="I46" s="27"/>
      <c r="J46" s="27"/>
      <c r="K46" s="27"/>
      <c r="L46" s="27"/>
      <c r="M46" s="27"/>
      <c r="N46" s="27"/>
      <c r="O46" s="842"/>
    </row>
    <row r="47" spans="2:15">
      <c r="B47" s="841"/>
      <c r="C47" s="27"/>
      <c r="D47" s="27"/>
      <c r="E47" s="27"/>
      <c r="F47" s="27"/>
      <c r="G47" s="27"/>
      <c r="H47" s="27"/>
      <c r="I47" s="27"/>
      <c r="J47" s="27"/>
      <c r="K47" s="27"/>
      <c r="L47" s="27"/>
      <c r="M47" s="27"/>
      <c r="N47" s="27"/>
      <c r="O47" s="842"/>
    </row>
    <row r="48" spans="2:15">
      <c r="B48" s="841"/>
      <c r="C48" s="27"/>
      <c r="D48" s="27"/>
      <c r="E48" s="27"/>
      <c r="F48" s="27"/>
      <c r="G48" s="27"/>
      <c r="H48" s="27"/>
      <c r="I48" s="27"/>
      <c r="J48" s="27"/>
      <c r="K48" s="27"/>
      <c r="L48" s="27"/>
      <c r="M48" s="27"/>
      <c r="N48" s="27"/>
      <c r="O48" s="842"/>
    </row>
    <row r="49" spans="2:15">
      <c r="B49" s="841"/>
      <c r="C49" s="27"/>
      <c r="D49" s="27"/>
      <c r="E49" s="27"/>
      <c r="F49" s="27"/>
      <c r="G49" s="27"/>
      <c r="H49" s="27"/>
      <c r="I49" s="27"/>
      <c r="J49" s="27"/>
      <c r="K49" s="27"/>
      <c r="L49" s="27"/>
      <c r="M49" s="27"/>
      <c r="N49" s="27"/>
      <c r="O49" s="842"/>
    </row>
    <row r="50" spans="2:15">
      <c r="B50" s="841"/>
      <c r="C50" s="27"/>
      <c r="D50" s="27"/>
      <c r="E50" s="27"/>
      <c r="F50" s="27"/>
      <c r="G50" s="27"/>
      <c r="H50" s="27"/>
      <c r="I50" s="27"/>
      <c r="J50" s="27"/>
      <c r="K50" s="27"/>
      <c r="L50" s="27"/>
      <c r="M50" s="27"/>
      <c r="N50" s="27"/>
      <c r="O50" s="842"/>
    </row>
    <row r="51" spans="2:15">
      <c r="B51" s="841"/>
      <c r="C51" s="27"/>
      <c r="D51" s="27"/>
      <c r="E51" s="27"/>
      <c r="F51" s="27"/>
      <c r="G51" s="27"/>
      <c r="H51" s="27"/>
      <c r="I51" s="27"/>
      <c r="J51" s="27"/>
      <c r="K51" s="27"/>
      <c r="L51" s="27"/>
      <c r="M51" s="27"/>
      <c r="N51" s="27"/>
      <c r="O51" s="842"/>
    </row>
    <row r="52" spans="2:15">
      <c r="B52" s="841"/>
      <c r="C52" s="27"/>
      <c r="D52" s="27"/>
      <c r="E52" s="27"/>
      <c r="F52" s="27"/>
      <c r="G52" s="27"/>
      <c r="H52" s="27"/>
      <c r="I52" s="27"/>
      <c r="J52" s="27"/>
      <c r="K52" s="27"/>
      <c r="L52" s="27"/>
      <c r="M52" s="27"/>
      <c r="N52" s="27"/>
      <c r="O52" s="842"/>
    </row>
    <row r="53" spans="2:15">
      <c r="B53" s="841"/>
      <c r="C53" s="27"/>
      <c r="D53" s="27"/>
      <c r="E53" s="27"/>
      <c r="F53" s="27"/>
      <c r="G53" s="27"/>
      <c r="H53" s="27"/>
      <c r="I53" s="27"/>
      <c r="J53" s="27"/>
      <c r="K53" s="27"/>
      <c r="L53" s="27"/>
      <c r="M53" s="27"/>
      <c r="N53" s="27"/>
      <c r="O53" s="842"/>
    </row>
    <row r="54" spans="2:15">
      <c r="B54" s="841"/>
      <c r="C54" s="27"/>
      <c r="D54" s="27"/>
      <c r="E54" s="27"/>
      <c r="F54" s="27"/>
      <c r="G54" s="27"/>
      <c r="H54" s="27"/>
      <c r="I54" s="27"/>
      <c r="J54" s="27"/>
      <c r="K54" s="27"/>
      <c r="L54" s="27"/>
      <c r="M54" s="27"/>
      <c r="N54" s="27"/>
      <c r="O54" s="842"/>
    </row>
    <row r="55" spans="2:15">
      <c r="B55" s="841"/>
      <c r="C55" s="27"/>
      <c r="D55" s="27"/>
      <c r="E55" s="27"/>
      <c r="F55" s="27"/>
      <c r="G55" s="27"/>
      <c r="H55" s="27"/>
      <c r="I55" s="27"/>
      <c r="J55" s="27"/>
      <c r="K55" s="27"/>
      <c r="L55" s="27"/>
      <c r="M55" s="27"/>
      <c r="N55" s="27"/>
      <c r="O55" s="842"/>
    </row>
    <row r="56" spans="2:15">
      <c r="B56" s="843"/>
      <c r="C56" s="844"/>
      <c r="D56" s="844"/>
      <c r="E56" s="844"/>
      <c r="F56" s="844"/>
      <c r="G56" s="844"/>
      <c r="H56" s="844"/>
      <c r="I56" s="844"/>
      <c r="J56" s="844"/>
      <c r="K56" s="844"/>
      <c r="L56" s="844"/>
      <c r="M56" s="844"/>
      <c r="N56" s="844"/>
      <c r="O56" s="845"/>
    </row>
  </sheetData>
  <sheetProtection algorithmName="SHA-512" hashValue="qoZ0vQjyCfGZXsPfFIB9phq83+a9yNMho11/uFPDzAJ/YTih7Pws+2u4Cl5ZzkeVAIB/9WvgwH/N4HHjjk2ktg==" saltValue="nxKkzmF0IZ3bqJtUpfNNfA==" spinCount="100000" sheet="1" formatCells="0" formatColumns="0" formatRows="0" insertColumns="0" insertRows="0" deleteRows="0" selectLockedCells="1" autoFilter="0" pivotTables="0"/>
  <mergeCells count="1">
    <mergeCell ref="E3:O3"/>
  </mergeCells>
  <phoneticPr fontId="21"/>
  <conditionalFormatting sqref="A1:XFD11 A12:D12 F12:XFD12 A13:XFD1048576">
    <cfRule type="containsText" dxfId="491" priority="1" operator="containsText" text="(例)">
      <formula>NOT(ISERROR(SEARCH("(例)",A1)))</formula>
    </cfRule>
  </conditionalFormatting>
  <conditionalFormatting sqref="C3 E3:O3">
    <cfRule type="containsBlanks" dxfId="490" priority="2">
      <formula>LEN(TRIM(C3))=0</formula>
    </cfRule>
  </conditionalFormatting>
  <printOptions horizontalCentered="1"/>
  <pageMargins left="0.51181102362204722" right="0.11811023622047245" top="0.35433070866141736" bottom="0.35433070866141736" header="0.31496062992125984" footer="0.11811023622047245"/>
  <pageSetup paperSize="8" scale="67" fitToHeight="0" orientation="landscape" r:id="rId1"/>
  <headerFooter scaleWithDoc="0">
    <oddFooter>&amp;R&amp;K01+049R7高層ZEH-M_ver.1</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75CDA-8FDD-49F3-A6DA-49AE1976296C}">
  <sheetPr codeName="Sheet10"/>
  <dimension ref="A1:BL314"/>
  <sheetViews>
    <sheetView showGridLines="0" view="pageBreakPreview" zoomScale="55" zoomScaleNormal="80" zoomScaleSheetLayoutView="55" workbookViewId="0">
      <pane ySplit="12" topLeftCell="A13" activePane="bottomLeft" state="frozen"/>
      <selection pane="bottomLeft" activeCell="C13" sqref="C13"/>
    </sheetView>
  </sheetViews>
  <sheetFormatPr defaultColWidth="9" defaultRowHeight="46"/>
  <cols>
    <col min="1" max="1" width="1.58203125" style="67" customWidth="1"/>
    <col min="2" max="2" width="5.58203125" style="28" bestFit="1" customWidth="1"/>
    <col min="3" max="3" width="5.58203125" style="80" bestFit="1" customWidth="1"/>
    <col min="4" max="4" width="5.58203125" style="17" bestFit="1" customWidth="1"/>
    <col min="5" max="5" width="6.83203125" style="70" bestFit="1" customWidth="1"/>
    <col min="6" max="6" width="8.58203125" style="70" customWidth="1"/>
    <col min="7" max="7" width="9.08203125" style="70" bestFit="1" customWidth="1"/>
    <col min="8" max="9" width="7.5" style="16" bestFit="1" customWidth="1"/>
    <col min="10" max="10" width="11.08203125" style="973" hidden="1" customWidth="1"/>
    <col min="11" max="11" width="7.5" style="16" bestFit="1" customWidth="1"/>
    <col min="12" max="12" width="8.5" style="16" bestFit="1" customWidth="1"/>
    <col min="13" max="13" width="7.33203125" style="16" bestFit="1" customWidth="1"/>
    <col min="14" max="14" width="13.33203125" style="36" bestFit="1" customWidth="1"/>
    <col min="15" max="15" width="4.58203125" style="65" customWidth="1"/>
    <col min="16" max="16" width="9.58203125" style="16" customWidth="1"/>
    <col min="17" max="17" width="5.58203125" style="16" customWidth="1"/>
    <col min="18" max="18" width="4.58203125" style="65" customWidth="1"/>
    <col min="19" max="19" width="9.58203125" style="16" customWidth="1"/>
    <col min="20" max="20" width="5.58203125" style="16" customWidth="1"/>
    <col min="21" max="21" width="4.58203125" style="65" customWidth="1"/>
    <col min="22" max="22" width="9.58203125" style="16" customWidth="1"/>
    <col min="23" max="23" width="5.58203125" style="16" customWidth="1"/>
    <col min="24" max="24" width="4.58203125" style="65" customWidth="1"/>
    <col min="25" max="25" width="9.58203125" style="16" customWidth="1"/>
    <col min="26" max="26" width="5.58203125" style="16" customWidth="1"/>
    <col min="27" max="27" width="4.58203125" style="65" customWidth="1"/>
    <col min="28" max="28" width="10.33203125" style="16" customWidth="1"/>
    <col min="29" max="29" width="4.58203125" style="65" customWidth="1"/>
    <col min="30" max="30" width="18.58203125" style="16" customWidth="1"/>
    <col min="31" max="31" width="4.58203125" style="65" customWidth="1"/>
    <col min="32" max="32" width="18.58203125" style="16" customWidth="1"/>
    <col min="33" max="33" width="4.58203125" style="65" customWidth="1"/>
    <col min="34" max="34" width="15.58203125" style="16" customWidth="1"/>
    <col min="35" max="35" width="4.58203125" style="65" customWidth="1"/>
    <col min="36" max="36" width="18.58203125" style="16" customWidth="1"/>
    <col min="37" max="37" width="4.58203125" style="65" customWidth="1"/>
    <col min="38" max="38" width="13.83203125" style="16" customWidth="1"/>
    <col min="39" max="39" width="4.58203125" style="65" customWidth="1"/>
    <col min="40" max="40" width="9.58203125" style="16" customWidth="1"/>
    <col min="41" max="41" width="4.58203125" style="65" customWidth="1"/>
    <col min="42" max="42" width="15.58203125" style="34" customWidth="1"/>
    <col min="43" max="43" width="4.58203125" style="65" customWidth="1"/>
    <col min="44" max="44" width="15.58203125" style="16" customWidth="1"/>
    <col min="45" max="45" width="5.58203125" style="16" customWidth="1"/>
    <col min="46" max="46" width="4.58203125" style="65" customWidth="1"/>
    <col min="47" max="47" width="5.58203125" style="16" customWidth="1"/>
    <col min="48" max="48" width="15.58203125" style="16" customWidth="1"/>
    <col min="49" max="49" width="4.58203125" style="65" customWidth="1"/>
    <col min="50" max="51" width="15.58203125" style="16" customWidth="1"/>
    <col min="52" max="52" width="4.58203125" style="65" customWidth="1"/>
    <col min="53" max="53" width="1.58203125" style="28" customWidth="1"/>
    <col min="54" max="54" width="9" style="28" hidden="1" customWidth="1"/>
    <col min="55" max="55" width="6.83203125" style="28" hidden="1" customWidth="1"/>
    <col min="56" max="56" width="5.83203125" style="28" hidden="1" customWidth="1"/>
    <col min="57" max="57" width="1.58203125" style="28" hidden="1" customWidth="1"/>
    <col min="58" max="59" width="5.58203125" style="28" hidden="1" customWidth="1"/>
    <col min="60" max="60" width="1.58203125" style="28" hidden="1" customWidth="1"/>
    <col min="61" max="61" width="13.33203125" style="28" hidden="1" customWidth="1"/>
    <col min="62" max="62" width="5.83203125" style="28" hidden="1" customWidth="1"/>
    <col min="63" max="63" width="9" style="28" hidden="1" customWidth="1"/>
    <col min="64" max="16384" width="9" style="28"/>
  </cols>
  <sheetData>
    <row r="1" spans="1:64" ht="41.15" hidden="1" customHeight="1"/>
    <row r="2" spans="1:64" s="173" customFormat="1" ht="19">
      <c r="A2" s="170" t="s">
        <v>774</v>
      </c>
      <c r="B2" s="170"/>
      <c r="C2" s="171"/>
      <c r="D2" s="172"/>
      <c r="N2" s="174"/>
      <c r="O2" s="175"/>
      <c r="R2" s="175"/>
      <c r="U2" s="175"/>
      <c r="X2" s="175"/>
      <c r="AA2" s="175"/>
      <c r="AC2" s="175"/>
      <c r="AE2" s="175"/>
      <c r="AG2" s="175"/>
      <c r="AI2" s="175"/>
      <c r="AK2" s="175"/>
      <c r="AM2" s="175"/>
      <c r="AO2" s="175"/>
      <c r="AP2" s="176"/>
      <c r="AQ2" s="175"/>
      <c r="AT2" s="175"/>
      <c r="AW2" s="175"/>
      <c r="AZ2" s="175"/>
    </row>
    <row r="3" spans="1:64" s="173" customFormat="1" ht="19">
      <c r="A3" s="170" t="s">
        <v>306</v>
      </c>
      <c r="B3" s="170"/>
      <c r="C3" s="171"/>
      <c r="D3" s="172"/>
      <c r="J3" s="971"/>
      <c r="N3" s="174"/>
      <c r="O3" s="175"/>
      <c r="R3" s="175"/>
      <c r="U3" s="175"/>
      <c r="X3" s="175"/>
      <c r="AA3" s="175"/>
      <c r="AC3" s="175"/>
      <c r="AE3" s="175"/>
      <c r="AG3" s="175"/>
      <c r="AI3" s="175"/>
      <c r="AK3" s="175"/>
      <c r="AM3" s="175"/>
      <c r="AO3" s="175"/>
      <c r="AP3" s="176"/>
      <c r="AQ3" s="175"/>
      <c r="AT3" s="175"/>
      <c r="AW3" s="175"/>
      <c r="AZ3" s="175"/>
    </row>
    <row r="4" spans="1:64" ht="13">
      <c r="A4" s="28"/>
      <c r="C4" s="77" t="s">
        <v>192</v>
      </c>
      <c r="D4" s="9"/>
      <c r="E4" s="28"/>
      <c r="F4" s="28"/>
      <c r="G4" s="28"/>
      <c r="H4" s="11"/>
      <c r="I4" s="11"/>
      <c r="J4" s="1003"/>
      <c r="K4" s="11"/>
      <c r="L4" s="11"/>
      <c r="M4" s="11"/>
      <c r="N4" s="61"/>
      <c r="O4" s="63"/>
      <c r="P4" s="11"/>
      <c r="Q4" s="11"/>
      <c r="R4" s="63"/>
      <c r="S4" s="11"/>
      <c r="T4" s="11"/>
      <c r="U4" s="63"/>
      <c r="V4" s="11"/>
      <c r="W4" s="11"/>
      <c r="X4" s="63"/>
      <c r="Y4" s="11"/>
      <c r="Z4" s="11"/>
      <c r="AA4" s="63"/>
      <c r="AB4" s="12"/>
      <c r="AC4" s="63"/>
      <c r="AD4" s="12"/>
      <c r="AE4" s="63"/>
      <c r="AF4" s="12"/>
      <c r="AG4" s="63"/>
      <c r="AH4" s="12"/>
      <c r="AI4" s="63"/>
      <c r="AJ4" s="12"/>
      <c r="AK4" s="63"/>
      <c r="AL4" s="11"/>
      <c r="AM4" s="63"/>
      <c r="AN4" s="11"/>
      <c r="AO4" s="63"/>
      <c r="AP4" s="62"/>
      <c r="AQ4" s="63"/>
      <c r="AR4" s="12"/>
      <c r="AS4" s="12"/>
      <c r="AT4" s="63"/>
      <c r="AU4" s="12"/>
      <c r="AV4" s="12"/>
      <c r="AW4" s="63"/>
      <c r="AX4" s="11"/>
      <c r="AY4" s="11"/>
      <c r="AZ4" s="63"/>
    </row>
    <row r="5" spans="1:64" ht="43.5" customHeight="1">
      <c r="A5" s="28"/>
      <c r="B5" s="1970" t="s">
        <v>1122</v>
      </c>
      <c r="C5" s="1970"/>
      <c r="D5" s="1970"/>
      <c r="E5" s="1970"/>
      <c r="F5" s="1970"/>
      <c r="G5" s="1970"/>
      <c r="H5" s="11"/>
      <c r="J5" s="1212"/>
      <c r="K5" s="1966" t="str">
        <f>IF(全体概要!$U$54="☑","ハイグレード仕様","ＺＥＨ－Ｍ")</f>
        <v>ＺＥＨ－Ｍ</v>
      </c>
      <c r="L5" s="1966"/>
      <c r="M5" s="1966"/>
      <c r="N5" s="1966"/>
      <c r="O5" s="1966"/>
      <c r="P5" s="63"/>
      <c r="Q5" s="11"/>
      <c r="R5" s="63"/>
      <c r="S5" s="11"/>
      <c r="T5" s="11"/>
      <c r="U5" s="63"/>
      <c r="V5" s="11"/>
      <c r="W5" s="11"/>
      <c r="X5" s="63"/>
      <c r="Y5" s="11"/>
      <c r="Z5" s="11"/>
      <c r="AA5" s="63"/>
      <c r="AB5" s="12"/>
      <c r="AC5" s="63"/>
      <c r="AD5" s="12"/>
      <c r="AE5" s="63"/>
      <c r="AF5" s="12"/>
      <c r="AG5" s="63"/>
      <c r="AH5" s="11"/>
      <c r="AI5" s="63"/>
      <c r="AJ5" s="12"/>
      <c r="AK5" s="63"/>
      <c r="AL5" s="11"/>
      <c r="AM5" s="63"/>
      <c r="AN5" s="12"/>
      <c r="AO5" s="63"/>
      <c r="AP5" s="62"/>
      <c r="AQ5" s="63"/>
      <c r="AR5" s="63"/>
      <c r="AS5" s="12"/>
      <c r="AT5" s="63"/>
      <c r="AU5" s="12"/>
      <c r="AV5" s="12"/>
      <c r="AW5" s="63"/>
      <c r="AX5" s="11"/>
      <c r="AY5" s="11"/>
      <c r="AZ5" s="63"/>
    </row>
    <row r="6" spans="1:64" ht="13">
      <c r="A6" s="28"/>
      <c r="C6" s="77" t="s">
        <v>192</v>
      </c>
      <c r="D6" s="9"/>
      <c r="E6" s="28"/>
      <c r="F6" s="28"/>
      <c r="G6" s="28"/>
      <c r="H6" s="11"/>
      <c r="I6" s="11"/>
      <c r="J6" s="1003"/>
      <c r="K6" s="11"/>
      <c r="L6" s="11"/>
      <c r="M6" s="28"/>
      <c r="N6" s="30"/>
      <c r="O6" s="66"/>
      <c r="P6" s="28"/>
      <c r="Q6" s="11"/>
      <c r="R6" s="63"/>
      <c r="S6" s="11"/>
      <c r="T6" s="11"/>
      <c r="U6" s="63"/>
      <c r="V6" s="28"/>
      <c r="W6" s="11"/>
      <c r="X6" s="63"/>
      <c r="Y6" s="11"/>
      <c r="Z6" s="11"/>
      <c r="AA6" s="63"/>
      <c r="AB6" s="12"/>
      <c r="AC6" s="63"/>
      <c r="AD6" s="12"/>
      <c r="AE6" s="63"/>
      <c r="AF6" s="12"/>
      <c r="AG6" s="63"/>
      <c r="AH6" s="11"/>
      <c r="AI6" s="63"/>
      <c r="AJ6" s="12"/>
      <c r="AK6" s="63"/>
      <c r="AL6" s="11"/>
      <c r="AM6" s="63"/>
      <c r="AN6" s="11"/>
      <c r="AO6" s="63"/>
      <c r="AP6" s="32"/>
      <c r="AQ6" s="63"/>
      <c r="AR6" s="12"/>
      <c r="AS6" s="12"/>
      <c r="AT6" s="63"/>
      <c r="AU6" s="12"/>
      <c r="AV6" s="12"/>
      <c r="AW6" s="63"/>
      <c r="AX6" s="11"/>
      <c r="AY6" s="11"/>
      <c r="AZ6" s="63"/>
    </row>
    <row r="7" spans="1:64" ht="43.5" customHeight="1">
      <c r="A7" s="13"/>
      <c r="B7" s="1967" t="s">
        <v>193</v>
      </c>
      <c r="C7" s="1968"/>
      <c r="D7" s="1968"/>
      <c r="E7" s="1969"/>
      <c r="F7" s="1935" t="str">
        <f>全体概要!C7</f>
        <v/>
      </c>
      <c r="G7" s="1936"/>
      <c r="H7" s="1936"/>
      <c r="I7" s="1936"/>
      <c r="J7" s="1936"/>
      <c r="K7" s="1936"/>
      <c r="L7" s="1936"/>
      <c r="M7" s="1937" t="s">
        <v>939</v>
      </c>
      <c r="N7" s="1937"/>
      <c r="O7" s="1937"/>
      <c r="P7" s="1938"/>
      <c r="Q7" s="11"/>
      <c r="S7" s="1211"/>
      <c r="T7" s="1211"/>
      <c r="U7" s="1211"/>
      <c r="V7" s="1211"/>
      <c r="W7" s="1211"/>
      <c r="X7" s="1211"/>
      <c r="Y7" s="1211"/>
      <c r="Z7" s="11"/>
      <c r="AA7" s="63"/>
      <c r="AB7" s="11"/>
      <c r="AC7" s="63"/>
      <c r="AD7" s="11"/>
      <c r="AE7" s="63"/>
      <c r="AF7" s="11"/>
      <c r="AG7" s="63"/>
      <c r="AH7" s="11"/>
      <c r="AI7" s="63"/>
      <c r="AJ7" s="12"/>
      <c r="AK7" s="63"/>
      <c r="AL7" s="11"/>
      <c r="AM7" s="63"/>
      <c r="AN7" s="11"/>
      <c r="AO7" s="63"/>
      <c r="AP7" s="32"/>
      <c r="AQ7" s="63"/>
      <c r="AR7" s="11"/>
      <c r="AS7" s="11"/>
      <c r="AT7" s="63"/>
      <c r="AU7" s="11"/>
      <c r="AV7" s="11"/>
      <c r="AW7" s="63"/>
      <c r="AX7" s="11"/>
      <c r="AY7" s="11"/>
      <c r="AZ7" s="63"/>
    </row>
    <row r="8" spans="1:64" ht="13.5" customHeight="1" thickBot="1">
      <c r="A8" s="28"/>
      <c r="C8" s="77" t="s">
        <v>192</v>
      </c>
      <c r="D8" s="9"/>
      <c r="E8" s="28"/>
      <c r="F8" s="28"/>
      <c r="G8" s="28"/>
      <c r="H8" s="28"/>
      <c r="I8" s="28"/>
      <c r="J8" s="1004"/>
      <c r="K8" s="28"/>
      <c r="L8" s="28"/>
      <c r="M8" s="28"/>
      <c r="N8" s="30"/>
      <c r="O8" s="66"/>
      <c r="P8" s="10"/>
      <c r="Q8" s="10"/>
      <c r="R8" s="64"/>
      <c r="S8" s="10"/>
      <c r="T8" s="10"/>
      <c r="U8" s="64"/>
      <c r="V8" s="10"/>
      <c r="W8" s="10"/>
      <c r="X8" s="64"/>
      <c r="Y8" s="10"/>
      <c r="Z8" s="10"/>
      <c r="AA8" s="64"/>
      <c r="AB8" s="10"/>
      <c r="AC8" s="64"/>
      <c r="AD8" s="10"/>
      <c r="AE8" s="64"/>
      <c r="AF8" s="10"/>
      <c r="AG8" s="64"/>
      <c r="AH8" s="10"/>
      <c r="AI8" s="64"/>
      <c r="AJ8" s="14"/>
      <c r="AK8" s="64"/>
      <c r="AL8" s="10"/>
      <c r="AM8" s="64"/>
      <c r="AN8" s="10"/>
      <c r="AO8" s="64"/>
      <c r="AP8" s="33"/>
      <c r="AQ8" s="64"/>
      <c r="AR8" s="474"/>
      <c r="AS8" s="474"/>
      <c r="AT8" s="475"/>
      <c r="AU8" s="474"/>
      <c r="AV8" s="474"/>
      <c r="AW8" s="475"/>
      <c r="AX8" s="10"/>
      <c r="AY8" s="10"/>
      <c r="AZ8" s="64"/>
      <c r="BC8" s="1945" t="s">
        <v>1008</v>
      </c>
      <c r="BD8" s="1946"/>
      <c r="BE8" s="643"/>
      <c r="BF8" s="1971" t="s">
        <v>1007</v>
      </c>
      <c r="BG8" s="1971"/>
      <c r="BH8" s="643"/>
      <c r="BI8" s="1945" t="s">
        <v>1006</v>
      </c>
      <c r="BJ8" s="1946"/>
    </row>
    <row r="9" spans="1:64" ht="21" customHeight="1">
      <c r="A9" s="81"/>
      <c r="B9" s="1956" t="s">
        <v>194</v>
      </c>
      <c r="C9" s="1961" t="s">
        <v>195</v>
      </c>
      <c r="D9" s="1956" t="s">
        <v>196</v>
      </c>
      <c r="E9" s="1956" t="s">
        <v>197</v>
      </c>
      <c r="F9" s="1956" t="s">
        <v>198</v>
      </c>
      <c r="G9" s="1956" t="s">
        <v>199</v>
      </c>
      <c r="H9" s="1939" t="s">
        <v>200</v>
      </c>
      <c r="I9" s="1941"/>
      <c r="J9" s="1939" t="s">
        <v>201</v>
      </c>
      <c r="K9" s="1940"/>
      <c r="L9" s="1940"/>
      <c r="M9" s="1940"/>
      <c r="N9" s="1940"/>
      <c r="O9" s="1941"/>
      <c r="P9" s="1963" t="s">
        <v>751</v>
      </c>
      <c r="Q9" s="1964"/>
      <c r="R9" s="1964"/>
      <c r="S9" s="1964"/>
      <c r="T9" s="1964"/>
      <c r="U9" s="1965"/>
      <c r="V9" s="1963" t="s">
        <v>752</v>
      </c>
      <c r="W9" s="1964"/>
      <c r="X9" s="1964"/>
      <c r="Y9" s="1964"/>
      <c r="Z9" s="1964"/>
      <c r="AA9" s="1965"/>
      <c r="AB9" s="1917" t="s">
        <v>354</v>
      </c>
      <c r="AC9" s="1918"/>
      <c r="AD9" s="1922" t="s">
        <v>735</v>
      </c>
      <c r="AE9" s="1923"/>
      <c r="AF9" s="1927" t="s">
        <v>734</v>
      </c>
      <c r="AG9" s="1928"/>
      <c r="AH9" s="1939" t="s">
        <v>202</v>
      </c>
      <c r="AI9" s="1941"/>
      <c r="AJ9" s="1939" t="s">
        <v>203</v>
      </c>
      <c r="AK9" s="1972"/>
      <c r="AL9" s="1956" t="s">
        <v>419</v>
      </c>
      <c r="AM9" s="1956"/>
      <c r="AN9" s="1956" t="s">
        <v>754</v>
      </c>
      <c r="AO9" s="1956"/>
      <c r="AP9" s="1956" t="s">
        <v>230</v>
      </c>
      <c r="AQ9" s="1956"/>
      <c r="AR9" s="1952" t="s">
        <v>346</v>
      </c>
      <c r="AS9" s="1953"/>
      <c r="AT9" s="1954"/>
      <c r="AU9" s="1952" t="s">
        <v>347</v>
      </c>
      <c r="AV9" s="1953"/>
      <c r="AW9" s="1954"/>
      <c r="AX9" s="1956" t="s">
        <v>579</v>
      </c>
      <c r="AY9" s="1956"/>
      <c r="AZ9" s="1956"/>
      <c r="BC9" s="1947"/>
      <c r="BD9" s="1948"/>
      <c r="BE9" s="643"/>
      <c r="BF9" s="1971"/>
      <c r="BG9" s="1971"/>
      <c r="BH9" s="643"/>
      <c r="BI9" s="1947"/>
      <c r="BJ9" s="1948"/>
    </row>
    <row r="10" spans="1:64" ht="34.5" customHeight="1">
      <c r="A10" s="82"/>
      <c r="B10" s="1957"/>
      <c r="C10" s="1962"/>
      <c r="D10" s="1957"/>
      <c r="E10" s="1957"/>
      <c r="F10" s="1957"/>
      <c r="G10" s="1957"/>
      <c r="H10" s="1921"/>
      <c r="I10" s="1942"/>
      <c r="J10" s="1921"/>
      <c r="K10" s="1933"/>
      <c r="L10" s="1933"/>
      <c r="M10" s="1933"/>
      <c r="N10" s="1933"/>
      <c r="O10" s="1942"/>
      <c r="P10" s="1921" t="s">
        <v>348</v>
      </c>
      <c r="Q10" s="1933"/>
      <c r="R10" s="1933"/>
      <c r="S10" s="1933" t="s">
        <v>349</v>
      </c>
      <c r="T10" s="1933"/>
      <c r="U10" s="1942"/>
      <c r="V10" s="1921" t="s">
        <v>348</v>
      </c>
      <c r="W10" s="1933"/>
      <c r="X10" s="1933"/>
      <c r="Y10" s="1933" t="s">
        <v>349</v>
      </c>
      <c r="Z10" s="1933"/>
      <c r="AA10" s="1942"/>
      <c r="AB10" s="1919"/>
      <c r="AC10" s="1920"/>
      <c r="AD10" s="1924"/>
      <c r="AE10" s="1925"/>
      <c r="AF10" s="1929"/>
      <c r="AG10" s="1930"/>
      <c r="AH10" s="1921"/>
      <c r="AI10" s="1942"/>
      <c r="AJ10" s="1921"/>
      <c r="AK10" s="1951"/>
      <c r="AL10" s="1957"/>
      <c r="AM10" s="1957"/>
      <c r="AN10" s="1957"/>
      <c r="AO10" s="1957"/>
      <c r="AP10" s="1957"/>
      <c r="AQ10" s="1957"/>
      <c r="AR10" s="1919"/>
      <c r="AS10" s="1955"/>
      <c r="AT10" s="1920"/>
      <c r="AU10" s="1919"/>
      <c r="AV10" s="1955"/>
      <c r="AW10" s="1920"/>
      <c r="AX10" s="1957"/>
      <c r="AY10" s="1957"/>
      <c r="AZ10" s="1957"/>
      <c r="BC10" s="1947"/>
      <c r="BD10" s="1948"/>
      <c r="BE10" s="643"/>
      <c r="BF10" s="1971"/>
      <c r="BG10" s="1971"/>
      <c r="BH10" s="643"/>
      <c r="BI10" s="1947"/>
      <c r="BJ10" s="1948"/>
    </row>
    <row r="11" spans="1:64" ht="18.75" customHeight="1">
      <c r="A11" s="15"/>
      <c r="B11" s="1957"/>
      <c r="C11" s="1962"/>
      <c r="D11" s="1957"/>
      <c r="E11" s="1957"/>
      <c r="F11" s="1957"/>
      <c r="G11" s="1957"/>
      <c r="H11" s="1921" t="s">
        <v>206</v>
      </c>
      <c r="I11" s="1942" t="s">
        <v>207</v>
      </c>
      <c r="J11" s="1943"/>
      <c r="K11" s="1933" t="s">
        <v>208</v>
      </c>
      <c r="L11" s="1933"/>
      <c r="M11" s="1933"/>
      <c r="N11" s="1944" t="s">
        <v>209</v>
      </c>
      <c r="O11" s="1915" t="s">
        <v>210</v>
      </c>
      <c r="P11" s="1921" t="s">
        <v>211</v>
      </c>
      <c r="Q11" s="1933" t="s">
        <v>212</v>
      </c>
      <c r="R11" s="1934" t="s">
        <v>210</v>
      </c>
      <c r="S11" s="1933" t="s">
        <v>211</v>
      </c>
      <c r="T11" s="1933" t="s">
        <v>212</v>
      </c>
      <c r="U11" s="1915" t="s">
        <v>210</v>
      </c>
      <c r="V11" s="1921" t="s">
        <v>211</v>
      </c>
      <c r="W11" s="1933" t="s">
        <v>212</v>
      </c>
      <c r="X11" s="1934" t="s">
        <v>210</v>
      </c>
      <c r="Y11" s="1933" t="s">
        <v>211</v>
      </c>
      <c r="Z11" s="1933" t="s">
        <v>212</v>
      </c>
      <c r="AA11" s="1915" t="s">
        <v>210</v>
      </c>
      <c r="AB11" s="1931" t="s">
        <v>350</v>
      </c>
      <c r="AC11" s="1932" t="s">
        <v>210</v>
      </c>
      <c r="AD11" s="1921" t="s">
        <v>213</v>
      </c>
      <c r="AE11" s="1915" t="s">
        <v>210</v>
      </c>
      <c r="AF11" s="1921" t="s">
        <v>213</v>
      </c>
      <c r="AG11" s="1915" t="s">
        <v>210</v>
      </c>
      <c r="AH11" s="1921" t="s">
        <v>214</v>
      </c>
      <c r="AI11" s="1915" t="s">
        <v>210</v>
      </c>
      <c r="AJ11" s="1921" t="s">
        <v>215</v>
      </c>
      <c r="AK11" s="1973" t="s">
        <v>210</v>
      </c>
      <c r="AL11" s="1926" t="s">
        <v>355</v>
      </c>
      <c r="AM11" s="1915" t="s">
        <v>210</v>
      </c>
      <c r="AN11" s="1926" t="s">
        <v>274</v>
      </c>
      <c r="AO11" s="1915" t="s">
        <v>210</v>
      </c>
      <c r="AP11" s="1916" t="s">
        <v>912</v>
      </c>
      <c r="AQ11" s="1915" t="s">
        <v>210</v>
      </c>
      <c r="AR11" s="1931" t="s">
        <v>351</v>
      </c>
      <c r="AS11" s="1959" t="s">
        <v>352</v>
      </c>
      <c r="AT11" s="1932" t="s">
        <v>210</v>
      </c>
      <c r="AU11" s="1931" t="s">
        <v>461</v>
      </c>
      <c r="AV11" s="1958" t="s">
        <v>353</v>
      </c>
      <c r="AW11" s="1932" t="s">
        <v>210</v>
      </c>
      <c r="AX11" s="1926" t="s">
        <v>495</v>
      </c>
      <c r="AY11" s="1951" t="s">
        <v>512</v>
      </c>
      <c r="AZ11" s="1915" t="s">
        <v>210</v>
      </c>
      <c r="BC11" s="1949"/>
      <c r="BD11" s="1950"/>
      <c r="BE11" s="643"/>
      <c r="BF11" s="1971"/>
      <c r="BG11" s="1971"/>
      <c r="BH11" s="643"/>
      <c r="BI11" s="1949"/>
      <c r="BJ11" s="1950"/>
    </row>
    <row r="12" spans="1:64">
      <c r="B12" s="1957"/>
      <c r="C12" s="1962"/>
      <c r="D12" s="1957"/>
      <c r="E12" s="1957"/>
      <c r="F12" s="1957"/>
      <c r="G12" s="1957"/>
      <c r="H12" s="1921"/>
      <c r="I12" s="1942"/>
      <c r="J12" s="1943"/>
      <c r="K12" s="156" t="s">
        <v>216</v>
      </c>
      <c r="L12" s="156" t="s">
        <v>217</v>
      </c>
      <c r="M12" s="156" t="s">
        <v>218</v>
      </c>
      <c r="N12" s="1944"/>
      <c r="O12" s="1915"/>
      <c r="P12" s="1921"/>
      <c r="Q12" s="1933"/>
      <c r="R12" s="1934"/>
      <c r="S12" s="1933"/>
      <c r="T12" s="1933"/>
      <c r="U12" s="1915"/>
      <c r="V12" s="1921"/>
      <c r="W12" s="1933"/>
      <c r="X12" s="1934"/>
      <c r="Y12" s="1933"/>
      <c r="Z12" s="1933"/>
      <c r="AA12" s="1915"/>
      <c r="AB12" s="1931"/>
      <c r="AC12" s="1932"/>
      <c r="AD12" s="1921"/>
      <c r="AE12" s="1915"/>
      <c r="AF12" s="1921"/>
      <c r="AG12" s="1915"/>
      <c r="AH12" s="1921"/>
      <c r="AI12" s="1915"/>
      <c r="AJ12" s="1921"/>
      <c r="AK12" s="1973"/>
      <c r="AL12" s="1926"/>
      <c r="AM12" s="1915"/>
      <c r="AN12" s="1926"/>
      <c r="AO12" s="1915"/>
      <c r="AP12" s="1916"/>
      <c r="AQ12" s="1915"/>
      <c r="AR12" s="1931"/>
      <c r="AS12" s="1960"/>
      <c r="AT12" s="1932"/>
      <c r="AU12" s="1931"/>
      <c r="AV12" s="1958"/>
      <c r="AW12" s="1932"/>
      <c r="AX12" s="1926"/>
      <c r="AY12" s="1951"/>
      <c r="AZ12" s="1915"/>
      <c r="BC12" s="1014" t="s">
        <v>219</v>
      </c>
      <c r="BD12" s="1014" t="s">
        <v>205</v>
      </c>
      <c r="BE12" s="643"/>
      <c r="BF12" s="1014" t="s">
        <v>220</v>
      </c>
      <c r="BG12" s="1014" t="s">
        <v>205</v>
      </c>
      <c r="BH12" s="643"/>
      <c r="BI12" s="1014" t="s">
        <v>204</v>
      </c>
      <c r="BJ12" s="1015" t="s">
        <v>205</v>
      </c>
    </row>
    <row r="13" spans="1:64">
      <c r="B13" s="52">
        <v>1</v>
      </c>
      <c r="C13" s="78"/>
      <c r="D13" s="53"/>
      <c r="E13" s="68"/>
      <c r="F13" s="562"/>
      <c r="G13" s="562"/>
      <c r="H13" s="56"/>
      <c r="I13" s="57"/>
      <c r="J13" s="972"/>
      <c r="K13" s="564" t="str">
        <f t="shared" ref="K13:K76" si="0">IF($F13="","",VLOOKUP($F13,$BC$13:$BD$17,2,TRUE))</f>
        <v/>
      </c>
      <c r="L13" s="564" t="str">
        <f>IF($G13="","",IF(OR(全体概要!$C$15=1,全体概要!$C$15=2),INDEX($BG$15,MATCH($G13,$BF$15,-1)),IF(全体概要!$C$15=3,INDEX($BG$14,MATCH($G13,$BF$14,-1)),IF(AND(全体概要!$C$15&gt;=4,全体概要!$C$15&lt;=7),INDEX($BG$13,MATCH($G13,$BF$13,-1)),0))))</f>
        <v/>
      </c>
      <c r="M13" s="1048" t="str">
        <f t="shared" ref="M13:M77" si="1">IF(OR($F13="",$H13="",$I13=""),"",VLOOKUP($H13&amp;$I13,$BI$13:$BJ$18,IF($F13&lt;0,2,IF(AND($H13="角住戸"),2,2)),FALSE))</f>
        <v/>
      </c>
      <c r="N13" s="1133">
        <f>IF(OR(K13="",L13="",M13=""),0,(IF(全体概要!$U$54="☑",700000*K13*L13*M13,550000*K13*L13*M13)))</f>
        <v>0</v>
      </c>
      <c r="O13" s="1134"/>
      <c r="P13" s="56"/>
      <c r="Q13" s="51"/>
      <c r="R13" s="1134"/>
      <c r="S13" s="51"/>
      <c r="T13" s="51"/>
      <c r="U13" s="1134"/>
      <c r="V13" s="56"/>
      <c r="W13" s="51"/>
      <c r="X13" s="1135"/>
      <c r="Y13" s="51"/>
      <c r="Z13" s="51"/>
      <c r="AA13" s="1134"/>
      <c r="AB13" s="56"/>
      <c r="AC13" s="1134"/>
      <c r="AD13" s="56"/>
      <c r="AE13" s="1134"/>
      <c r="AF13" s="56"/>
      <c r="AG13" s="1134"/>
      <c r="AH13" s="56"/>
      <c r="AI13" s="1134"/>
      <c r="AJ13" s="56"/>
      <c r="AK13" s="1134"/>
      <c r="AL13" s="59"/>
      <c r="AM13" s="1134"/>
      <c r="AN13" s="59"/>
      <c r="AO13" s="1134"/>
      <c r="AP13" s="1020"/>
      <c r="AQ13" s="1134"/>
      <c r="AR13" s="56"/>
      <c r="AS13" s="249"/>
      <c r="AT13" s="1134"/>
      <c r="AU13" s="56"/>
      <c r="AV13" s="565" t="str">
        <f>IF(AU13="","",IF(AU13="A",パネルラジエーター設備費用算出シート!$G$13,IF(AU13="B",パネルラジエーター設備費用算出シート!$N$13,IF(AU13="C",パネルラジエーター設備費用算出シート!$G$23,IF(AU13="D",パネルラジエーター設備費用算出シート!$N$23,IF(AU13="E",パネルラジエーター設備費用算出シート!$G$33,IF(AU13="F",パネルラジエーター設備費用算出シート!$N$33,IF(AU13="G",パネルラジエーター設備費用算出シート!$G$43,IF(AU13="H",パネルラジエーター設備費用算出シート!$N$43,IF(AU13="I",パネルラジエーター設備費用算出シート!$G$54,パネルラジエーター設備費用算出シート!$N$54))))))))))</f>
        <v/>
      </c>
      <c r="AW13" s="1134"/>
      <c r="AX13" s="59"/>
      <c r="AY13" s="566"/>
      <c r="AZ13" s="1134"/>
      <c r="BC13" s="644">
        <v>0</v>
      </c>
      <c r="BD13" s="644">
        <v>0.4</v>
      </c>
      <c r="BE13" s="643"/>
      <c r="BF13" s="644">
        <v>0.6</v>
      </c>
      <c r="BG13" s="644">
        <v>1</v>
      </c>
      <c r="BH13" s="643"/>
      <c r="BI13" s="642" t="s">
        <v>146</v>
      </c>
      <c r="BJ13" s="644">
        <v>1</v>
      </c>
    </row>
    <row r="14" spans="1:64">
      <c r="B14" s="52">
        <v>2</v>
      </c>
      <c r="C14" s="78"/>
      <c r="D14" s="53"/>
      <c r="E14" s="68"/>
      <c r="F14" s="562"/>
      <c r="G14" s="562"/>
      <c r="H14" s="56"/>
      <c r="I14" s="57"/>
      <c r="J14" s="972"/>
      <c r="K14" s="564" t="str">
        <f t="shared" si="0"/>
        <v/>
      </c>
      <c r="L14" s="564" t="str">
        <f>IF($G14="","",IF(OR(全体概要!$C$15=1,全体概要!$C$15=2),INDEX($BG$15,MATCH($G14,$BF$15,-1)),IF(全体概要!$C$15=3,INDEX($BG$14,MATCH($G14,$BF$14,-1)),IF(AND(全体概要!$C$15&gt;=4,全体概要!$C$15&lt;=7),INDEX($BG$13,MATCH($G14,$BF$13,-1)),0))))</f>
        <v/>
      </c>
      <c r="M14" s="1048" t="str">
        <f t="shared" si="1"/>
        <v/>
      </c>
      <c r="N14" s="1133">
        <f>IF(OR(K14="",L14="",M14=""),0,(IF(全体概要!$U$54="☑",700000*K14*L14*M14,550000*K14*L14*M14)))</f>
        <v>0</v>
      </c>
      <c r="O14" s="1134"/>
      <c r="P14" s="56"/>
      <c r="Q14" s="51"/>
      <c r="R14" s="1134"/>
      <c r="S14" s="51"/>
      <c r="T14" s="51"/>
      <c r="U14" s="1134"/>
      <c r="V14" s="56"/>
      <c r="W14" s="51"/>
      <c r="X14" s="1135"/>
      <c r="Y14" s="51"/>
      <c r="Z14" s="51"/>
      <c r="AA14" s="1134"/>
      <c r="AB14" s="56"/>
      <c r="AC14" s="1134"/>
      <c r="AD14" s="56"/>
      <c r="AE14" s="1134"/>
      <c r="AF14" s="56"/>
      <c r="AG14" s="1134"/>
      <c r="AH14" s="56"/>
      <c r="AI14" s="1134"/>
      <c r="AJ14" s="56"/>
      <c r="AK14" s="1134"/>
      <c r="AL14" s="59"/>
      <c r="AM14" s="1134"/>
      <c r="AN14" s="59"/>
      <c r="AO14" s="1134"/>
      <c r="AP14" s="1020"/>
      <c r="AQ14" s="1134"/>
      <c r="AR14" s="56"/>
      <c r="AS14" s="249"/>
      <c r="AT14" s="1134"/>
      <c r="AU14" s="56"/>
      <c r="AV14" s="565" t="str">
        <f>IF(AU14="","",IF(AU14="A",パネルラジエーター設備費用算出シート!$G$13,IF(AU14="B",パネルラジエーター設備費用算出シート!$N$13,IF(AU14="C",パネルラジエーター設備費用算出シート!$G$23,IF(AU14="D",パネルラジエーター設備費用算出シート!$N$23,IF(AU14="E",パネルラジエーター設備費用算出シート!$G$33,IF(AU14="F",パネルラジエーター設備費用算出シート!$N$33,IF(AU14="G",パネルラジエーター設備費用算出シート!$G$43,IF(AU14="H",パネルラジエーター設備費用算出シート!$N$43,IF(AU14="I",パネルラジエーター設備費用算出シート!$G$54,パネルラジエーター設備費用算出シート!$N$54))))))))))</f>
        <v/>
      </c>
      <c r="AW14" s="1134"/>
      <c r="AX14" s="59"/>
      <c r="AY14" s="566"/>
      <c r="AZ14" s="1134"/>
      <c r="BC14" s="644">
        <v>35</v>
      </c>
      <c r="BD14" s="644">
        <v>0.6</v>
      </c>
      <c r="BE14" s="643"/>
      <c r="BF14" s="644">
        <v>0.5</v>
      </c>
      <c r="BG14" s="1000">
        <v>1.1000000000000001</v>
      </c>
      <c r="BH14" s="643"/>
      <c r="BI14" s="642" t="s">
        <v>147</v>
      </c>
      <c r="BJ14" s="644">
        <v>1.1000000000000001</v>
      </c>
      <c r="BL14" s="1011"/>
    </row>
    <row r="15" spans="1:64">
      <c r="B15" s="52">
        <v>3</v>
      </c>
      <c r="C15" s="78"/>
      <c r="D15" s="53"/>
      <c r="E15" s="68"/>
      <c r="F15" s="562"/>
      <c r="G15" s="562"/>
      <c r="H15" s="56"/>
      <c r="I15" s="57"/>
      <c r="J15" s="972"/>
      <c r="K15" s="564" t="str">
        <f t="shared" si="0"/>
        <v/>
      </c>
      <c r="L15" s="564" t="str">
        <f>IF($G15="","",IF(OR(全体概要!$C$15=1,全体概要!$C$15=2),INDEX($BG$15,MATCH($G15,$BF$15,-1)),IF(全体概要!$C$15=3,INDEX($BG$14,MATCH($G15,$BF$14,-1)),IF(AND(全体概要!$C$15&gt;=4,全体概要!$C$15&lt;=7),INDEX($BG$13,MATCH($G15,$BF$13,-1)),0))))</f>
        <v/>
      </c>
      <c r="M15" s="1048" t="str">
        <f t="shared" si="1"/>
        <v/>
      </c>
      <c r="N15" s="1133">
        <f>IF(OR(K15="",L15="",M15=""),0,(IF(全体概要!$U$54="☑",700000*K15*L15*M15,550000*K15*L15*M15)))</f>
        <v>0</v>
      </c>
      <c r="O15" s="1134"/>
      <c r="P15" s="56"/>
      <c r="Q15" s="51"/>
      <c r="R15" s="1134"/>
      <c r="S15" s="51"/>
      <c r="T15" s="51"/>
      <c r="U15" s="1134"/>
      <c r="V15" s="56"/>
      <c r="W15" s="51"/>
      <c r="X15" s="1135"/>
      <c r="Y15" s="51"/>
      <c r="Z15" s="51"/>
      <c r="AA15" s="1134"/>
      <c r="AB15" s="56"/>
      <c r="AC15" s="1134"/>
      <c r="AD15" s="56"/>
      <c r="AE15" s="1134"/>
      <c r="AF15" s="56"/>
      <c r="AG15" s="1134"/>
      <c r="AH15" s="56"/>
      <c r="AI15" s="1134"/>
      <c r="AJ15" s="56"/>
      <c r="AK15" s="1134"/>
      <c r="AL15" s="59"/>
      <c r="AM15" s="1134"/>
      <c r="AN15" s="59"/>
      <c r="AO15" s="1134"/>
      <c r="AP15" s="1020"/>
      <c r="AQ15" s="1134"/>
      <c r="AR15" s="56"/>
      <c r="AS15" s="249"/>
      <c r="AT15" s="1134"/>
      <c r="AU15" s="56"/>
      <c r="AV15" s="565" t="str">
        <f>IF(AU15="","",IF(AU15="A",パネルラジエーター設備費用算出シート!$G$13,IF(AU15="B",パネルラジエーター設備費用算出シート!$N$13,IF(AU15="C",パネルラジエーター設備費用算出シート!$G$23,IF(AU15="D",パネルラジエーター設備費用算出シート!$N$23,IF(AU15="E",パネルラジエーター設備費用算出シート!$G$33,IF(AU15="F",パネルラジエーター設備費用算出シート!$N$33,IF(AU15="G",パネルラジエーター設備費用算出シート!$G$43,IF(AU15="H",パネルラジエーター設備費用算出シート!$N$43,IF(AU15="I",パネルラジエーター設備費用算出シート!$G$54,パネルラジエーター設備費用算出シート!$N$54))))))))))</f>
        <v/>
      </c>
      <c r="AW15" s="1134"/>
      <c r="AX15" s="59"/>
      <c r="AY15" s="566"/>
      <c r="AZ15" s="1134"/>
      <c r="BC15" s="644">
        <v>50</v>
      </c>
      <c r="BD15" s="644">
        <v>0.8</v>
      </c>
      <c r="BE15" s="643"/>
      <c r="BF15" s="644">
        <v>0.4</v>
      </c>
      <c r="BG15" s="1000">
        <v>1.3</v>
      </c>
      <c r="BH15" s="643"/>
      <c r="BI15" s="642" t="s">
        <v>148</v>
      </c>
      <c r="BJ15" s="644">
        <v>1.4</v>
      </c>
      <c r="BL15" s="1011"/>
    </row>
    <row r="16" spans="1:64">
      <c r="B16" s="52">
        <v>4</v>
      </c>
      <c r="C16" s="78"/>
      <c r="D16" s="53"/>
      <c r="E16" s="68"/>
      <c r="F16" s="562"/>
      <c r="G16" s="562"/>
      <c r="H16" s="56"/>
      <c r="I16" s="57"/>
      <c r="J16" s="972"/>
      <c r="K16" s="564" t="str">
        <f t="shared" si="0"/>
        <v/>
      </c>
      <c r="L16" s="564" t="str">
        <f>IF($G16="","",IF(OR(全体概要!$C$15=1,全体概要!$C$15=2),INDEX($BG$15,MATCH($G16,$BF$15,-1)),IF(全体概要!$C$15=3,INDEX($BG$14,MATCH($G16,$BF$14,-1)),IF(AND(全体概要!$C$15&gt;=4,全体概要!$C$15&lt;=7),INDEX($BG$13,MATCH($G16,$BF$13,-1)),0))))</f>
        <v/>
      </c>
      <c r="M16" s="1048" t="str">
        <f t="shared" si="1"/>
        <v/>
      </c>
      <c r="N16" s="1133">
        <f>IF(OR(K16="",L16="",M16=""),0,(IF(全体概要!$U$54="☑",700000*K16*L16*M16,550000*K16*L16*M16)))</f>
        <v>0</v>
      </c>
      <c r="O16" s="1134"/>
      <c r="P16" s="56"/>
      <c r="Q16" s="51"/>
      <c r="R16" s="1134"/>
      <c r="S16" s="51"/>
      <c r="T16" s="51"/>
      <c r="U16" s="1134"/>
      <c r="V16" s="56"/>
      <c r="W16" s="51"/>
      <c r="X16" s="1135"/>
      <c r="Y16" s="51"/>
      <c r="Z16" s="51"/>
      <c r="AA16" s="1134"/>
      <c r="AB16" s="56"/>
      <c r="AC16" s="1134"/>
      <c r="AD16" s="56"/>
      <c r="AE16" s="1134"/>
      <c r="AF16" s="56"/>
      <c r="AG16" s="1134"/>
      <c r="AH16" s="56"/>
      <c r="AI16" s="1134"/>
      <c r="AJ16" s="56"/>
      <c r="AK16" s="1134"/>
      <c r="AL16" s="59"/>
      <c r="AM16" s="1134"/>
      <c r="AN16" s="59"/>
      <c r="AO16" s="1134"/>
      <c r="AP16" s="1020"/>
      <c r="AQ16" s="1134"/>
      <c r="AR16" s="56"/>
      <c r="AS16" s="249"/>
      <c r="AT16" s="1134"/>
      <c r="AU16" s="56"/>
      <c r="AV16" s="565" t="str">
        <f>IF(AU16="","",IF(AU16="A",パネルラジエーター設備費用算出シート!$G$13,IF(AU16="B",パネルラジエーター設備費用算出シート!$N$13,IF(AU16="C",パネルラジエーター設備費用算出シート!$G$23,IF(AU16="D",パネルラジエーター設備費用算出シート!$N$23,IF(AU16="E",パネルラジエーター設備費用算出シート!$G$33,IF(AU16="F",パネルラジエーター設備費用算出シート!$N$33,IF(AU16="G",パネルラジエーター設備費用算出シート!$G$43,IF(AU16="H",パネルラジエーター設備費用算出シート!$N$43,IF(AU16="I",パネルラジエーター設備費用算出シート!$G$54,パネルラジエーター設備費用算出シート!$N$54))))))))))</f>
        <v/>
      </c>
      <c r="AW16" s="1134"/>
      <c r="AX16" s="59"/>
      <c r="AY16" s="566"/>
      <c r="AZ16" s="1134"/>
      <c r="BC16" s="644">
        <v>65</v>
      </c>
      <c r="BD16" s="644">
        <v>1</v>
      </c>
      <c r="BE16" s="1009"/>
      <c r="BF16" s="1010"/>
      <c r="BH16" s="1012"/>
      <c r="BI16" s="642" t="s">
        <v>149</v>
      </c>
      <c r="BJ16" s="1000">
        <v>1.4</v>
      </c>
    </row>
    <row r="17" spans="1:62">
      <c r="B17" s="52">
        <v>5</v>
      </c>
      <c r="C17" s="78"/>
      <c r="D17" s="53"/>
      <c r="E17" s="68"/>
      <c r="F17" s="562"/>
      <c r="G17" s="562"/>
      <c r="H17" s="56"/>
      <c r="I17" s="57"/>
      <c r="J17" s="972"/>
      <c r="K17" s="564" t="str">
        <f t="shared" si="0"/>
        <v/>
      </c>
      <c r="L17" s="564" t="str">
        <f>IF($G17="","",IF(OR(全体概要!$C$15=1,全体概要!$C$15=2),INDEX($BG$15,MATCH($G17,$BF$15,-1)),IF(全体概要!$C$15=3,INDEX($BG$14,MATCH($G17,$BF$14,-1)),IF(AND(全体概要!$C$15&gt;=4,全体概要!$C$15&lt;=7),INDEX($BG$13,MATCH($G17,$BF$13,-1)),0))))</f>
        <v/>
      </c>
      <c r="M17" s="1048" t="str">
        <f t="shared" si="1"/>
        <v/>
      </c>
      <c r="N17" s="1133">
        <f>IF(OR(K17="",L17="",M17=""),0,(IF(全体概要!$U$54="☑",700000*K17*L17*M17,550000*K17*L17*M17)))</f>
        <v>0</v>
      </c>
      <c r="O17" s="1134"/>
      <c r="P17" s="56"/>
      <c r="Q17" s="51"/>
      <c r="R17" s="1134"/>
      <c r="S17" s="51"/>
      <c r="T17" s="51"/>
      <c r="U17" s="1134"/>
      <c r="V17" s="56"/>
      <c r="W17" s="51"/>
      <c r="X17" s="1135"/>
      <c r="Y17" s="51"/>
      <c r="Z17" s="51"/>
      <c r="AA17" s="1134"/>
      <c r="AB17" s="56"/>
      <c r="AC17" s="1134"/>
      <c r="AD17" s="56"/>
      <c r="AE17" s="1134"/>
      <c r="AF17" s="56"/>
      <c r="AG17" s="1134"/>
      <c r="AH17" s="56"/>
      <c r="AI17" s="1134"/>
      <c r="AJ17" s="56"/>
      <c r="AK17" s="1134"/>
      <c r="AL17" s="59"/>
      <c r="AM17" s="1134"/>
      <c r="AN17" s="59"/>
      <c r="AO17" s="1134"/>
      <c r="AP17" s="1020"/>
      <c r="AQ17" s="1134"/>
      <c r="AR17" s="56"/>
      <c r="AS17" s="249"/>
      <c r="AT17" s="1134"/>
      <c r="AU17" s="56"/>
      <c r="AV17" s="565" t="str">
        <f>IF(AU17="","",IF(AU17="A",パネルラジエーター設備費用算出シート!$G$13,IF(AU17="B",パネルラジエーター設備費用算出シート!$N$13,IF(AU17="C",パネルラジエーター設備費用算出シート!$G$23,IF(AU17="D",パネルラジエーター設備費用算出シート!$N$23,IF(AU17="E",パネルラジエーター設備費用算出シート!$G$33,IF(AU17="F",パネルラジエーター設備費用算出シート!$N$33,IF(AU17="G",パネルラジエーター設備費用算出シート!$G$43,IF(AU17="H",パネルラジエーター設備費用算出シート!$N$43,IF(AU17="I",パネルラジエーター設備費用算出シート!$G$54,パネルラジエーター設備費用算出シート!$N$54))))))))))</f>
        <v/>
      </c>
      <c r="AW17" s="1134"/>
      <c r="AX17" s="59"/>
      <c r="AY17" s="566"/>
      <c r="AZ17" s="1134"/>
      <c r="BC17" s="644">
        <v>80</v>
      </c>
      <c r="BD17" s="644">
        <v>1.1499999999999999</v>
      </c>
      <c r="BE17" s="1009"/>
      <c r="BF17" s="1011"/>
      <c r="BG17" s="1011"/>
      <c r="BH17" s="1012"/>
      <c r="BI17" s="642" t="s">
        <v>150</v>
      </c>
      <c r="BJ17" s="1000">
        <v>1.5</v>
      </c>
    </row>
    <row r="18" spans="1:62">
      <c r="B18" s="52">
        <v>6</v>
      </c>
      <c r="C18" s="78"/>
      <c r="D18" s="53"/>
      <c r="E18" s="68"/>
      <c r="F18" s="562"/>
      <c r="G18" s="562"/>
      <c r="H18" s="56"/>
      <c r="I18" s="57"/>
      <c r="J18" s="972"/>
      <c r="K18" s="564" t="str">
        <f t="shared" si="0"/>
        <v/>
      </c>
      <c r="L18" s="564" t="str">
        <f>IF($G18="","",IF(OR(全体概要!$C$15=1,全体概要!$C$15=2),INDEX($BG$15,MATCH($G18,$BF$15,-1)),IF(全体概要!$C$15=3,INDEX($BG$14,MATCH($G18,$BF$14,-1)),IF(AND(全体概要!$C$15&gt;=4,全体概要!$C$15&lt;=7),INDEX($BG$13,MATCH($G18,$BF$13,-1)),0))))</f>
        <v/>
      </c>
      <c r="M18" s="1048" t="str">
        <f t="shared" si="1"/>
        <v/>
      </c>
      <c r="N18" s="1133">
        <f>IF(OR(K18="",L18="",M18=""),0,(IF(全体概要!$U$54="☑",700000*K18*L18*M18,550000*K18*L18*M18)))</f>
        <v>0</v>
      </c>
      <c r="O18" s="1134"/>
      <c r="P18" s="56"/>
      <c r="Q18" s="51"/>
      <c r="R18" s="1134"/>
      <c r="S18" s="51"/>
      <c r="T18" s="51"/>
      <c r="U18" s="1134"/>
      <c r="V18" s="56"/>
      <c r="W18" s="51"/>
      <c r="X18" s="1135"/>
      <c r="Y18" s="51"/>
      <c r="Z18" s="51"/>
      <c r="AA18" s="1134"/>
      <c r="AB18" s="56"/>
      <c r="AC18" s="1134"/>
      <c r="AD18" s="56"/>
      <c r="AE18" s="1134"/>
      <c r="AF18" s="56"/>
      <c r="AG18" s="1134"/>
      <c r="AH18" s="56"/>
      <c r="AI18" s="1134"/>
      <c r="AJ18" s="56"/>
      <c r="AK18" s="1134"/>
      <c r="AL18" s="59"/>
      <c r="AM18" s="1134"/>
      <c r="AN18" s="59"/>
      <c r="AO18" s="1134"/>
      <c r="AP18" s="1020"/>
      <c r="AQ18" s="1134"/>
      <c r="AR18" s="56"/>
      <c r="AS18" s="249"/>
      <c r="AT18" s="1134"/>
      <c r="AU18" s="56"/>
      <c r="AV18" s="565" t="str">
        <f>IF(AU18="","",IF(AU18="A",パネルラジエーター設備費用算出シート!$G$13,IF(AU18="B",パネルラジエーター設備費用算出シート!$N$13,IF(AU18="C",パネルラジエーター設備費用算出シート!$G$23,IF(AU18="D",パネルラジエーター設備費用算出シート!$N$23,IF(AU18="E",パネルラジエーター設備費用算出シート!$G$33,IF(AU18="F",パネルラジエーター設備費用算出シート!$N$33,IF(AU18="G",パネルラジエーター設備費用算出シート!$G$43,IF(AU18="H",パネルラジエーター設備費用算出シート!$N$43,IF(AU18="I",パネルラジエーター設備費用算出シート!$G$54,パネルラジエーター設備費用算出シート!$N$54))))))))))</f>
        <v/>
      </c>
      <c r="AW18" s="1134"/>
      <c r="AX18" s="59"/>
      <c r="AY18" s="566"/>
      <c r="AZ18" s="1134"/>
      <c r="BH18" s="1012"/>
      <c r="BI18" s="642" t="s">
        <v>151</v>
      </c>
      <c r="BJ18" s="1000">
        <v>1.8</v>
      </c>
    </row>
    <row r="19" spans="1:62" s="10" customFormat="1">
      <c r="A19" s="67"/>
      <c r="B19" s="52">
        <v>7</v>
      </c>
      <c r="C19" s="78"/>
      <c r="D19" s="53"/>
      <c r="E19" s="68"/>
      <c r="F19" s="562"/>
      <c r="G19" s="562"/>
      <c r="H19" s="56"/>
      <c r="I19" s="57"/>
      <c r="J19" s="972"/>
      <c r="K19" s="564" t="str">
        <f t="shared" si="0"/>
        <v/>
      </c>
      <c r="L19" s="564" t="str">
        <f>IF($G19="","",IF(OR(全体概要!$C$15=1,全体概要!$C$15=2),INDEX($BG$15,MATCH($G19,$BF$15,-1)),IF(全体概要!$C$15=3,INDEX($BG$14,MATCH($G19,$BF$14,-1)),IF(AND(全体概要!$C$15&gt;=4,全体概要!$C$15&lt;=7),INDEX($BG$13,MATCH($G19,$BF$13,-1)),0))))</f>
        <v/>
      </c>
      <c r="M19" s="1048" t="str">
        <f t="shared" si="1"/>
        <v/>
      </c>
      <c r="N19" s="1133">
        <f>IF(OR(K19="",L19="",M19=""),0,(IF(全体概要!$U$54="☑",700000*K19*L19*M19,550000*K19*L19*M19)))</f>
        <v>0</v>
      </c>
      <c r="O19" s="1134"/>
      <c r="P19" s="56"/>
      <c r="Q19" s="51"/>
      <c r="R19" s="1134"/>
      <c r="S19" s="51"/>
      <c r="T19" s="51"/>
      <c r="U19" s="1134"/>
      <c r="V19" s="56"/>
      <c r="W19" s="51"/>
      <c r="X19" s="1135"/>
      <c r="Y19" s="51"/>
      <c r="Z19" s="51"/>
      <c r="AA19" s="1134"/>
      <c r="AB19" s="56"/>
      <c r="AC19" s="1134"/>
      <c r="AD19" s="56"/>
      <c r="AE19" s="1134"/>
      <c r="AF19" s="56"/>
      <c r="AG19" s="1134"/>
      <c r="AH19" s="56"/>
      <c r="AI19" s="1134"/>
      <c r="AJ19" s="56"/>
      <c r="AK19" s="1134"/>
      <c r="AL19" s="59"/>
      <c r="AM19" s="1134"/>
      <c r="AN19" s="59"/>
      <c r="AO19" s="1134"/>
      <c r="AP19" s="1020"/>
      <c r="AQ19" s="1134"/>
      <c r="AR19" s="56"/>
      <c r="AS19" s="249"/>
      <c r="AT19" s="1134"/>
      <c r="AU19" s="56"/>
      <c r="AV19" s="565" t="str">
        <f>IF(AU19="","",IF(AU19="A",パネルラジエーター設備費用算出シート!$G$13,IF(AU19="B",パネルラジエーター設備費用算出シート!$N$13,IF(AU19="C",パネルラジエーター設備費用算出シート!$G$23,IF(AU19="D",パネルラジエーター設備費用算出シート!$N$23,IF(AU19="E",パネルラジエーター設備費用算出シート!$G$33,IF(AU19="F",パネルラジエーター設備費用算出シート!$N$33,IF(AU19="G",パネルラジエーター設備費用算出シート!$G$43,IF(AU19="H",パネルラジエーター設備費用算出シート!$N$43,IF(AU19="I",パネルラジエーター設備費用算出シート!$G$54,パネルラジエーター設備費用算出シート!$N$54))))))))))</f>
        <v/>
      </c>
      <c r="AW19" s="1134"/>
      <c r="AX19" s="59"/>
      <c r="AY19" s="566"/>
      <c r="AZ19" s="1134"/>
      <c r="BA19" s="28"/>
      <c r="BB19" s="28"/>
      <c r="BC19" s="28"/>
      <c r="BD19" s="28"/>
      <c r="BE19" s="28"/>
      <c r="BF19" s="28"/>
      <c r="BG19" s="1011"/>
      <c r="BH19" s="1013"/>
      <c r="BI19" s="28"/>
      <c r="BJ19" s="28"/>
    </row>
    <row r="20" spans="1:62" s="10" customFormat="1">
      <c r="A20" s="67"/>
      <c r="B20" s="52">
        <v>8</v>
      </c>
      <c r="C20" s="78"/>
      <c r="D20" s="53"/>
      <c r="E20" s="68"/>
      <c r="F20" s="562"/>
      <c r="G20" s="562"/>
      <c r="H20" s="56"/>
      <c r="I20" s="57"/>
      <c r="J20" s="972"/>
      <c r="K20" s="564" t="str">
        <f t="shared" si="0"/>
        <v/>
      </c>
      <c r="L20" s="564" t="str">
        <f>IF($G20="","",IF(OR(全体概要!$C$15=1,全体概要!$C$15=2),INDEX($BG$15,MATCH($G20,$BF$15,-1)),IF(全体概要!$C$15=3,INDEX($BG$14,MATCH($G20,$BF$14,-1)),IF(AND(全体概要!$C$15&gt;=4,全体概要!$C$15&lt;=7),INDEX($BG$13,MATCH($G20,$BF$13,-1)),0))))</f>
        <v/>
      </c>
      <c r="M20" s="1048" t="str">
        <f t="shared" si="1"/>
        <v/>
      </c>
      <c r="N20" s="1133">
        <f>IF(OR(K20="",L20="",M20=""),0,(IF(全体概要!$U$54="☑",700000*K20*L20*M20,550000*K20*L20*M20)))</f>
        <v>0</v>
      </c>
      <c r="O20" s="1134"/>
      <c r="P20" s="56"/>
      <c r="Q20" s="51"/>
      <c r="R20" s="1134"/>
      <c r="S20" s="51"/>
      <c r="T20" s="51"/>
      <c r="U20" s="1134"/>
      <c r="V20" s="56"/>
      <c r="W20" s="51"/>
      <c r="X20" s="1135"/>
      <c r="Y20" s="51"/>
      <c r="Z20" s="51"/>
      <c r="AA20" s="1134"/>
      <c r="AB20" s="56"/>
      <c r="AC20" s="1134"/>
      <c r="AD20" s="56"/>
      <c r="AE20" s="1134"/>
      <c r="AF20" s="56"/>
      <c r="AG20" s="1134"/>
      <c r="AH20" s="56"/>
      <c r="AI20" s="1134"/>
      <c r="AJ20" s="56"/>
      <c r="AK20" s="1134"/>
      <c r="AL20" s="59"/>
      <c r="AM20" s="1134"/>
      <c r="AN20" s="59"/>
      <c r="AO20" s="1134"/>
      <c r="AP20" s="1020"/>
      <c r="AQ20" s="1134"/>
      <c r="AR20" s="56"/>
      <c r="AS20" s="249"/>
      <c r="AT20" s="1134"/>
      <c r="AU20" s="56"/>
      <c r="AV20" s="565" t="str">
        <f>IF(AU20="","",IF(AU20="A",パネルラジエーター設備費用算出シート!$G$13,IF(AU20="B",パネルラジエーター設備費用算出シート!$N$13,IF(AU20="C",パネルラジエーター設備費用算出シート!$G$23,IF(AU20="D",パネルラジエーター設備費用算出シート!$N$23,IF(AU20="E",パネルラジエーター設備費用算出シート!$G$33,IF(AU20="F",パネルラジエーター設備費用算出シート!$N$33,IF(AU20="G",パネルラジエーター設備費用算出シート!$G$43,IF(AU20="H",パネルラジエーター設備費用算出シート!$N$43,IF(AU20="I",パネルラジエーター設備費用算出シート!$G$54,パネルラジエーター設備費用算出シート!$N$54))))))))))</f>
        <v/>
      </c>
      <c r="AW20" s="1134"/>
      <c r="AX20" s="59"/>
      <c r="AY20" s="566"/>
      <c r="AZ20" s="1134"/>
      <c r="BA20" s="28"/>
      <c r="BB20" s="28"/>
      <c r="BC20" s="28"/>
      <c r="BD20" s="28"/>
      <c r="BE20" s="28"/>
      <c r="BF20" s="28"/>
      <c r="BG20" s="28"/>
      <c r="BH20" s="1013"/>
      <c r="BI20" s="1011"/>
      <c r="BJ20" s="28"/>
    </row>
    <row r="21" spans="1:62" s="10" customFormat="1">
      <c r="A21" s="67"/>
      <c r="B21" s="52">
        <v>9</v>
      </c>
      <c r="C21" s="78"/>
      <c r="D21" s="53"/>
      <c r="E21" s="68"/>
      <c r="F21" s="562"/>
      <c r="G21" s="562"/>
      <c r="H21" s="56"/>
      <c r="I21" s="57"/>
      <c r="J21" s="972"/>
      <c r="K21" s="564" t="str">
        <f t="shared" si="0"/>
        <v/>
      </c>
      <c r="L21" s="564" t="str">
        <f>IF($G21="","",IF(OR(全体概要!$C$15=1,全体概要!$C$15=2),INDEX($BG$15,MATCH($G21,$BF$15,-1)),IF(全体概要!$C$15=3,INDEX($BG$14,MATCH($G21,$BF$14,-1)),IF(AND(全体概要!$C$15&gt;=4,全体概要!$C$15&lt;=7),INDEX($BG$13,MATCH($G21,$BF$13,-1)),0))))</f>
        <v/>
      </c>
      <c r="M21" s="1048" t="str">
        <f t="shared" si="1"/>
        <v/>
      </c>
      <c r="N21" s="1133">
        <f>IF(OR(K21="",L21="",M21=""),0,(IF(全体概要!$U$54="☑",700000*K21*L21*M21,550000*K21*L21*M21)))</f>
        <v>0</v>
      </c>
      <c r="O21" s="1134"/>
      <c r="P21" s="56"/>
      <c r="Q21" s="51"/>
      <c r="R21" s="1134"/>
      <c r="S21" s="51"/>
      <c r="T21" s="51"/>
      <c r="U21" s="1134"/>
      <c r="V21" s="56"/>
      <c r="W21" s="51"/>
      <c r="X21" s="1135"/>
      <c r="Y21" s="51"/>
      <c r="Z21" s="51"/>
      <c r="AA21" s="1134"/>
      <c r="AB21" s="56"/>
      <c r="AC21" s="1134"/>
      <c r="AD21" s="56"/>
      <c r="AE21" s="1134"/>
      <c r="AF21" s="56"/>
      <c r="AG21" s="1134"/>
      <c r="AH21" s="56"/>
      <c r="AI21" s="1134"/>
      <c r="AJ21" s="56"/>
      <c r="AK21" s="1134"/>
      <c r="AL21" s="59"/>
      <c r="AM21" s="1134"/>
      <c r="AN21" s="59"/>
      <c r="AO21" s="1134"/>
      <c r="AP21" s="1020"/>
      <c r="AQ21" s="1134"/>
      <c r="AR21" s="56"/>
      <c r="AS21" s="249"/>
      <c r="AT21" s="1134"/>
      <c r="AU21" s="56"/>
      <c r="AV21" s="565" t="str">
        <f>IF(AU21="","",IF(AU21="A",パネルラジエーター設備費用算出シート!$G$13,IF(AU21="B",パネルラジエーター設備費用算出シート!$N$13,IF(AU21="C",パネルラジエーター設備費用算出シート!$G$23,IF(AU21="D",パネルラジエーター設備費用算出シート!$N$23,IF(AU21="E",パネルラジエーター設備費用算出シート!$G$33,IF(AU21="F",パネルラジエーター設備費用算出シート!$N$33,IF(AU21="G",パネルラジエーター設備費用算出シート!$G$43,IF(AU21="H",パネルラジエーター設備費用算出シート!$N$43,IF(AU21="I",パネルラジエーター設備費用算出シート!$G$54,パネルラジエーター設備費用算出シート!$N$54))))))))))</f>
        <v/>
      </c>
      <c r="AW21" s="1134"/>
      <c r="AX21" s="59"/>
      <c r="AY21" s="566"/>
      <c r="AZ21" s="1134"/>
      <c r="BA21" s="28"/>
      <c r="BB21" s="28"/>
      <c r="BC21" s="28"/>
      <c r="BD21" s="28"/>
      <c r="BE21" s="28"/>
      <c r="BF21" s="28"/>
      <c r="BG21" s="28"/>
      <c r="BH21" s="1013"/>
      <c r="BI21" s="1011"/>
      <c r="BJ21" s="28"/>
    </row>
    <row r="22" spans="1:62" s="10" customFormat="1">
      <c r="A22" s="67"/>
      <c r="B22" s="52">
        <v>10</v>
      </c>
      <c r="C22" s="78"/>
      <c r="D22" s="53"/>
      <c r="E22" s="68"/>
      <c r="F22" s="562"/>
      <c r="G22" s="562"/>
      <c r="H22" s="56"/>
      <c r="I22" s="57"/>
      <c r="J22" s="972"/>
      <c r="K22" s="564" t="str">
        <f t="shared" si="0"/>
        <v/>
      </c>
      <c r="L22" s="564" t="str">
        <f>IF($G22="","",IF(OR(全体概要!$C$15=1,全体概要!$C$15=2),INDEX($BG$15,MATCH($G22,$BF$15,-1)),IF(全体概要!$C$15=3,INDEX($BG$14,MATCH($G22,$BF$14,-1)),IF(AND(全体概要!$C$15&gt;=4,全体概要!$C$15&lt;=7),INDEX($BG$13,MATCH($G22,$BF$13,-1)),0))))</f>
        <v/>
      </c>
      <c r="M22" s="1048" t="str">
        <f t="shared" si="1"/>
        <v/>
      </c>
      <c r="N22" s="1133">
        <f>IF(OR(K22="",L22="",M22=""),0,(IF(全体概要!$U$54="☑",700000*K22*L22*M22,550000*K22*L22*M22)))</f>
        <v>0</v>
      </c>
      <c r="O22" s="1134"/>
      <c r="P22" s="56"/>
      <c r="Q22" s="51"/>
      <c r="R22" s="1134"/>
      <c r="S22" s="51"/>
      <c r="T22" s="51"/>
      <c r="U22" s="1134"/>
      <c r="V22" s="56"/>
      <c r="W22" s="51"/>
      <c r="X22" s="1135"/>
      <c r="Y22" s="51"/>
      <c r="Z22" s="51"/>
      <c r="AA22" s="1134"/>
      <c r="AB22" s="56"/>
      <c r="AC22" s="1134"/>
      <c r="AD22" s="56"/>
      <c r="AE22" s="1134"/>
      <c r="AF22" s="56"/>
      <c r="AG22" s="1134"/>
      <c r="AH22" s="56"/>
      <c r="AI22" s="1134"/>
      <c r="AJ22" s="56"/>
      <c r="AK22" s="1134"/>
      <c r="AL22" s="59"/>
      <c r="AM22" s="1134"/>
      <c r="AN22" s="59"/>
      <c r="AO22" s="1134"/>
      <c r="AP22" s="1020"/>
      <c r="AQ22" s="1134"/>
      <c r="AR22" s="56"/>
      <c r="AS22" s="249"/>
      <c r="AT22" s="1134"/>
      <c r="AU22" s="56"/>
      <c r="AV22" s="565" t="str">
        <f>IF(AU22="","",IF(AU22="A",パネルラジエーター設備費用算出シート!$G$13,IF(AU22="B",パネルラジエーター設備費用算出シート!$N$13,IF(AU22="C",パネルラジエーター設備費用算出シート!$G$23,IF(AU22="D",パネルラジエーター設備費用算出シート!$N$23,IF(AU22="E",パネルラジエーター設備費用算出シート!$G$33,IF(AU22="F",パネルラジエーター設備費用算出シート!$N$33,IF(AU22="G",パネルラジエーター設備費用算出シート!$G$43,IF(AU22="H",パネルラジエーター設備費用算出シート!$N$43,IF(AU22="I",パネルラジエーター設備費用算出シート!$G$54,パネルラジエーター設備費用算出シート!$N$54))))))))))</f>
        <v/>
      </c>
      <c r="AW22" s="1134"/>
      <c r="AX22" s="59"/>
      <c r="AY22" s="566"/>
      <c r="AZ22" s="1134"/>
      <c r="BA22" s="28"/>
      <c r="BB22" s="28"/>
      <c r="BC22" s="28"/>
      <c r="BD22" s="28"/>
      <c r="BE22" s="28"/>
      <c r="BF22" s="28"/>
      <c r="BG22" s="28"/>
      <c r="BH22" s="28"/>
      <c r="BI22" s="28"/>
      <c r="BJ22" s="28"/>
    </row>
    <row r="23" spans="1:62" s="10" customFormat="1">
      <c r="A23" s="67"/>
      <c r="B23" s="52">
        <v>11</v>
      </c>
      <c r="C23" s="78"/>
      <c r="D23" s="53"/>
      <c r="E23" s="68"/>
      <c r="F23" s="562"/>
      <c r="G23" s="562"/>
      <c r="H23" s="56"/>
      <c r="I23" s="57"/>
      <c r="J23" s="972"/>
      <c r="K23" s="564" t="str">
        <f t="shared" si="0"/>
        <v/>
      </c>
      <c r="L23" s="564" t="str">
        <f>IF($G23="","",IF(OR(全体概要!$C$15=1,全体概要!$C$15=2),INDEX($BG$15,MATCH($G23,$BF$15,-1)),IF(全体概要!$C$15=3,INDEX($BG$14,MATCH($G23,$BF$14,-1)),IF(AND(全体概要!$C$15&gt;=4,全体概要!$C$15&lt;=7),INDEX($BG$13,MATCH($G23,$BF$13,-1)),0))))</f>
        <v/>
      </c>
      <c r="M23" s="1048" t="str">
        <f t="shared" si="1"/>
        <v/>
      </c>
      <c r="N23" s="1133">
        <f>IF(OR(K23="",L23="",M23=""),0,(IF(全体概要!$U$54="☑",700000*K23*L23*M23,550000*K23*L23*M23)))</f>
        <v>0</v>
      </c>
      <c r="O23" s="1134"/>
      <c r="P23" s="56"/>
      <c r="Q23" s="51"/>
      <c r="R23" s="1134"/>
      <c r="S23" s="51"/>
      <c r="T23" s="51"/>
      <c r="U23" s="1134"/>
      <c r="V23" s="56"/>
      <c r="W23" s="51"/>
      <c r="X23" s="1135"/>
      <c r="Y23" s="51"/>
      <c r="Z23" s="51"/>
      <c r="AA23" s="1134"/>
      <c r="AB23" s="56"/>
      <c r="AC23" s="1134"/>
      <c r="AD23" s="56"/>
      <c r="AE23" s="1134"/>
      <c r="AF23" s="56"/>
      <c r="AG23" s="1134"/>
      <c r="AH23" s="56"/>
      <c r="AI23" s="1134"/>
      <c r="AJ23" s="56"/>
      <c r="AK23" s="1134"/>
      <c r="AL23" s="59"/>
      <c r="AM23" s="1134"/>
      <c r="AN23" s="59"/>
      <c r="AO23" s="1134"/>
      <c r="AP23" s="1020"/>
      <c r="AQ23" s="1134"/>
      <c r="AR23" s="56"/>
      <c r="AS23" s="249"/>
      <c r="AT23" s="1134"/>
      <c r="AU23" s="56"/>
      <c r="AV23" s="565" t="str">
        <f>IF(AU23="","",IF(AU23="A",パネルラジエーター設備費用算出シート!$G$13,IF(AU23="B",パネルラジエーター設備費用算出シート!$N$13,IF(AU23="C",パネルラジエーター設備費用算出シート!$G$23,IF(AU23="D",パネルラジエーター設備費用算出シート!$N$23,IF(AU23="E",パネルラジエーター設備費用算出シート!$G$33,IF(AU23="F",パネルラジエーター設備費用算出シート!$N$33,IF(AU23="G",パネルラジエーター設備費用算出シート!$G$43,IF(AU23="H",パネルラジエーター設備費用算出シート!$N$43,IF(AU23="I",パネルラジエーター設備費用算出シート!$G$54,パネルラジエーター設備費用算出シート!$N$54))))))))))</f>
        <v/>
      </c>
      <c r="AW23" s="1134"/>
      <c r="AX23" s="59"/>
      <c r="AY23" s="566"/>
      <c r="AZ23" s="1134"/>
      <c r="BA23" s="28"/>
      <c r="BB23" s="28"/>
      <c r="BC23" s="28"/>
      <c r="BD23" s="28"/>
      <c r="BE23" s="28"/>
      <c r="BF23" s="28"/>
      <c r="BG23" s="28"/>
      <c r="BH23" s="28"/>
      <c r="BI23" s="28"/>
      <c r="BJ23" s="28"/>
    </row>
    <row r="24" spans="1:62" s="10" customFormat="1">
      <c r="A24" s="67"/>
      <c r="B24" s="52">
        <v>12</v>
      </c>
      <c r="C24" s="78"/>
      <c r="D24" s="53"/>
      <c r="E24" s="68"/>
      <c r="F24" s="562"/>
      <c r="G24" s="562"/>
      <c r="H24" s="56"/>
      <c r="I24" s="57"/>
      <c r="J24" s="972"/>
      <c r="K24" s="564" t="str">
        <f t="shared" si="0"/>
        <v/>
      </c>
      <c r="L24" s="564" t="str">
        <f>IF($G24="","",IF(OR(全体概要!$C$15=1,全体概要!$C$15=2),INDEX($BG$15,MATCH($G24,$BF$15,-1)),IF(全体概要!$C$15=3,INDEX($BG$14,MATCH($G24,$BF$14,-1)),IF(AND(全体概要!$C$15&gt;=4,全体概要!$C$15&lt;=7),INDEX($BG$13,MATCH($G24,$BF$13,-1)),0))))</f>
        <v/>
      </c>
      <c r="M24" s="1048" t="str">
        <f t="shared" si="1"/>
        <v/>
      </c>
      <c r="N24" s="1133">
        <f>IF(OR(K24="",L24="",M24=""),0,(IF(全体概要!$U$54="☑",700000*K24*L24*M24,550000*K24*L24*M24)))</f>
        <v>0</v>
      </c>
      <c r="O24" s="1134"/>
      <c r="P24" s="56"/>
      <c r="Q24" s="51"/>
      <c r="R24" s="1134"/>
      <c r="S24" s="51"/>
      <c r="T24" s="51"/>
      <c r="U24" s="1134"/>
      <c r="V24" s="56"/>
      <c r="W24" s="51"/>
      <c r="X24" s="1135"/>
      <c r="Y24" s="51"/>
      <c r="Z24" s="51"/>
      <c r="AA24" s="1134"/>
      <c r="AB24" s="56"/>
      <c r="AC24" s="1134"/>
      <c r="AD24" s="56"/>
      <c r="AE24" s="1134"/>
      <c r="AF24" s="56"/>
      <c r="AG24" s="1134"/>
      <c r="AH24" s="56"/>
      <c r="AI24" s="1134"/>
      <c r="AJ24" s="56"/>
      <c r="AK24" s="1134"/>
      <c r="AL24" s="59"/>
      <c r="AM24" s="1134"/>
      <c r="AN24" s="59"/>
      <c r="AO24" s="1134"/>
      <c r="AP24" s="1020"/>
      <c r="AQ24" s="1134"/>
      <c r="AR24" s="56"/>
      <c r="AS24" s="249"/>
      <c r="AT24" s="1134"/>
      <c r="AU24" s="56"/>
      <c r="AV24" s="565" t="str">
        <f>IF(AU24="","",IF(AU24="A",パネルラジエーター設備費用算出シート!$G$13,IF(AU24="B",パネルラジエーター設備費用算出シート!$N$13,IF(AU24="C",パネルラジエーター設備費用算出シート!$G$23,IF(AU24="D",パネルラジエーター設備費用算出シート!$N$23,IF(AU24="E",パネルラジエーター設備費用算出シート!$G$33,IF(AU24="F",パネルラジエーター設備費用算出シート!$N$33,IF(AU24="G",パネルラジエーター設備費用算出シート!$G$43,IF(AU24="H",パネルラジエーター設備費用算出シート!$N$43,IF(AU24="I",パネルラジエーター設備費用算出シート!$G$54,パネルラジエーター設備費用算出シート!$N$54))))))))))</f>
        <v/>
      </c>
      <c r="AW24" s="1134"/>
      <c r="AX24" s="59"/>
      <c r="AY24" s="566"/>
      <c r="AZ24" s="1134"/>
      <c r="BA24" s="28"/>
      <c r="BB24" s="28"/>
      <c r="BC24" s="28"/>
      <c r="BD24" s="28"/>
      <c r="BE24" s="28"/>
      <c r="BF24" s="28"/>
      <c r="BG24" s="28"/>
      <c r="BH24" s="28"/>
      <c r="BI24" s="28"/>
      <c r="BJ24" s="28"/>
    </row>
    <row r="25" spans="1:62" s="10" customFormat="1">
      <c r="A25" s="67"/>
      <c r="B25" s="52">
        <v>13</v>
      </c>
      <c r="C25" s="78"/>
      <c r="D25" s="53"/>
      <c r="E25" s="68"/>
      <c r="F25" s="562"/>
      <c r="G25" s="562"/>
      <c r="H25" s="56"/>
      <c r="I25" s="57"/>
      <c r="J25" s="972"/>
      <c r="K25" s="564" t="str">
        <f t="shared" si="0"/>
        <v/>
      </c>
      <c r="L25" s="564" t="str">
        <f>IF($G25="","",IF(OR(全体概要!$C$15=1,全体概要!$C$15=2),INDEX($BG$15,MATCH($G25,$BF$15,-1)),IF(全体概要!$C$15=3,INDEX($BG$14,MATCH($G25,$BF$14,-1)),IF(AND(全体概要!$C$15&gt;=4,全体概要!$C$15&lt;=7),INDEX($BG$13,MATCH($G25,$BF$13,-1)),0))))</f>
        <v/>
      </c>
      <c r="M25" s="1048" t="str">
        <f t="shared" si="1"/>
        <v/>
      </c>
      <c r="N25" s="1133">
        <f>IF(OR(K25="",L25="",M25=""),0,(IF(全体概要!$U$54="☑",700000*K25*L25*M25,550000*K25*L25*M25)))</f>
        <v>0</v>
      </c>
      <c r="O25" s="1134"/>
      <c r="P25" s="56"/>
      <c r="Q25" s="51"/>
      <c r="R25" s="1134"/>
      <c r="S25" s="51"/>
      <c r="T25" s="51"/>
      <c r="U25" s="1134"/>
      <c r="V25" s="56"/>
      <c r="W25" s="51"/>
      <c r="X25" s="1135"/>
      <c r="Y25" s="51"/>
      <c r="Z25" s="51"/>
      <c r="AA25" s="1134"/>
      <c r="AB25" s="56"/>
      <c r="AC25" s="1134"/>
      <c r="AD25" s="56"/>
      <c r="AE25" s="1134"/>
      <c r="AF25" s="56"/>
      <c r="AG25" s="1134"/>
      <c r="AH25" s="56"/>
      <c r="AI25" s="1134"/>
      <c r="AJ25" s="56"/>
      <c r="AK25" s="1134"/>
      <c r="AL25" s="59"/>
      <c r="AM25" s="1134"/>
      <c r="AN25" s="59"/>
      <c r="AO25" s="1134"/>
      <c r="AP25" s="1020"/>
      <c r="AQ25" s="1134"/>
      <c r="AR25" s="56"/>
      <c r="AS25" s="249"/>
      <c r="AT25" s="1134"/>
      <c r="AU25" s="56"/>
      <c r="AV25" s="565" t="str">
        <f>IF(AU25="","",IF(AU25="A",パネルラジエーター設備費用算出シート!$G$13,IF(AU25="B",パネルラジエーター設備費用算出シート!$N$13,IF(AU25="C",パネルラジエーター設備費用算出シート!$G$23,IF(AU25="D",パネルラジエーター設備費用算出シート!$N$23,IF(AU25="E",パネルラジエーター設備費用算出シート!$G$33,IF(AU25="F",パネルラジエーター設備費用算出シート!$N$33,IF(AU25="G",パネルラジエーター設備費用算出シート!$G$43,IF(AU25="H",パネルラジエーター設備費用算出シート!$N$43,IF(AU25="I",パネルラジエーター設備費用算出シート!$G$54,パネルラジエーター設備費用算出シート!$N$54))))))))))</f>
        <v/>
      </c>
      <c r="AW25" s="1134"/>
      <c r="AX25" s="59"/>
      <c r="AY25" s="566"/>
      <c r="AZ25" s="1134"/>
      <c r="BA25" s="28"/>
      <c r="BB25" s="28"/>
      <c r="BC25" s="28"/>
      <c r="BD25" s="28"/>
      <c r="BE25" s="28"/>
      <c r="BF25" s="28"/>
      <c r="BG25" s="28"/>
      <c r="BH25" s="28"/>
      <c r="BI25" s="28"/>
      <c r="BJ25" s="28"/>
    </row>
    <row r="26" spans="1:62" s="10" customFormat="1">
      <c r="A26" s="67"/>
      <c r="B26" s="52">
        <v>14</v>
      </c>
      <c r="C26" s="78"/>
      <c r="D26" s="53"/>
      <c r="E26" s="68"/>
      <c r="F26" s="562"/>
      <c r="G26" s="562"/>
      <c r="H26" s="56"/>
      <c r="I26" s="57"/>
      <c r="J26" s="972"/>
      <c r="K26" s="564" t="str">
        <f t="shared" si="0"/>
        <v/>
      </c>
      <c r="L26" s="564" t="str">
        <f>IF($G26="","",IF(OR(全体概要!$C$15=1,全体概要!$C$15=2),INDEX($BG$15,MATCH($G26,$BF$15,-1)),IF(全体概要!$C$15=3,INDEX($BG$14,MATCH($G26,$BF$14,-1)),IF(AND(全体概要!$C$15&gt;=4,全体概要!$C$15&lt;=7),INDEX($BG$13,MATCH($G26,$BF$13,-1)),0))))</f>
        <v/>
      </c>
      <c r="M26" s="1048" t="str">
        <f t="shared" si="1"/>
        <v/>
      </c>
      <c r="N26" s="1133">
        <f>IF(OR(K26="",L26="",M26=""),0,(IF(全体概要!$U$54="☑",700000*K26*L26*M26,550000*K26*L26*M26)))</f>
        <v>0</v>
      </c>
      <c r="O26" s="1134"/>
      <c r="P26" s="56"/>
      <c r="Q26" s="51"/>
      <c r="R26" s="1134"/>
      <c r="S26" s="51"/>
      <c r="T26" s="51"/>
      <c r="U26" s="1134"/>
      <c r="V26" s="56"/>
      <c r="W26" s="51"/>
      <c r="X26" s="1135"/>
      <c r="Y26" s="51"/>
      <c r="Z26" s="51"/>
      <c r="AA26" s="1134"/>
      <c r="AB26" s="56"/>
      <c r="AC26" s="1134"/>
      <c r="AD26" s="56"/>
      <c r="AE26" s="1134"/>
      <c r="AF26" s="56"/>
      <c r="AG26" s="1134"/>
      <c r="AH26" s="56"/>
      <c r="AI26" s="1134"/>
      <c r="AJ26" s="56"/>
      <c r="AK26" s="1134"/>
      <c r="AL26" s="59"/>
      <c r="AM26" s="1134"/>
      <c r="AN26" s="59"/>
      <c r="AO26" s="1134"/>
      <c r="AP26" s="1020"/>
      <c r="AQ26" s="1134"/>
      <c r="AR26" s="56"/>
      <c r="AS26" s="249"/>
      <c r="AT26" s="1134"/>
      <c r="AU26" s="56"/>
      <c r="AV26" s="565" t="str">
        <f>IF(AU26="","",IF(AU26="A",パネルラジエーター設備費用算出シート!$G$13,IF(AU26="B",パネルラジエーター設備費用算出シート!$N$13,IF(AU26="C",パネルラジエーター設備費用算出シート!$G$23,IF(AU26="D",パネルラジエーター設備費用算出シート!$N$23,IF(AU26="E",パネルラジエーター設備費用算出シート!$G$33,IF(AU26="F",パネルラジエーター設備費用算出シート!$N$33,IF(AU26="G",パネルラジエーター設備費用算出シート!$G$43,IF(AU26="H",パネルラジエーター設備費用算出シート!$N$43,IF(AU26="I",パネルラジエーター設備費用算出シート!$G$54,パネルラジエーター設備費用算出シート!$N$54))))))))))</f>
        <v/>
      </c>
      <c r="AW26" s="1134"/>
      <c r="AX26" s="59"/>
      <c r="AY26" s="566"/>
      <c r="AZ26" s="1134"/>
      <c r="BA26" s="28"/>
      <c r="BB26" s="28"/>
      <c r="BC26" s="28"/>
      <c r="BD26" s="28"/>
      <c r="BE26" s="28"/>
      <c r="BF26" s="28"/>
      <c r="BG26" s="28"/>
      <c r="BH26" s="28"/>
      <c r="BI26" s="28"/>
      <c r="BJ26" s="28"/>
    </row>
    <row r="27" spans="1:62" s="10" customFormat="1">
      <c r="A27" s="67"/>
      <c r="B27" s="52">
        <v>15</v>
      </c>
      <c r="C27" s="78"/>
      <c r="D27" s="53"/>
      <c r="E27" s="68"/>
      <c r="F27" s="562"/>
      <c r="G27" s="562"/>
      <c r="H27" s="56"/>
      <c r="I27" s="57"/>
      <c r="J27" s="972"/>
      <c r="K27" s="564" t="str">
        <f t="shared" si="0"/>
        <v/>
      </c>
      <c r="L27" s="564" t="str">
        <f>IF($G27="","",IF(OR(全体概要!$C$15=1,全体概要!$C$15=2),INDEX($BG$15,MATCH($G27,$BF$15,-1)),IF(全体概要!$C$15=3,INDEX($BG$14,MATCH($G27,$BF$14,-1)),IF(AND(全体概要!$C$15&gt;=4,全体概要!$C$15&lt;=7),INDEX($BG$13,MATCH($G27,$BF$13,-1)),0))))</f>
        <v/>
      </c>
      <c r="M27" s="1048" t="str">
        <f t="shared" si="1"/>
        <v/>
      </c>
      <c r="N27" s="1133">
        <f>IF(OR(K27="",L27="",M27=""),0,(IF(全体概要!$U$54="☑",700000*K27*L27*M27,550000*K27*L27*M27)))</f>
        <v>0</v>
      </c>
      <c r="O27" s="1134"/>
      <c r="P27" s="56"/>
      <c r="Q27" s="51"/>
      <c r="R27" s="1134"/>
      <c r="S27" s="51"/>
      <c r="T27" s="51"/>
      <c r="U27" s="1134"/>
      <c r="V27" s="56"/>
      <c r="W27" s="51"/>
      <c r="X27" s="1135"/>
      <c r="Y27" s="51"/>
      <c r="Z27" s="51"/>
      <c r="AA27" s="1134"/>
      <c r="AB27" s="56"/>
      <c r="AC27" s="1134"/>
      <c r="AD27" s="56"/>
      <c r="AE27" s="1134"/>
      <c r="AF27" s="56"/>
      <c r="AG27" s="1134"/>
      <c r="AH27" s="56"/>
      <c r="AI27" s="1134"/>
      <c r="AJ27" s="56"/>
      <c r="AK27" s="1134"/>
      <c r="AL27" s="59"/>
      <c r="AM27" s="1134"/>
      <c r="AN27" s="59"/>
      <c r="AO27" s="1134"/>
      <c r="AP27" s="1020"/>
      <c r="AQ27" s="1134"/>
      <c r="AR27" s="56"/>
      <c r="AS27" s="249"/>
      <c r="AT27" s="1134"/>
      <c r="AU27" s="56"/>
      <c r="AV27" s="565" t="str">
        <f>IF(AU27="","",IF(AU27="A",パネルラジエーター設備費用算出シート!$G$13,IF(AU27="B",パネルラジエーター設備費用算出シート!$N$13,IF(AU27="C",パネルラジエーター設備費用算出シート!$G$23,IF(AU27="D",パネルラジエーター設備費用算出シート!$N$23,IF(AU27="E",パネルラジエーター設備費用算出シート!$G$33,IF(AU27="F",パネルラジエーター設備費用算出シート!$N$33,IF(AU27="G",パネルラジエーター設備費用算出シート!$G$43,IF(AU27="H",パネルラジエーター設備費用算出シート!$N$43,IF(AU27="I",パネルラジエーター設備費用算出シート!$G$54,パネルラジエーター設備費用算出シート!$N$54))))))))))</f>
        <v/>
      </c>
      <c r="AW27" s="1134"/>
      <c r="AX27" s="59"/>
      <c r="AY27" s="566"/>
      <c r="AZ27" s="1134"/>
      <c r="BA27" s="28"/>
      <c r="BB27" s="28"/>
      <c r="BC27" s="28"/>
      <c r="BD27" s="28"/>
      <c r="BE27" s="28"/>
      <c r="BF27" s="28"/>
      <c r="BG27" s="28"/>
      <c r="BH27" s="28"/>
      <c r="BI27" s="28"/>
      <c r="BJ27" s="28"/>
    </row>
    <row r="28" spans="1:62" s="10" customFormat="1">
      <c r="A28" s="67"/>
      <c r="B28" s="52">
        <v>16</v>
      </c>
      <c r="C28" s="78"/>
      <c r="D28" s="53"/>
      <c r="E28" s="68"/>
      <c r="F28" s="562"/>
      <c r="G28" s="562"/>
      <c r="H28" s="56"/>
      <c r="I28" s="57"/>
      <c r="J28" s="972"/>
      <c r="K28" s="564" t="str">
        <f t="shared" si="0"/>
        <v/>
      </c>
      <c r="L28" s="564" t="str">
        <f>IF($G28="","",IF(OR(全体概要!$C$15=1,全体概要!$C$15=2),INDEX($BG$15,MATCH($G28,$BF$15,-1)),IF(全体概要!$C$15=3,INDEX($BG$14,MATCH($G28,$BF$14,-1)),IF(AND(全体概要!$C$15&gt;=4,全体概要!$C$15&lt;=7),INDEX($BG$13,MATCH($G28,$BF$13,-1)),0))))</f>
        <v/>
      </c>
      <c r="M28" s="1048" t="str">
        <f t="shared" si="1"/>
        <v/>
      </c>
      <c r="N28" s="1133">
        <f>IF(OR(K28="",L28="",M28=""),0,(IF(全体概要!$U$54="☑",700000*K28*L28*M28,550000*K28*L28*M28)))</f>
        <v>0</v>
      </c>
      <c r="O28" s="1134"/>
      <c r="P28" s="56"/>
      <c r="Q28" s="51"/>
      <c r="R28" s="1134"/>
      <c r="S28" s="51"/>
      <c r="T28" s="51"/>
      <c r="U28" s="1134"/>
      <c r="V28" s="56"/>
      <c r="W28" s="51"/>
      <c r="X28" s="1135"/>
      <c r="Y28" s="51"/>
      <c r="Z28" s="51"/>
      <c r="AA28" s="1134"/>
      <c r="AB28" s="56"/>
      <c r="AC28" s="1134"/>
      <c r="AD28" s="56"/>
      <c r="AE28" s="1134"/>
      <c r="AF28" s="56"/>
      <c r="AG28" s="1134"/>
      <c r="AH28" s="56"/>
      <c r="AI28" s="1134"/>
      <c r="AJ28" s="56"/>
      <c r="AK28" s="1134"/>
      <c r="AL28" s="59"/>
      <c r="AM28" s="1134"/>
      <c r="AN28" s="59"/>
      <c r="AO28" s="1134"/>
      <c r="AP28" s="1020"/>
      <c r="AQ28" s="1134"/>
      <c r="AR28" s="56"/>
      <c r="AS28" s="249"/>
      <c r="AT28" s="1134"/>
      <c r="AU28" s="56"/>
      <c r="AV28" s="565" t="str">
        <f>IF(AU28="","",IF(AU28="A",パネルラジエーター設備費用算出シート!$G$13,IF(AU28="B",パネルラジエーター設備費用算出シート!$N$13,IF(AU28="C",パネルラジエーター設備費用算出シート!$G$23,IF(AU28="D",パネルラジエーター設備費用算出シート!$N$23,IF(AU28="E",パネルラジエーター設備費用算出シート!$G$33,IF(AU28="F",パネルラジエーター設備費用算出シート!$N$33,IF(AU28="G",パネルラジエーター設備費用算出シート!$G$43,IF(AU28="H",パネルラジエーター設備費用算出シート!$N$43,IF(AU28="I",パネルラジエーター設備費用算出シート!$G$54,パネルラジエーター設備費用算出シート!$N$54))))))))))</f>
        <v/>
      </c>
      <c r="AW28" s="1134"/>
      <c r="AX28" s="59"/>
      <c r="AY28" s="566"/>
      <c r="AZ28" s="1134"/>
      <c r="BA28" s="28"/>
      <c r="BB28" s="28"/>
      <c r="BC28" s="28"/>
      <c r="BD28" s="28"/>
      <c r="BE28" s="28"/>
      <c r="BF28" s="28"/>
      <c r="BG28" s="28"/>
      <c r="BH28" s="28"/>
      <c r="BI28" s="28"/>
      <c r="BJ28" s="28"/>
    </row>
    <row r="29" spans="1:62" s="10" customFormat="1">
      <c r="A29" s="67"/>
      <c r="B29" s="52">
        <v>17</v>
      </c>
      <c r="C29" s="78"/>
      <c r="D29" s="53"/>
      <c r="E29" s="68"/>
      <c r="F29" s="562"/>
      <c r="G29" s="562"/>
      <c r="H29" s="56"/>
      <c r="I29" s="57"/>
      <c r="J29" s="972"/>
      <c r="K29" s="564" t="str">
        <f t="shared" si="0"/>
        <v/>
      </c>
      <c r="L29" s="564" t="str">
        <f>IF($G29="","",IF(OR(全体概要!$C$15=1,全体概要!$C$15=2),INDEX($BG$15,MATCH($G29,$BF$15,-1)),IF(全体概要!$C$15=3,INDEX($BG$14,MATCH($G29,$BF$14,-1)),IF(AND(全体概要!$C$15&gt;=4,全体概要!$C$15&lt;=7),INDEX($BG$13,MATCH($G29,$BF$13,-1)),0))))</f>
        <v/>
      </c>
      <c r="M29" s="1048" t="str">
        <f t="shared" si="1"/>
        <v/>
      </c>
      <c r="N29" s="1133">
        <f>IF(OR(K29="",L29="",M29=""),0,(IF(全体概要!$U$54="☑",700000*K29*L29*M29,550000*K29*L29*M29)))</f>
        <v>0</v>
      </c>
      <c r="O29" s="1134"/>
      <c r="P29" s="56"/>
      <c r="Q29" s="51"/>
      <c r="R29" s="1134"/>
      <c r="S29" s="51"/>
      <c r="T29" s="51"/>
      <c r="U29" s="1134"/>
      <c r="V29" s="56"/>
      <c r="W29" s="51"/>
      <c r="X29" s="1135"/>
      <c r="Y29" s="51"/>
      <c r="Z29" s="51"/>
      <c r="AA29" s="1134"/>
      <c r="AB29" s="56"/>
      <c r="AC29" s="1134"/>
      <c r="AD29" s="56"/>
      <c r="AE29" s="1134"/>
      <c r="AF29" s="56"/>
      <c r="AG29" s="1134"/>
      <c r="AH29" s="56"/>
      <c r="AI29" s="1134"/>
      <c r="AJ29" s="56"/>
      <c r="AK29" s="1134"/>
      <c r="AL29" s="59"/>
      <c r="AM29" s="1134"/>
      <c r="AN29" s="59"/>
      <c r="AO29" s="1134"/>
      <c r="AP29" s="1020"/>
      <c r="AQ29" s="1134"/>
      <c r="AR29" s="56"/>
      <c r="AS29" s="249"/>
      <c r="AT29" s="1134"/>
      <c r="AU29" s="56"/>
      <c r="AV29" s="565" t="str">
        <f>IF(AU29="","",IF(AU29="A",パネルラジエーター設備費用算出シート!$G$13,IF(AU29="B",パネルラジエーター設備費用算出シート!$N$13,IF(AU29="C",パネルラジエーター設備費用算出シート!$G$23,IF(AU29="D",パネルラジエーター設備費用算出シート!$N$23,IF(AU29="E",パネルラジエーター設備費用算出シート!$G$33,IF(AU29="F",パネルラジエーター設備費用算出シート!$N$33,IF(AU29="G",パネルラジエーター設備費用算出シート!$G$43,IF(AU29="H",パネルラジエーター設備費用算出シート!$N$43,IF(AU29="I",パネルラジエーター設備費用算出シート!$G$54,パネルラジエーター設備費用算出シート!$N$54))))))))))</f>
        <v/>
      </c>
      <c r="AW29" s="1134"/>
      <c r="AX29" s="59"/>
      <c r="AY29" s="566"/>
      <c r="AZ29" s="1134"/>
      <c r="BA29" s="28"/>
      <c r="BB29" s="28"/>
      <c r="BC29" s="28"/>
      <c r="BD29" s="28"/>
      <c r="BE29" s="28"/>
      <c r="BF29" s="28"/>
      <c r="BG29" s="28"/>
      <c r="BH29" s="28"/>
      <c r="BI29" s="28"/>
      <c r="BJ29" s="28"/>
    </row>
    <row r="30" spans="1:62" s="10" customFormat="1">
      <c r="A30" s="67"/>
      <c r="B30" s="52">
        <v>18</v>
      </c>
      <c r="C30" s="78"/>
      <c r="D30" s="53"/>
      <c r="E30" s="68"/>
      <c r="F30" s="562"/>
      <c r="G30" s="562"/>
      <c r="H30" s="56"/>
      <c r="I30" s="57"/>
      <c r="J30" s="972"/>
      <c r="K30" s="564" t="str">
        <f t="shared" si="0"/>
        <v/>
      </c>
      <c r="L30" s="564" t="str">
        <f>IF($G30="","",IF(OR(全体概要!$C$15=1,全体概要!$C$15=2),INDEX($BG$15,MATCH($G30,$BF$15,-1)),IF(全体概要!$C$15=3,INDEX($BG$14,MATCH($G30,$BF$14,-1)),IF(AND(全体概要!$C$15&gt;=4,全体概要!$C$15&lt;=7),INDEX($BG$13,MATCH($G30,$BF$13,-1)),0))))</f>
        <v/>
      </c>
      <c r="M30" s="1048" t="str">
        <f t="shared" si="1"/>
        <v/>
      </c>
      <c r="N30" s="1133">
        <f>IF(OR(K30="",L30="",M30=""),0,(IF(全体概要!$U$54="☑",700000*K30*L30*M30,550000*K30*L30*M30)))</f>
        <v>0</v>
      </c>
      <c r="O30" s="1134"/>
      <c r="P30" s="56"/>
      <c r="Q30" s="51"/>
      <c r="R30" s="1134"/>
      <c r="S30" s="51"/>
      <c r="T30" s="51"/>
      <c r="U30" s="1134"/>
      <c r="V30" s="56"/>
      <c r="W30" s="51"/>
      <c r="X30" s="1135"/>
      <c r="Y30" s="51"/>
      <c r="Z30" s="51"/>
      <c r="AA30" s="1134"/>
      <c r="AB30" s="56"/>
      <c r="AC30" s="1134"/>
      <c r="AD30" s="56"/>
      <c r="AE30" s="1134"/>
      <c r="AF30" s="56"/>
      <c r="AG30" s="1134"/>
      <c r="AH30" s="56"/>
      <c r="AI30" s="1134"/>
      <c r="AJ30" s="56"/>
      <c r="AK30" s="1134"/>
      <c r="AL30" s="59"/>
      <c r="AM30" s="1134"/>
      <c r="AN30" s="59"/>
      <c r="AO30" s="1134"/>
      <c r="AP30" s="1020"/>
      <c r="AQ30" s="1134"/>
      <c r="AR30" s="56"/>
      <c r="AS30" s="249"/>
      <c r="AT30" s="1134"/>
      <c r="AU30" s="56"/>
      <c r="AV30" s="565" t="str">
        <f>IF(AU30="","",IF(AU30="A",パネルラジエーター設備費用算出シート!$G$13,IF(AU30="B",パネルラジエーター設備費用算出シート!$N$13,IF(AU30="C",パネルラジエーター設備費用算出シート!$G$23,IF(AU30="D",パネルラジエーター設備費用算出シート!$N$23,IF(AU30="E",パネルラジエーター設備費用算出シート!$G$33,IF(AU30="F",パネルラジエーター設備費用算出シート!$N$33,IF(AU30="G",パネルラジエーター設備費用算出シート!$G$43,IF(AU30="H",パネルラジエーター設備費用算出シート!$N$43,IF(AU30="I",パネルラジエーター設備費用算出シート!$G$54,パネルラジエーター設備費用算出シート!$N$54))))))))))</f>
        <v/>
      </c>
      <c r="AW30" s="1134"/>
      <c r="AX30" s="59"/>
      <c r="AY30" s="566"/>
      <c r="AZ30" s="1134"/>
      <c r="BA30" s="28"/>
      <c r="BB30" s="28"/>
      <c r="BC30" s="28"/>
      <c r="BD30" s="28"/>
      <c r="BE30" s="28"/>
      <c r="BF30" s="28"/>
      <c r="BG30" s="28"/>
      <c r="BH30" s="28"/>
      <c r="BI30" s="28"/>
      <c r="BJ30" s="28"/>
    </row>
    <row r="31" spans="1:62" s="10" customFormat="1">
      <c r="A31" s="67"/>
      <c r="B31" s="52">
        <v>19</v>
      </c>
      <c r="C31" s="78"/>
      <c r="D31" s="53"/>
      <c r="E31" s="68"/>
      <c r="F31" s="562"/>
      <c r="G31" s="562"/>
      <c r="H31" s="56"/>
      <c r="I31" s="57"/>
      <c r="J31" s="972"/>
      <c r="K31" s="564" t="str">
        <f t="shared" si="0"/>
        <v/>
      </c>
      <c r="L31" s="564" t="str">
        <f>IF($G31="","",IF(OR(全体概要!$C$15=1,全体概要!$C$15=2),INDEX($BG$15,MATCH($G31,$BF$15,-1)),IF(全体概要!$C$15=3,INDEX($BG$14,MATCH($G31,$BF$14,-1)),IF(AND(全体概要!$C$15&gt;=4,全体概要!$C$15&lt;=7),INDEX($BG$13,MATCH($G31,$BF$13,-1)),0))))</f>
        <v/>
      </c>
      <c r="M31" s="1048" t="str">
        <f t="shared" si="1"/>
        <v/>
      </c>
      <c r="N31" s="1133">
        <f>IF(OR(K31="",L31="",M31=""),0,(IF(全体概要!$U$54="☑",700000*K31*L31*M31,550000*K31*L31*M31)))</f>
        <v>0</v>
      </c>
      <c r="O31" s="1134"/>
      <c r="P31" s="56"/>
      <c r="Q31" s="51"/>
      <c r="R31" s="1134"/>
      <c r="S31" s="51"/>
      <c r="T31" s="51"/>
      <c r="U31" s="1134"/>
      <c r="V31" s="56"/>
      <c r="W31" s="51"/>
      <c r="X31" s="1135"/>
      <c r="Y31" s="51"/>
      <c r="Z31" s="51"/>
      <c r="AA31" s="1134"/>
      <c r="AB31" s="56"/>
      <c r="AC31" s="1134"/>
      <c r="AD31" s="56"/>
      <c r="AE31" s="1134"/>
      <c r="AF31" s="56"/>
      <c r="AG31" s="1134"/>
      <c r="AH31" s="56"/>
      <c r="AI31" s="1134"/>
      <c r="AJ31" s="56"/>
      <c r="AK31" s="1134"/>
      <c r="AL31" s="59"/>
      <c r="AM31" s="1134"/>
      <c r="AN31" s="59"/>
      <c r="AO31" s="1134"/>
      <c r="AP31" s="1020"/>
      <c r="AQ31" s="1134"/>
      <c r="AR31" s="56"/>
      <c r="AS31" s="249"/>
      <c r="AT31" s="1134"/>
      <c r="AU31" s="56"/>
      <c r="AV31" s="565" t="str">
        <f>IF(AU31="","",IF(AU31="A",パネルラジエーター設備費用算出シート!$G$13,IF(AU31="B",パネルラジエーター設備費用算出シート!$N$13,IF(AU31="C",パネルラジエーター設備費用算出シート!$G$23,IF(AU31="D",パネルラジエーター設備費用算出シート!$N$23,IF(AU31="E",パネルラジエーター設備費用算出シート!$G$33,IF(AU31="F",パネルラジエーター設備費用算出シート!$N$33,IF(AU31="G",パネルラジエーター設備費用算出シート!$G$43,IF(AU31="H",パネルラジエーター設備費用算出シート!$N$43,IF(AU31="I",パネルラジエーター設備費用算出シート!$G$54,パネルラジエーター設備費用算出シート!$N$54))))))))))</f>
        <v/>
      </c>
      <c r="AW31" s="1134"/>
      <c r="AX31" s="59"/>
      <c r="AY31" s="566"/>
      <c r="AZ31" s="1134"/>
      <c r="BA31" s="28"/>
      <c r="BB31" s="28"/>
      <c r="BC31" s="28"/>
      <c r="BD31" s="28"/>
      <c r="BE31" s="28"/>
      <c r="BF31" s="28"/>
      <c r="BG31" s="28"/>
      <c r="BH31" s="28"/>
      <c r="BI31" s="28"/>
      <c r="BJ31" s="28"/>
    </row>
    <row r="32" spans="1:62" s="10" customFormat="1">
      <c r="A32" s="67"/>
      <c r="B32" s="52">
        <v>20</v>
      </c>
      <c r="C32" s="78"/>
      <c r="D32" s="53"/>
      <c r="E32" s="68"/>
      <c r="F32" s="562"/>
      <c r="G32" s="562"/>
      <c r="H32" s="56"/>
      <c r="I32" s="57"/>
      <c r="J32" s="972"/>
      <c r="K32" s="564" t="str">
        <f t="shared" si="0"/>
        <v/>
      </c>
      <c r="L32" s="564" t="str">
        <f>IF($G32="","",IF(OR(全体概要!$C$15=1,全体概要!$C$15=2),INDEX($BG$15,MATCH($G32,$BF$15,-1)),IF(全体概要!$C$15=3,INDEX($BG$14,MATCH($G32,$BF$14,-1)),IF(AND(全体概要!$C$15&gt;=4,全体概要!$C$15&lt;=7),INDEX($BG$13,MATCH($G32,$BF$13,-1)),0))))</f>
        <v/>
      </c>
      <c r="M32" s="1048" t="str">
        <f t="shared" si="1"/>
        <v/>
      </c>
      <c r="N32" s="1133">
        <f>IF(OR(K32="",L32="",M32=""),0,(IF(全体概要!$U$54="☑",700000*K32*L32*M32,550000*K32*L32*M32)))</f>
        <v>0</v>
      </c>
      <c r="O32" s="1134"/>
      <c r="P32" s="56"/>
      <c r="Q32" s="51"/>
      <c r="R32" s="1134"/>
      <c r="S32" s="51"/>
      <c r="T32" s="51"/>
      <c r="U32" s="1134"/>
      <c r="V32" s="56"/>
      <c r="W32" s="51"/>
      <c r="X32" s="1135"/>
      <c r="Y32" s="51"/>
      <c r="Z32" s="51"/>
      <c r="AA32" s="1134"/>
      <c r="AB32" s="56"/>
      <c r="AC32" s="1134"/>
      <c r="AD32" s="56"/>
      <c r="AE32" s="1134"/>
      <c r="AF32" s="56"/>
      <c r="AG32" s="1134"/>
      <c r="AH32" s="56"/>
      <c r="AI32" s="1134"/>
      <c r="AJ32" s="56"/>
      <c r="AK32" s="1134"/>
      <c r="AL32" s="59"/>
      <c r="AM32" s="1134"/>
      <c r="AN32" s="59"/>
      <c r="AO32" s="1134"/>
      <c r="AP32" s="1020"/>
      <c r="AQ32" s="1134"/>
      <c r="AR32" s="56"/>
      <c r="AS32" s="249"/>
      <c r="AT32" s="1134"/>
      <c r="AU32" s="56"/>
      <c r="AV32" s="565" t="str">
        <f>IF(AU32="","",IF(AU32="A",パネルラジエーター設備費用算出シート!$G$13,IF(AU32="B",パネルラジエーター設備費用算出シート!$N$13,IF(AU32="C",パネルラジエーター設備費用算出シート!$G$23,IF(AU32="D",パネルラジエーター設備費用算出シート!$N$23,IF(AU32="E",パネルラジエーター設備費用算出シート!$G$33,IF(AU32="F",パネルラジエーター設備費用算出シート!$N$33,IF(AU32="G",パネルラジエーター設備費用算出シート!$G$43,IF(AU32="H",パネルラジエーター設備費用算出シート!$N$43,IF(AU32="I",パネルラジエーター設備費用算出シート!$G$54,パネルラジエーター設備費用算出シート!$N$54))))))))))</f>
        <v/>
      </c>
      <c r="AW32" s="1134"/>
      <c r="AX32" s="59"/>
      <c r="AY32" s="566"/>
      <c r="AZ32" s="1134"/>
      <c r="BA32" s="28"/>
      <c r="BB32" s="28"/>
      <c r="BC32" s="28"/>
      <c r="BD32" s="28"/>
      <c r="BE32" s="28"/>
      <c r="BF32" s="28"/>
      <c r="BG32" s="28"/>
      <c r="BH32" s="28"/>
      <c r="BI32" s="28"/>
      <c r="BJ32" s="28"/>
    </row>
    <row r="33" spans="1:62" s="10" customFormat="1">
      <c r="A33" s="67"/>
      <c r="B33" s="52">
        <v>21</v>
      </c>
      <c r="C33" s="78"/>
      <c r="D33" s="53"/>
      <c r="E33" s="68"/>
      <c r="F33" s="562"/>
      <c r="G33" s="562"/>
      <c r="H33" s="56"/>
      <c r="I33" s="57"/>
      <c r="J33" s="972"/>
      <c r="K33" s="564" t="str">
        <f t="shared" si="0"/>
        <v/>
      </c>
      <c r="L33" s="564" t="str">
        <f>IF($G33="","",IF(OR(全体概要!$C$15=1,全体概要!$C$15=2),INDEX($BG$15,MATCH($G33,$BF$15,-1)),IF(全体概要!$C$15=3,INDEX($BG$14,MATCH($G33,$BF$14,-1)),IF(AND(全体概要!$C$15&gt;=4,全体概要!$C$15&lt;=7),INDEX($BG$13,MATCH($G33,$BF$13,-1)),0))))</f>
        <v/>
      </c>
      <c r="M33" s="1048" t="str">
        <f t="shared" si="1"/>
        <v/>
      </c>
      <c r="N33" s="1133">
        <f>IF(OR(K33="",L33="",M33=""),0,(IF(全体概要!$U$54="☑",700000*K33*L33*M33,550000*K33*L33*M33)))</f>
        <v>0</v>
      </c>
      <c r="O33" s="1134"/>
      <c r="P33" s="56"/>
      <c r="Q33" s="51"/>
      <c r="R33" s="1134"/>
      <c r="S33" s="51"/>
      <c r="T33" s="51"/>
      <c r="U33" s="1134"/>
      <c r="V33" s="56"/>
      <c r="W33" s="51"/>
      <c r="X33" s="1135"/>
      <c r="Y33" s="51"/>
      <c r="Z33" s="51"/>
      <c r="AA33" s="1134"/>
      <c r="AB33" s="56"/>
      <c r="AC33" s="1134"/>
      <c r="AD33" s="56"/>
      <c r="AE33" s="1134"/>
      <c r="AF33" s="56"/>
      <c r="AG33" s="1134"/>
      <c r="AH33" s="56"/>
      <c r="AI33" s="1134"/>
      <c r="AJ33" s="56"/>
      <c r="AK33" s="1134"/>
      <c r="AL33" s="59"/>
      <c r="AM33" s="1134"/>
      <c r="AN33" s="59"/>
      <c r="AO33" s="1134"/>
      <c r="AP33" s="1020"/>
      <c r="AQ33" s="1134"/>
      <c r="AR33" s="56"/>
      <c r="AS33" s="249"/>
      <c r="AT33" s="1134"/>
      <c r="AU33" s="56"/>
      <c r="AV33" s="565" t="str">
        <f>IF(AU33="","",IF(AU33="A",パネルラジエーター設備費用算出シート!$G$13,IF(AU33="B",パネルラジエーター設備費用算出シート!$N$13,IF(AU33="C",パネルラジエーター設備費用算出シート!$G$23,IF(AU33="D",パネルラジエーター設備費用算出シート!$N$23,IF(AU33="E",パネルラジエーター設備費用算出シート!$G$33,IF(AU33="F",パネルラジエーター設備費用算出シート!$N$33,IF(AU33="G",パネルラジエーター設備費用算出シート!$G$43,IF(AU33="H",パネルラジエーター設備費用算出シート!$N$43,IF(AU33="I",パネルラジエーター設備費用算出シート!$G$54,パネルラジエーター設備費用算出シート!$N$54))))))))))</f>
        <v/>
      </c>
      <c r="AW33" s="1134"/>
      <c r="AX33" s="59"/>
      <c r="AY33" s="566"/>
      <c r="AZ33" s="1134"/>
      <c r="BA33" s="28"/>
      <c r="BB33" s="28"/>
      <c r="BC33" s="28"/>
      <c r="BD33" s="28"/>
      <c r="BE33" s="28"/>
      <c r="BF33" s="28"/>
      <c r="BG33" s="28"/>
      <c r="BH33" s="28"/>
      <c r="BI33" s="28"/>
      <c r="BJ33" s="28"/>
    </row>
    <row r="34" spans="1:62" s="10" customFormat="1">
      <c r="A34" s="67"/>
      <c r="B34" s="52">
        <v>22</v>
      </c>
      <c r="C34" s="78"/>
      <c r="D34" s="53"/>
      <c r="E34" s="68"/>
      <c r="F34" s="562"/>
      <c r="G34" s="562"/>
      <c r="H34" s="56"/>
      <c r="I34" s="57"/>
      <c r="J34" s="972"/>
      <c r="K34" s="564" t="str">
        <f t="shared" si="0"/>
        <v/>
      </c>
      <c r="L34" s="564" t="str">
        <f>IF($G34="","",IF(OR(全体概要!$C$15=1,全体概要!$C$15=2),INDEX($BG$15,MATCH($G34,$BF$15,-1)),IF(全体概要!$C$15=3,INDEX($BG$14,MATCH($G34,$BF$14,-1)),IF(AND(全体概要!$C$15&gt;=4,全体概要!$C$15&lt;=7),INDEX($BG$13,MATCH($G34,$BF$13,-1)),0))))</f>
        <v/>
      </c>
      <c r="M34" s="1048" t="str">
        <f t="shared" si="1"/>
        <v/>
      </c>
      <c r="N34" s="1133">
        <f>IF(OR(K34="",L34="",M34=""),0,(IF(全体概要!$U$54="☑",700000*K34*L34*M34,550000*K34*L34*M34)))</f>
        <v>0</v>
      </c>
      <c r="O34" s="1134"/>
      <c r="P34" s="56"/>
      <c r="Q34" s="51"/>
      <c r="R34" s="1134"/>
      <c r="S34" s="51"/>
      <c r="T34" s="51"/>
      <c r="U34" s="1134"/>
      <c r="V34" s="56"/>
      <c r="W34" s="51"/>
      <c r="X34" s="1135"/>
      <c r="Y34" s="51"/>
      <c r="Z34" s="51"/>
      <c r="AA34" s="1134"/>
      <c r="AB34" s="56"/>
      <c r="AC34" s="1134"/>
      <c r="AD34" s="56"/>
      <c r="AE34" s="1134"/>
      <c r="AF34" s="56"/>
      <c r="AG34" s="1134"/>
      <c r="AH34" s="56"/>
      <c r="AI34" s="1134"/>
      <c r="AJ34" s="56"/>
      <c r="AK34" s="1134"/>
      <c r="AL34" s="59"/>
      <c r="AM34" s="1134"/>
      <c r="AN34" s="59"/>
      <c r="AO34" s="1134"/>
      <c r="AP34" s="1020"/>
      <c r="AQ34" s="1134"/>
      <c r="AR34" s="56"/>
      <c r="AS34" s="249"/>
      <c r="AT34" s="1134"/>
      <c r="AU34" s="56"/>
      <c r="AV34" s="565" t="str">
        <f>IF(AU34="","",IF(AU34="A",パネルラジエーター設備費用算出シート!$G$13,IF(AU34="B",パネルラジエーター設備費用算出シート!$N$13,IF(AU34="C",パネルラジエーター設備費用算出シート!$G$23,IF(AU34="D",パネルラジエーター設備費用算出シート!$N$23,IF(AU34="E",パネルラジエーター設備費用算出シート!$G$33,IF(AU34="F",パネルラジエーター設備費用算出シート!$N$33,IF(AU34="G",パネルラジエーター設備費用算出シート!$G$43,IF(AU34="H",パネルラジエーター設備費用算出シート!$N$43,IF(AU34="I",パネルラジエーター設備費用算出シート!$G$54,パネルラジエーター設備費用算出シート!$N$54))))))))))</f>
        <v/>
      </c>
      <c r="AW34" s="1134"/>
      <c r="AX34" s="59"/>
      <c r="AY34" s="566"/>
      <c r="AZ34" s="1134"/>
      <c r="BA34" s="28"/>
      <c r="BB34" s="28"/>
      <c r="BC34" s="28"/>
      <c r="BD34" s="28"/>
      <c r="BE34" s="28"/>
      <c r="BF34" s="28"/>
      <c r="BG34" s="28"/>
      <c r="BH34" s="28"/>
      <c r="BI34" s="28"/>
      <c r="BJ34" s="28"/>
    </row>
    <row r="35" spans="1:62" s="29" customFormat="1">
      <c r="A35" s="67"/>
      <c r="B35" s="52">
        <v>23</v>
      </c>
      <c r="C35" s="78"/>
      <c r="D35" s="53"/>
      <c r="E35" s="68"/>
      <c r="F35" s="562"/>
      <c r="G35" s="562"/>
      <c r="H35" s="56"/>
      <c r="I35" s="57"/>
      <c r="J35" s="972"/>
      <c r="K35" s="564" t="str">
        <f t="shared" si="0"/>
        <v/>
      </c>
      <c r="L35" s="564" t="str">
        <f>IF($G35="","",IF(OR(全体概要!$C$15=1,全体概要!$C$15=2),INDEX($BG$15,MATCH($G35,$BF$15,-1)),IF(全体概要!$C$15=3,INDEX($BG$14,MATCH($G35,$BF$14,-1)),IF(AND(全体概要!$C$15&gt;=4,全体概要!$C$15&lt;=7),INDEX($BG$13,MATCH($G35,$BF$13,-1)),0))))</f>
        <v/>
      </c>
      <c r="M35" s="1048" t="str">
        <f t="shared" si="1"/>
        <v/>
      </c>
      <c r="N35" s="1133">
        <f>IF(OR(K35="",L35="",M35=""),0,(IF(全体概要!$U$54="☑",700000*K35*L35*M35,550000*K35*L35*M35)))</f>
        <v>0</v>
      </c>
      <c r="O35" s="1134"/>
      <c r="P35" s="56"/>
      <c r="Q35" s="51"/>
      <c r="R35" s="1134"/>
      <c r="S35" s="51"/>
      <c r="T35" s="51"/>
      <c r="U35" s="1134"/>
      <c r="V35" s="56"/>
      <c r="W35" s="51"/>
      <c r="X35" s="1135"/>
      <c r="Y35" s="51"/>
      <c r="Z35" s="51"/>
      <c r="AA35" s="1134"/>
      <c r="AB35" s="56"/>
      <c r="AC35" s="1134"/>
      <c r="AD35" s="56"/>
      <c r="AE35" s="1134"/>
      <c r="AF35" s="56"/>
      <c r="AG35" s="1134"/>
      <c r="AH35" s="56"/>
      <c r="AI35" s="1134"/>
      <c r="AJ35" s="56"/>
      <c r="AK35" s="1134"/>
      <c r="AL35" s="59"/>
      <c r="AM35" s="1134"/>
      <c r="AN35" s="59"/>
      <c r="AO35" s="1134"/>
      <c r="AP35" s="1020"/>
      <c r="AQ35" s="1134"/>
      <c r="AR35" s="56"/>
      <c r="AS35" s="249"/>
      <c r="AT35" s="1134"/>
      <c r="AU35" s="56"/>
      <c r="AV35" s="565" t="str">
        <f>IF(AU35="","",IF(AU35="A",パネルラジエーター設備費用算出シート!$G$13,IF(AU35="B",パネルラジエーター設備費用算出シート!$N$13,IF(AU35="C",パネルラジエーター設備費用算出シート!$G$23,IF(AU35="D",パネルラジエーター設備費用算出シート!$N$23,IF(AU35="E",パネルラジエーター設備費用算出シート!$G$33,IF(AU35="F",パネルラジエーター設備費用算出シート!$N$33,IF(AU35="G",パネルラジエーター設備費用算出シート!$G$43,IF(AU35="H",パネルラジエーター設備費用算出シート!$N$43,IF(AU35="I",パネルラジエーター設備費用算出シート!$G$54,パネルラジエーター設備費用算出シート!$N$54))))))))))</f>
        <v/>
      </c>
      <c r="AW35" s="1134"/>
      <c r="AX35" s="59"/>
      <c r="AY35" s="566"/>
      <c r="AZ35" s="1134"/>
      <c r="BA35" s="28"/>
      <c r="BB35" s="28"/>
      <c r="BC35" s="28"/>
      <c r="BD35" s="28"/>
      <c r="BE35" s="28"/>
      <c r="BF35" s="28"/>
      <c r="BG35" s="28"/>
      <c r="BH35" s="28"/>
      <c r="BI35" s="28"/>
      <c r="BJ35" s="28"/>
    </row>
    <row r="36" spans="1:62" s="29" customFormat="1">
      <c r="A36" s="67"/>
      <c r="B36" s="52">
        <v>24</v>
      </c>
      <c r="C36" s="78"/>
      <c r="D36" s="53"/>
      <c r="E36" s="68"/>
      <c r="F36" s="562"/>
      <c r="G36" s="562"/>
      <c r="H36" s="56"/>
      <c r="I36" s="57"/>
      <c r="J36" s="972"/>
      <c r="K36" s="564" t="str">
        <f t="shared" si="0"/>
        <v/>
      </c>
      <c r="L36" s="564" t="str">
        <f>IF($G36="","",IF(OR(全体概要!$C$15=1,全体概要!$C$15=2),INDEX($BG$15,MATCH($G36,$BF$15,-1)),IF(全体概要!$C$15=3,INDEX($BG$14,MATCH($G36,$BF$14,-1)),IF(AND(全体概要!$C$15&gt;=4,全体概要!$C$15&lt;=7),INDEX($BG$13,MATCH($G36,$BF$13,-1)),0))))</f>
        <v/>
      </c>
      <c r="M36" s="1048" t="str">
        <f t="shared" si="1"/>
        <v/>
      </c>
      <c r="N36" s="1133">
        <f>IF(OR(K36="",L36="",M36=""),0,(IF(全体概要!$U$54="☑",700000*K36*L36*M36,550000*K36*L36*M36)))</f>
        <v>0</v>
      </c>
      <c r="O36" s="1134"/>
      <c r="P36" s="56"/>
      <c r="Q36" s="51"/>
      <c r="R36" s="1134"/>
      <c r="S36" s="51"/>
      <c r="T36" s="51"/>
      <c r="U36" s="1134"/>
      <c r="V36" s="56"/>
      <c r="W36" s="51"/>
      <c r="X36" s="1135"/>
      <c r="Y36" s="51"/>
      <c r="Z36" s="51"/>
      <c r="AA36" s="1134"/>
      <c r="AB36" s="56"/>
      <c r="AC36" s="1134"/>
      <c r="AD36" s="56"/>
      <c r="AE36" s="1134"/>
      <c r="AF36" s="56"/>
      <c r="AG36" s="1134"/>
      <c r="AH36" s="56"/>
      <c r="AI36" s="1134"/>
      <c r="AJ36" s="56"/>
      <c r="AK36" s="1134"/>
      <c r="AL36" s="59"/>
      <c r="AM36" s="1134"/>
      <c r="AN36" s="59"/>
      <c r="AO36" s="1134"/>
      <c r="AP36" s="1020"/>
      <c r="AQ36" s="1134"/>
      <c r="AR36" s="56"/>
      <c r="AS36" s="249"/>
      <c r="AT36" s="1134"/>
      <c r="AU36" s="56"/>
      <c r="AV36" s="565" t="str">
        <f>IF(AU36="","",IF(AU36="A",パネルラジエーター設備費用算出シート!$G$13,IF(AU36="B",パネルラジエーター設備費用算出シート!$N$13,IF(AU36="C",パネルラジエーター設備費用算出シート!$G$23,IF(AU36="D",パネルラジエーター設備費用算出シート!$N$23,IF(AU36="E",パネルラジエーター設備費用算出シート!$G$33,IF(AU36="F",パネルラジエーター設備費用算出シート!$N$33,IF(AU36="G",パネルラジエーター設備費用算出シート!$G$43,IF(AU36="H",パネルラジエーター設備費用算出シート!$N$43,IF(AU36="I",パネルラジエーター設備費用算出シート!$G$54,パネルラジエーター設備費用算出シート!$N$54))))))))))</f>
        <v/>
      </c>
      <c r="AW36" s="1134"/>
      <c r="AX36" s="59"/>
      <c r="AY36" s="566"/>
      <c r="AZ36" s="1134"/>
      <c r="BA36" s="28"/>
      <c r="BB36" s="28"/>
      <c r="BC36" s="28"/>
      <c r="BD36" s="28"/>
      <c r="BE36" s="28"/>
      <c r="BF36" s="28"/>
      <c r="BG36" s="28"/>
      <c r="BH36" s="28"/>
      <c r="BI36" s="28"/>
      <c r="BJ36" s="28"/>
    </row>
    <row r="37" spans="1:62" s="29" customFormat="1">
      <c r="A37" s="67"/>
      <c r="B37" s="52">
        <v>25</v>
      </c>
      <c r="C37" s="78"/>
      <c r="D37" s="53"/>
      <c r="E37" s="68"/>
      <c r="F37" s="562"/>
      <c r="G37" s="562"/>
      <c r="H37" s="56"/>
      <c r="I37" s="57"/>
      <c r="J37" s="972"/>
      <c r="K37" s="564" t="str">
        <f t="shared" si="0"/>
        <v/>
      </c>
      <c r="L37" s="564" t="str">
        <f>IF($G37="","",IF(OR(全体概要!$C$15=1,全体概要!$C$15=2),INDEX($BG$15,MATCH($G37,$BF$15,-1)),IF(全体概要!$C$15=3,INDEX($BG$14,MATCH($G37,$BF$14,-1)),IF(AND(全体概要!$C$15&gt;=4,全体概要!$C$15&lt;=7),INDEX($BG$13,MATCH($G37,$BF$13,-1)),0))))</f>
        <v/>
      </c>
      <c r="M37" s="1048" t="str">
        <f t="shared" si="1"/>
        <v/>
      </c>
      <c r="N37" s="1133">
        <f>IF(OR(K37="",L37="",M37=""),0,(IF(全体概要!$U$54="☑",700000*K37*L37*M37,550000*K37*L37*M37)))</f>
        <v>0</v>
      </c>
      <c r="O37" s="1134"/>
      <c r="P37" s="56"/>
      <c r="Q37" s="51"/>
      <c r="R37" s="1134"/>
      <c r="S37" s="51"/>
      <c r="T37" s="51"/>
      <c r="U37" s="1134"/>
      <c r="V37" s="56"/>
      <c r="W37" s="51"/>
      <c r="X37" s="1135"/>
      <c r="Y37" s="51"/>
      <c r="Z37" s="51"/>
      <c r="AA37" s="1134"/>
      <c r="AB37" s="56"/>
      <c r="AC37" s="1134"/>
      <c r="AD37" s="56"/>
      <c r="AE37" s="1134"/>
      <c r="AF37" s="56"/>
      <c r="AG37" s="1134"/>
      <c r="AH37" s="56"/>
      <c r="AI37" s="1134"/>
      <c r="AJ37" s="56"/>
      <c r="AK37" s="1134"/>
      <c r="AL37" s="59"/>
      <c r="AM37" s="1134"/>
      <c r="AN37" s="59"/>
      <c r="AO37" s="1134"/>
      <c r="AP37" s="1020"/>
      <c r="AQ37" s="1134"/>
      <c r="AR37" s="56"/>
      <c r="AS37" s="249"/>
      <c r="AT37" s="1134"/>
      <c r="AU37" s="56"/>
      <c r="AV37" s="565" t="str">
        <f>IF(AU37="","",IF(AU37="A",パネルラジエーター設備費用算出シート!$G$13,IF(AU37="B",パネルラジエーター設備費用算出シート!$N$13,IF(AU37="C",パネルラジエーター設備費用算出シート!$G$23,IF(AU37="D",パネルラジエーター設備費用算出シート!$N$23,IF(AU37="E",パネルラジエーター設備費用算出シート!$G$33,IF(AU37="F",パネルラジエーター設備費用算出シート!$N$33,IF(AU37="G",パネルラジエーター設備費用算出シート!$G$43,IF(AU37="H",パネルラジエーター設備費用算出シート!$N$43,IF(AU37="I",パネルラジエーター設備費用算出シート!$G$54,パネルラジエーター設備費用算出シート!$N$54))))))))))</f>
        <v/>
      </c>
      <c r="AW37" s="1134"/>
      <c r="AX37" s="59"/>
      <c r="AY37" s="566"/>
      <c r="AZ37" s="1134"/>
      <c r="BA37" s="28"/>
      <c r="BB37" s="28"/>
      <c r="BC37" s="28"/>
      <c r="BD37" s="28"/>
      <c r="BE37" s="28"/>
      <c r="BF37" s="28"/>
      <c r="BG37" s="28"/>
      <c r="BH37" s="28"/>
      <c r="BI37" s="28"/>
      <c r="BJ37" s="28"/>
    </row>
    <row r="38" spans="1:62" s="29" customFormat="1">
      <c r="A38" s="67"/>
      <c r="B38" s="52">
        <v>26</v>
      </c>
      <c r="C38" s="78"/>
      <c r="D38" s="53"/>
      <c r="E38" s="68"/>
      <c r="F38" s="562"/>
      <c r="G38" s="562"/>
      <c r="H38" s="56"/>
      <c r="I38" s="57"/>
      <c r="J38" s="972"/>
      <c r="K38" s="564" t="str">
        <f t="shared" si="0"/>
        <v/>
      </c>
      <c r="L38" s="564" t="str">
        <f>IF($G38="","",IF(OR(全体概要!$C$15=1,全体概要!$C$15=2),INDEX($BG$15,MATCH($G38,$BF$15,-1)),IF(全体概要!$C$15=3,INDEX($BG$14,MATCH($G38,$BF$14,-1)),IF(AND(全体概要!$C$15&gt;=4,全体概要!$C$15&lt;=7),INDEX($BG$13,MATCH($G38,$BF$13,-1)),0))))</f>
        <v/>
      </c>
      <c r="M38" s="1048" t="str">
        <f t="shared" si="1"/>
        <v/>
      </c>
      <c r="N38" s="1133">
        <f>IF(OR(K38="",L38="",M38=""),0,(IF(全体概要!$U$54="☑",700000*K38*L38*M38,550000*K38*L38*M38)))</f>
        <v>0</v>
      </c>
      <c r="O38" s="1134"/>
      <c r="P38" s="56"/>
      <c r="Q38" s="51"/>
      <c r="R38" s="1134"/>
      <c r="S38" s="51"/>
      <c r="T38" s="51"/>
      <c r="U38" s="1134"/>
      <c r="V38" s="56"/>
      <c r="W38" s="51"/>
      <c r="X38" s="1135"/>
      <c r="Y38" s="51"/>
      <c r="Z38" s="51"/>
      <c r="AA38" s="1134"/>
      <c r="AB38" s="56"/>
      <c r="AC38" s="1134"/>
      <c r="AD38" s="56"/>
      <c r="AE38" s="1134"/>
      <c r="AF38" s="56"/>
      <c r="AG38" s="1134"/>
      <c r="AH38" s="56"/>
      <c r="AI38" s="1134"/>
      <c r="AJ38" s="56"/>
      <c r="AK38" s="1134"/>
      <c r="AL38" s="59"/>
      <c r="AM38" s="1134"/>
      <c r="AN38" s="59"/>
      <c r="AO38" s="1134"/>
      <c r="AP38" s="1020"/>
      <c r="AQ38" s="1134"/>
      <c r="AR38" s="56"/>
      <c r="AS38" s="249"/>
      <c r="AT38" s="1134"/>
      <c r="AU38" s="56"/>
      <c r="AV38" s="565" t="str">
        <f>IF(AU38="","",IF(AU38="A",パネルラジエーター設備費用算出シート!$G$13,IF(AU38="B",パネルラジエーター設備費用算出シート!$N$13,IF(AU38="C",パネルラジエーター設備費用算出シート!$G$23,IF(AU38="D",パネルラジエーター設備費用算出シート!$N$23,IF(AU38="E",パネルラジエーター設備費用算出シート!$G$33,IF(AU38="F",パネルラジエーター設備費用算出シート!$N$33,IF(AU38="G",パネルラジエーター設備費用算出シート!$G$43,IF(AU38="H",パネルラジエーター設備費用算出シート!$N$43,IF(AU38="I",パネルラジエーター設備費用算出シート!$G$54,パネルラジエーター設備費用算出シート!$N$54))))))))))</f>
        <v/>
      </c>
      <c r="AW38" s="1134"/>
      <c r="AX38" s="59"/>
      <c r="AY38" s="566"/>
      <c r="AZ38" s="1134"/>
      <c r="BA38" s="28"/>
      <c r="BB38" s="28"/>
      <c r="BC38" s="28"/>
      <c r="BD38" s="28"/>
      <c r="BE38" s="28"/>
      <c r="BF38" s="28"/>
      <c r="BG38" s="28"/>
      <c r="BH38" s="28"/>
      <c r="BI38" s="28"/>
      <c r="BJ38" s="28"/>
    </row>
    <row r="39" spans="1:62" s="29" customFormat="1">
      <c r="A39" s="67"/>
      <c r="B39" s="52">
        <v>27</v>
      </c>
      <c r="C39" s="78"/>
      <c r="D39" s="53"/>
      <c r="E39" s="68"/>
      <c r="F39" s="562"/>
      <c r="G39" s="562"/>
      <c r="H39" s="56"/>
      <c r="I39" s="57"/>
      <c r="J39" s="972"/>
      <c r="K39" s="564" t="str">
        <f t="shared" si="0"/>
        <v/>
      </c>
      <c r="L39" s="564" t="str">
        <f>IF($G39="","",IF(OR(全体概要!$C$15=1,全体概要!$C$15=2),INDEX($BG$15,MATCH($G39,$BF$15,-1)),IF(全体概要!$C$15=3,INDEX($BG$14,MATCH($G39,$BF$14,-1)),IF(AND(全体概要!$C$15&gt;=4,全体概要!$C$15&lt;=7),INDEX($BG$13,MATCH($G39,$BF$13,-1)),0))))</f>
        <v/>
      </c>
      <c r="M39" s="1048" t="str">
        <f t="shared" si="1"/>
        <v/>
      </c>
      <c r="N39" s="1133">
        <f>IF(OR(K39="",L39="",M39=""),0,(IF(全体概要!$U$54="☑",700000*K39*L39*M39,550000*K39*L39*M39)))</f>
        <v>0</v>
      </c>
      <c r="O39" s="1134"/>
      <c r="P39" s="56"/>
      <c r="Q39" s="51"/>
      <c r="R39" s="1134"/>
      <c r="S39" s="51"/>
      <c r="T39" s="51"/>
      <c r="U39" s="1134"/>
      <c r="V39" s="56"/>
      <c r="W39" s="51"/>
      <c r="X39" s="1135"/>
      <c r="Y39" s="51"/>
      <c r="Z39" s="51"/>
      <c r="AA39" s="1134"/>
      <c r="AB39" s="56"/>
      <c r="AC39" s="1134"/>
      <c r="AD39" s="56"/>
      <c r="AE39" s="1134"/>
      <c r="AF39" s="56"/>
      <c r="AG39" s="1134"/>
      <c r="AH39" s="56"/>
      <c r="AI39" s="1134"/>
      <c r="AJ39" s="56"/>
      <c r="AK39" s="1134"/>
      <c r="AL39" s="59"/>
      <c r="AM39" s="1134"/>
      <c r="AN39" s="59"/>
      <c r="AO39" s="1134"/>
      <c r="AP39" s="1020"/>
      <c r="AQ39" s="1134"/>
      <c r="AR39" s="56"/>
      <c r="AS39" s="249"/>
      <c r="AT39" s="1134"/>
      <c r="AU39" s="56"/>
      <c r="AV39" s="565" t="str">
        <f>IF(AU39="","",IF(AU39="A",パネルラジエーター設備費用算出シート!$G$13,IF(AU39="B",パネルラジエーター設備費用算出シート!$N$13,IF(AU39="C",パネルラジエーター設備費用算出シート!$G$23,IF(AU39="D",パネルラジエーター設備費用算出シート!$N$23,IF(AU39="E",パネルラジエーター設備費用算出シート!$G$33,IF(AU39="F",パネルラジエーター設備費用算出シート!$N$33,IF(AU39="G",パネルラジエーター設備費用算出シート!$G$43,IF(AU39="H",パネルラジエーター設備費用算出シート!$N$43,IF(AU39="I",パネルラジエーター設備費用算出シート!$G$54,パネルラジエーター設備費用算出シート!$N$54))))))))))</f>
        <v/>
      </c>
      <c r="AW39" s="1134"/>
      <c r="AX39" s="59"/>
      <c r="AY39" s="566"/>
      <c r="AZ39" s="1134"/>
      <c r="BA39" s="28"/>
      <c r="BB39" s="28"/>
      <c r="BC39" s="28"/>
      <c r="BD39" s="28"/>
      <c r="BE39" s="28"/>
      <c r="BF39" s="28"/>
      <c r="BG39" s="28"/>
      <c r="BH39" s="28"/>
      <c r="BI39" s="28"/>
      <c r="BJ39" s="28"/>
    </row>
    <row r="40" spans="1:62" s="29" customFormat="1">
      <c r="A40" s="67"/>
      <c r="B40" s="52">
        <v>28</v>
      </c>
      <c r="C40" s="78"/>
      <c r="D40" s="53"/>
      <c r="E40" s="68"/>
      <c r="F40" s="562"/>
      <c r="G40" s="562"/>
      <c r="H40" s="56"/>
      <c r="I40" s="57"/>
      <c r="J40" s="972"/>
      <c r="K40" s="564" t="str">
        <f t="shared" si="0"/>
        <v/>
      </c>
      <c r="L40" s="564" t="str">
        <f>IF($G40="","",IF(OR(全体概要!$C$15=1,全体概要!$C$15=2),INDEX($BG$15,MATCH($G40,$BF$15,-1)),IF(全体概要!$C$15=3,INDEX($BG$14,MATCH($G40,$BF$14,-1)),IF(AND(全体概要!$C$15&gt;=4,全体概要!$C$15&lt;=7),INDEX($BG$13,MATCH($G40,$BF$13,-1)),0))))</f>
        <v/>
      </c>
      <c r="M40" s="1048" t="str">
        <f t="shared" si="1"/>
        <v/>
      </c>
      <c r="N40" s="1133">
        <f>IF(OR(K40="",L40="",M40=""),0,(IF(全体概要!$U$54="☑",700000*K40*L40*M40,550000*K40*L40*M40)))</f>
        <v>0</v>
      </c>
      <c r="O40" s="1134"/>
      <c r="P40" s="56"/>
      <c r="Q40" s="51"/>
      <c r="R40" s="1134"/>
      <c r="S40" s="51"/>
      <c r="T40" s="51"/>
      <c r="U40" s="1134"/>
      <c r="V40" s="56"/>
      <c r="W40" s="51"/>
      <c r="X40" s="1135"/>
      <c r="Y40" s="51"/>
      <c r="Z40" s="51"/>
      <c r="AA40" s="1134"/>
      <c r="AB40" s="56"/>
      <c r="AC40" s="1134"/>
      <c r="AD40" s="56"/>
      <c r="AE40" s="1134"/>
      <c r="AF40" s="56"/>
      <c r="AG40" s="1134"/>
      <c r="AH40" s="56"/>
      <c r="AI40" s="1134"/>
      <c r="AJ40" s="56"/>
      <c r="AK40" s="1134"/>
      <c r="AL40" s="59"/>
      <c r="AM40" s="1134"/>
      <c r="AN40" s="59"/>
      <c r="AO40" s="1134"/>
      <c r="AP40" s="1020"/>
      <c r="AQ40" s="1134"/>
      <c r="AR40" s="56"/>
      <c r="AS40" s="249"/>
      <c r="AT40" s="1134"/>
      <c r="AU40" s="56"/>
      <c r="AV40" s="565" t="str">
        <f>IF(AU40="","",IF(AU40="A",パネルラジエーター設備費用算出シート!$G$13,IF(AU40="B",パネルラジエーター設備費用算出シート!$N$13,IF(AU40="C",パネルラジエーター設備費用算出シート!$G$23,IF(AU40="D",パネルラジエーター設備費用算出シート!$N$23,IF(AU40="E",パネルラジエーター設備費用算出シート!$G$33,IF(AU40="F",パネルラジエーター設備費用算出シート!$N$33,IF(AU40="G",パネルラジエーター設備費用算出シート!$G$43,IF(AU40="H",パネルラジエーター設備費用算出シート!$N$43,IF(AU40="I",パネルラジエーター設備費用算出シート!$G$54,パネルラジエーター設備費用算出シート!$N$54))))))))))</f>
        <v/>
      </c>
      <c r="AW40" s="1134"/>
      <c r="AX40" s="59"/>
      <c r="AY40" s="566"/>
      <c r="AZ40" s="1134"/>
      <c r="BA40" s="28"/>
      <c r="BB40" s="28"/>
      <c r="BC40" s="28"/>
      <c r="BD40" s="28"/>
      <c r="BE40" s="28"/>
      <c r="BF40" s="28"/>
      <c r="BG40" s="28"/>
      <c r="BH40" s="28"/>
      <c r="BI40" s="28"/>
      <c r="BJ40" s="28"/>
    </row>
    <row r="41" spans="1:62" s="29" customFormat="1">
      <c r="A41" s="67"/>
      <c r="B41" s="52">
        <v>29</v>
      </c>
      <c r="C41" s="78"/>
      <c r="D41" s="53"/>
      <c r="E41" s="68"/>
      <c r="F41" s="562"/>
      <c r="G41" s="562"/>
      <c r="H41" s="56"/>
      <c r="I41" s="57"/>
      <c r="J41" s="972"/>
      <c r="K41" s="564" t="str">
        <f t="shared" si="0"/>
        <v/>
      </c>
      <c r="L41" s="564" t="str">
        <f>IF($G41="","",IF(OR(全体概要!$C$15=1,全体概要!$C$15=2),INDEX($BG$15,MATCH($G41,$BF$15,-1)),IF(全体概要!$C$15=3,INDEX($BG$14,MATCH($G41,$BF$14,-1)),IF(AND(全体概要!$C$15&gt;=4,全体概要!$C$15&lt;=7),INDEX($BG$13,MATCH($G41,$BF$13,-1)),0))))</f>
        <v/>
      </c>
      <c r="M41" s="1048" t="str">
        <f t="shared" si="1"/>
        <v/>
      </c>
      <c r="N41" s="1133">
        <f>IF(OR(K41="",L41="",M41=""),0,(IF(全体概要!$U$54="☑",700000*K41*L41*M41,550000*K41*L41*M41)))</f>
        <v>0</v>
      </c>
      <c r="O41" s="1134"/>
      <c r="P41" s="56"/>
      <c r="Q41" s="51"/>
      <c r="R41" s="1134"/>
      <c r="S41" s="51"/>
      <c r="T41" s="51"/>
      <c r="U41" s="1134"/>
      <c r="V41" s="56"/>
      <c r="W41" s="51"/>
      <c r="X41" s="1135"/>
      <c r="Y41" s="51"/>
      <c r="Z41" s="51"/>
      <c r="AA41" s="1134"/>
      <c r="AB41" s="56"/>
      <c r="AC41" s="1134"/>
      <c r="AD41" s="56"/>
      <c r="AE41" s="1134"/>
      <c r="AF41" s="56"/>
      <c r="AG41" s="1134"/>
      <c r="AH41" s="56"/>
      <c r="AI41" s="1134"/>
      <c r="AJ41" s="56"/>
      <c r="AK41" s="1134"/>
      <c r="AL41" s="59"/>
      <c r="AM41" s="1134"/>
      <c r="AN41" s="59"/>
      <c r="AO41" s="1134"/>
      <c r="AP41" s="1020"/>
      <c r="AQ41" s="1134"/>
      <c r="AR41" s="56"/>
      <c r="AS41" s="249"/>
      <c r="AT41" s="1134"/>
      <c r="AU41" s="56"/>
      <c r="AV41" s="565" t="str">
        <f>IF(AU41="","",IF(AU41="A",パネルラジエーター設備費用算出シート!$G$13,IF(AU41="B",パネルラジエーター設備費用算出シート!$N$13,IF(AU41="C",パネルラジエーター設備費用算出シート!$G$23,IF(AU41="D",パネルラジエーター設備費用算出シート!$N$23,IF(AU41="E",パネルラジエーター設備費用算出シート!$G$33,IF(AU41="F",パネルラジエーター設備費用算出シート!$N$33,IF(AU41="G",パネルラジエーター設備費用算出シート!$G$43,IF(AU41="H",パネルラジエーター設備費用算出シート!$N$43,IF(AU41="I",パネルラジエーター設備費用算出シート!$G$54,パネルラジエーター設備費用算出シート!$N$54))))))))))</f>
        <v/>
      </c>
      <c r="AW41" s="1134"/>
      <c r="AX41" s="59"/>
      <c r="AY41" s="566"/>
      <c r="AZ41" s="1134"/>
      <c r="BA41" s="28"/>
      <c r="BB41" s="28"/>
      <c r="BC41" s="28"/>
      <c r="BD41" s="28"/>
      <c r="BE41" s="28"/>
      <c r="BF41" s="28"/>
      <c r="BG41" s="28"/>
      <c r="BH41" s="28"/>
      <c r="BI41" s="28"/>
      <c r="BJ41" s="28"/>
    </row>
    <row r="42" spans="1:62" s="29" customFormat="1">
      <c r="A42" s="67"/>
      <c r="B42" s="52">
        <v>30</v>
      </c>
      <c r="C42" s="78"/>
      <c r="D42" s="53"/>
      <c r="E42" s="68"/>
      <c r="F42" s="562"/>
      <c r="G42" s="562"/>
      <c r="H42" s="56"/>
      <c r="I42" s="57"/>
      <c r="J42" s="972"/>
      <c r="K42" s="564" t="str">
        <f t="shared" si="0"/>
        <v/>
      </c>
      <c r="L42" s="564" t="str">
        <f>IF($G42="","",IF(OR(全体概要!$C$15=1,全体概要!$C$15=2),INDEX($BG$15,MATCH($G42,$BF$15,-1)),IF(全体概要!$C$15=3,INDEX($BG$14,MATCH($G42,$BF$14,-1)),IF(AND(全体概要!$C$15&gt;=4,全体概要!$C$15&lt;=7),INDEX($BG$13,MATCH($G42,$BF$13,-1)),0))))</f>
        <v/>
      </c>
      <c r="M42" s="1048" t="str">
        <f t="shared" si="1"/>
        <v/>
      </c>
      <c r="N42" s="1133">
        <f>IF(OR(K42="",L42="",M42=""),0,(IF(全体概要!$U$54="☑",700000*K42*L42*M42,550000*K42*L42*M42)))</f>
        <v>0</v>
      </c>
      <c r="O42" s="1134"/>
      <c r="P42" s="56"/>
      <c r="Q42" s="51"/>
      <c r="R42" s="1134"/>
      <c r="S42" s="51"/>
      <c r="T42" s="51"/>
      <c r="U42" s="1134"/>
      <c r="V42" s="56"/>
      <c r="W42" s="51"/>
      <c r="X42" s="1135"/>
      <c r="Y42" s="51"/>
      <c r="Z42" s="51"/>
      <c r="AA42" s="1134"/>
      <c r="AB42" s="56"/>
      <c r="AC42" s="1134"/>
      <c r="AD42" s="56"/>
      <c r="AE42" s="1134"/>
      <c r="AF42" s="56"/>
      <c r="AG42" s="1134"/>
      <c r="AH42" s="56"/>
      <c r="AI42" s="1134"/>
      <c r="AJ42" s="56"/>
      <c r="AK42" s="1134"/>
      <c r="AL42" s="59"/>
      <c r="AM42" s="1134"/>
      <c r="AN42" s="59"/>
      <c r="AO42" s="1134"/>
      <c r="AP42" s="1020"/>
      <c r="AQ42" s="1134"/>
      <c r="AR42" s="56"/>
      <c r="AS42" s="249"/>
      <c r="AT42" s="1134"/>
      <c r="AU42" s="56"/>
      <c r="AV42" s="565" t="str">
        <f>IF(AU42="","",IF(AU42="A",パネルラジエーター設備費用算出シート!$G$13,IF(AU42="B",パネルラジエーター設備費用算出シート!$N$13,IF(AU42="C",パネルラジエーター設備費用算出シート!$G$23,IF(AU42="D",パネルラジエーター設備費用算出シート!$N$23,IF(AU42="E",パネルラジエーター設備費用算出シート!$G$33,IF(AU42="F",パネルラジエーター設備費用算出シート!$N$33,IF(AU42="G",パネルラジエーター設備費用算出シート!$G$43,IF(AU42="H",パネルラジエーター設備費用算出シート!$N$43,IF(AU42="I",パネルラジエーター設備費用算出シート!$G$54,パネルラジエーター設備費用算出シート!$N$54))))))))))</f>
        <v/>
      </c>
      <c r="AW42" s="1134"/>
      <c r="AX42" s="59"/>
      <c r="AY42" s="566"/>
      <c r="AZ42" s="1134"/>
      <c r="BA42" s="28"/>
      <c r="BB42" s="28"/>
      <c r="BC42" s="28"/>
      <c r="BD42" s="28"/>
      <c r="BE42" s="28"/>
      <c r="BF42" s="28"/>
      <c r="BG42" s="28"/>
      <c r="BH42" s="28"/>
      <c r="BI42" s="28"/>
      <c r="BJ42" s="28"/>
    </row>
    <row r="43" spans="1:62" s="29" customFormat="1">
      <c r="A43" s="67"/>
      <c r="B43" s="52">
        <v>31</v>
      </c>
      <c r="C43" s="78"/>
      <c r="D43" s="53"/>
      <c r="E43" s="68"/>
      <c r="F43" s="562"/>
      <c r="G43" s="562"/>
      <c r="H43" s="56"/>
      <c r="I43" s="57"/>
      <c r="J43" s="972"/>
      <c r="K43" s="564" t="str">
        <f t="shared" si="0"/>
        <v/>
      </c>
      <c r="L43" s="564" t="str">
        <f>IF($G43="","",IF(OR(全体概要!$C$15=1,全体概要!$C$15=2),INDEX($BG$15,MATCH($G43,$BF$15,-1)),IF(全体概要!$C$15=3,INDEX($BG$14,MATCH($G43,$BF$14,-1)),IF(AND(全体概要!$C$15&gt;=4,全体概要!$C$15&lt;=7),INDEX($BG$13,MATCH($G43,$BF$13,-1)),0))))</f>
        <v/>
      </c>
      <c r="M43" s="1048" t="str">
        <f t="shared" si="1"/>
        <v/>
      </c>
      <c r="N43" s="1133">
        <f>IF(OR(K43="",L43="",M43=""),0,(IF(全体概要!$U$54="☑",700000*K43*L43*M43,550000*K43*L43*M43)))</f>
        <v>0</v>
      </c>
      <c r="O43" s="1134"/>
      <c r="P43" s="56"/>
      <c r="Q43" s="51"/>
      <c r="R43" s="1134"/>
      <c r="S43" s="51"/>
      <c r="T43" s="51"/>
      <c r="U43" s="1134"/>
      <c r="V43" s="56"/>
      <c r="W43" s="51"/>
      <c r="X43" s="1135"/>
      <c r="Y43" s="51"/>
      <c r="Z43" s="51"/>
      <c r="AA43" s="1134"/>
      <c r="AB43" s="56"/>
      <c r="AC43" s="1134"/>
      <c r="AD43" s="56"/>
      <c r="AE43" s="1134"/>
      <c r="AF43" s="56"/>
      <c r="AG43" s="1134"/>
      <c r="AH43" s="56"/>
      <c r="AI43" s="1134"/>
      <c r="AJ43" s="56"/>
      <c r="AK43" s="1134"/>
      <c r="AL43" s="59"/>
      <c r="AM43" s="1134"/>
      <c r="AN43" s="59"/>
      <c r="AO43" s="1134"/>
      <c r="AP43" s="1020"/>
      <c r="AQ43" s="1134"/>
      <c r="AR43" s="56"/>
      <c r="AS43" s="249"/>
      <c r="AT43" s="1134"/>
      <c r="AU43" s="56"/>
      <c r="AV43" s="565" t="str">
        <f>IF(AU43="","",IF(AU43="A",パネルラジエーター設備費用算出シート!$G$13,IF(AU43="B",パネルラジエーター設備費用算出シート!$N$13,IF(AU43="C",パネルラジエーター設備費用算出シート!$G$23,IF(AU43="D",パネルラジエーター設備費用算出シート!$N$23,IF(AU43="E",パネルラジエーター設備費用算出シート!$G$33,IF(AU43="F",パネルラジエーター設備費用算出シート!$N$33,IF(AU43="G",パネルラジエーター設備費用算出シート!$G$43,IF(AU43="H",パネルラジエーター設備費用算出シート!$N$43,IF(AU43="I",パネルラジエーター設備費用算出シート!$G$54,パネルラジエーター設備費用算出シート!$N$54))))))))))</f>
        <v/>
      </c>
      <c r="AW43" s="1134"/>
      <c r="AX43" s="59"/>
      <c r="AY43" s="566"/>
      <c r="AZ43" s="1134"/>
      <c r="BA43" s="28"/>
      <c r="BB43" s="28"/>
      <c r="BC43" s="28"/>
      <c r="BD43" s="28"/>
      <c r="BE43" s="28"/>
      <c r="BF43" s="28"/>
      <c r="BG43" s="28"/>
      <c r="BH43" s="28"/>
      <c r="BI43" s="28"/>
      <c r="BJ43" s="28"/>
    </row>
    <row r="44" spans="1:62" s="29" customFormat="1">
      <c r="A44" s="67"/>
      <c r="B44" s="52">
        <v>32</v>
      </c>
      <c r="C44" s="78"/>
      <c r="D44" s="53"/>
      <c r="E44" s="68"/>
      <c r="F44" s="562"/>
      <c r="G44" s="562"/>
      <c r="H44" s="56"/>
      <c r="I44" s="57"/>
      <c r="J44" s="972"/>
      <c r="K44" s="564" t="str">
        <f t="shared" si="0"/>
        <v/>
      </c>
      <c r="L44" s="564" t="str">
        <f>IF($G44="","",IF(OR(全体概要!$C$15=1,全体概要!$C$15=2),INDEX($BG$15,MATCH($G44,$BF$15,-1)),IF(全体概要!$C$15=3,INDEX($BG$14,MATCH($G44,$BF$14,-1)),IF(AND(全体概要!$C$15&gt;=4,全体概要!$C$15&lt;=7),INDEX($BG$13,MATCH($G44,$BF$13,-1)),0))))</f>
        <v/>
      </c>
      <c r="M44" s="1048" t="str">
        <f t="shared" si="1"/>
        <v/>
      </c>
      <c r="N44" s="1133">
        <f>IF(OR(K44="",L44="",M44=""),0,(IF(全体概要!$U$54="☑",700000*K44*L44*M44,550000*K44*L44*M44)))</f>
        <v>0</v>
      </c>
      <c r="O44" s="1134"/>
      <c r="P44" s="56"/>
      <c r="Q44" s="51"/>
      <c r="R44" s="1134"/>
      <c r="S44" s="51"/>
      <c r="T44" s="51"/>
      <c r="U44" s="1134"/>
      <c r="V44" s="56"/>
      <c r="W44" s="51"/>
      <c r="X44" s="1135"/>
      <c r="Y44" s="51"/>
      <c r="Z44" s="51"/>
      <c r="AA44" s="1134"/>
      <c r="AB44" s="56"/>
      <c r="AC44" s="1134"/>
      <c r="AD44" s="56"/>
      <c r="AE44" s="1134"/>
      <c r="AF44" s="56"/>
      <c r="AG44" s="1134"/>
      <c r="AH44" s="56"/>
      <c r="AI44" s="1134"/>
      <c r="AJ44" s="56"/>
      <c r="AK44" s="1134"/>
      <c r="AL44" s="59"/>
      <c r="AM44" s="1134"/>
      <c r="AN44" s="59"/>
      <c r="AO44" s="1134"/>
      <c r="AP44" s="1020"/>
      <c r="AQ44" s="1134"/>
      <c r="AR44" s="56"/>
      <c r="AS44" s="249"/>
      <c r="AT44" s="1134"/>
      <c r="AU44" s="56"/>
      <c r="AV44" s="565" t="str">
        <f>IF(AU44="","",IF(AU44="A",パネルラジエーター設備費用算出シート!$G$13,IF(AU44="B",パネルラジエーター設備費用算出シート!$N$13,IF(AU44="C",パネルラジエーター設備費用算出シート!$G$23,IF(AU44="D",パネルラジエーター設備費用算出シート!$N$23,IF(AU44="E",パネルラジエーター設備費用算出シート!$G$33,IF(AU44="F",パネルラジエーター設備費用算出シート!$N$33,IF(AU44="G",パネルラジエーター設備費用算出シート!$G$43,IF(AU44="H",パネルラジエーター設備費用算出シート!$N$43,IF(AU44="I",パネルラジエーター設備費用算出シート!$G$54,パネルラジエーター設備費用算出シート!$N$54))))))))))</f>
        <v/>
      </c>
      <c r="AW44" s="1134"/>
      <c r="AX44" s="59"/>
      <c r="AY44" s="566"/>
      <c r="AZ44" s="1134"/>
      <c r="BA44" s="28"/>
      <c r="BB44" s="28"/>
      <c r="BC44" s="28"/>
      <c r="BD44" s="28"/>
      <c r="BE44" s="28"/>
      <c r="BF44" s="28"/>
      <c r="BG44" s="28"/>
      <c r="BH44" s="28"/>
      <c r="BI44" s="28"/>
      <c r="BJ44" s="28"/>
    </row>
    <row r="45" spans="1:62" s="29" customFormat="1">
      <c r="A45" s="67"/>
      <c r="B45" s="52">
        <v>33</v>
      </c>
      <c r="C45" s="78"/>
      <c r="D45" s="53"/>
      <c r="E45" s="68"/>
      <c r="F45" s="562"/>
      <c r="G45" s="562"/>
      <c r="H45" s="56"/>
      <c r="I45" s="57"/>
      <c r="J45" s="972"/>
      <c r="K45" s="564" t="str">
        <f t="shared" si="0"/>
        <v/>
      </c>
      <c r="L45" s="564" t="str">
        <f>IF($G45="","",IF(OR(全体概要!$C$15=1,全体概要!$C$15=2),INDEX($BG$15,MATCH($G45,$BF$15,-1)),IF(全体概要!$C$15=3,INDEX($BG$14,MATCH($G45,$BF$14,-1)),IF(AND(全体概要!$C$15&gt;=4,全体概要!$C$15&lt;=7),INDEX($BG$13,MATCH($G45,$BF$13,-1)),0))))</f>
        <v/>
      </c>
      <c r="M45" s="1048" t="str">
        <f t="shared" si="1"/>
        <v/>
      </c>
      <c r="N45" s="1133">
        <f>IF(OR(K45="",L45="",M45=""),0,(IF(全体概要!$U$54="☑",700000*K45*L45*M45,550000*K45*L45*M45)))</f>
        <v>0</v>
      </c>
      <c r="O45" s="1134"/>
      <c r="P45" s="56"/>
      <c r="Q45" s="51"/>
      <c r="R45" s="1134"/>
      <c r="S45" s="51"/>
      <c r="T45" s="51"/>
      <c r="U45" s="1134"/>
      <c r="V45" s="56"/>
      <c r="W45" s="51"/>
      <c r="X45" s="1135"/>
      <c r="Y45" s="51"/>
      <c r="Z45" s="51"/>
      <c r="AA45" s="1134"/>
      <c r="AB45" s="56"/>
      <c r="AC45" s="1134"/>
      <c r="AD45" s="56"/>
      <c r="AE45" s="1134"/>
      <c r="AF45" s="56"/>
      <c r="AG45" s="1134"/>
      <c r="AH45" s="56"/>
      <c r="AI45" s="1134"/>
      <c r="AJ45" s="56"/>
      <c r="AK45" s="1134"/>
      <c r="AL45" s="59"/>
      <c r="AM45" s="1134"/>
      <c r="AN45" s="59"/>
      <c r="AO45" s="1134"/>
      <c r="AP45" s="1020"/>
      <c r="AQ45" s="1134"/>
      <c r="AR45" s="56"/>
      <c r="AS45" s="249"/>
      <c r="AT45" s="1134"/>
      <c r="AU45" s="56"/>
      <c r="AV45" s="565" t="str">
        <f>IF(AU45="","",IF(AU45="A",パネルラジエーター設備費用算出シート!$G$13,IF(AU45="B",パネルラジエーター設備費用算出シート!$N$13,IF(AU45="C",パネルラジエーター設備費用算出シート!$G$23,IF(AU45="D",パネルラジエーター設備費用算出シート!$N$23,IF(AU45="E",パネルラジエーター設備費用算出シート!$G$33,IF(AU45="F",パネルラジエーター設備費用算出シート!$N$33,IF(AU45="G",パネルラジエーター設備費用算出シート!$G$43,IF(AU45="H",パネルラジエーター設備費用算出シート!$N$43,IF(AU45="I",パネルラジエーター設備費用算出シート!$G$54,パネルラジエーター設備費用算出シート!$N$54))))))))))</f>
        <v/>
      </c>
      <c r="AW45" s="1134"/>
      <c r="AX45" s="59"/>
      <c r="AY45" s="566"/>
      <c r="AZ45" s="1134"/>
      <c r="BA45" s="28"/>
      <c r="BB45" s="28"/>
      <c r="BC45" s="28"/>
      <c r="BD45" s="28"/>
      <c r="BE45" s="28"/>
      <c r="BF45" s="28"/>
      <c r="BG45" s="28"/>
      <c r="BH45" s="28"/>
      <c r="BI45" s="28"/>
      <c r="BJ45" s="28"/>
    </row>
    <row r="46" spans="1:62" s="29" customFormat="1">
      <c r="A46" s="67"/>
      <c r="B46" s="52">
        <v>34</v>
      </c>
      <c r="C46" s="78"/>
      <c r="D46" s="53"/>
      <c r="E46" s="68"/>
      <c r="F46" s="562"/>
      <c r="G46" s="562"/>
      <c r="H46" s="56"/>
      <c r="I46" s="57"/>
      <c r="J46" s="972"/>
      <c r="K46" s="564" t="str">
        <f t="shared" si="0"/>
        <v/>
      </c>
      <c r="L46" s="564" t="str">
        <f>IF($G46="","",IF(OR(全体概要!$C$15=1,全体概要!$C$15=2),INDEX($BG$15,MATCH($G46,$BF$15,-1)),IF(全体概要!$C$15=3,INDEX($BG$14,MATCH($G46,$BF$14,-1)),IF(AND(全体概要!$C$15&gt;=4,全体概要!$C$15&lt;=7),INDEX($BG$13,MATCH($G46,$BF$13,-1)),0))))</f>
        <v/>
      </c>
      <c r="M46" s="1048" t="str">
        <f t="shared" si="1"/>
        <v/>
      </c>
      <c r="N46" s="1133">
        <f>IF(OR(K46="",L46="",M46=""),0,(IF(全体概要!$U$54="☑",700000*K46*L46*M46,550000*K46*L46*M46)))</f>
        <v>0</v>
      </c>
      <c r="O46" s="1134"/>
      <c r="P46" s="56"/>
      <c r="Q46" s="51"/>
      <c r="R46" s="1134"/>
      <c r="S46" s="51"/>
      <c r="T46" s="51"/>
      <c r="U46" s="1134"/>
      <c r="V46" s="56"/>
      <c r="W46" s="51"/>
      <c r="X46" s="1135"/>
      <c r="Y46" s="51"/>
      <c r="Z46" s="51"/>
      <c r="AA46" s="1134"/>
      <c r="AB46" s="56"/>
      <c r="AC46" s="1134"/>
      <c r="AD46" s="56"/>
      <c r="AE46" s="1134"/>
      <c r="AF46" s="56"/>
      <c r="AG46" s="1134"/>
      <c r="AH46" s="56"/>
      <c r="AI46" s="1134"/>
      <c r="AJ46" s="56"/>
      <c r="AK46" s="1134"/>
      <c r="AL46" s="59"/>
      <c r="AM46" s="1134"/>
      <c r="AN46" s="59"/>
      <c r="AO46" s="1134"/>
      <c r="AP46" s="1020"/>
      <c r="AQ46" s="1134"/>
      <c r="AR46" s="56"/>
      <c r="AS46" s="249"/>
      <c r="AT46" s="1134"/>
      <c r="AU46" s="56"/>
      <c r="AV46" s="565" t="str">
        <f>IF(AU46="","",IF(AU46="A",パネルラジエーター設備費用算出シート!$G$13,IF(AU46="B",パネルラジエーター設備費用算出シート!$N$13,IF(AU46="C",パネルラジエーター設備費用算出シート!$G$23,IF(AU46="D",パネルラジエーター設備費用算出シート!$N$23,IF(AU46="E",パネルラジエーター設備費用算出シート!$G$33,IF(AU46="F",パネルラジエーター設備費用算出シート!$N$33,IF(AU46="G",パネルラジエーター設備費用算出シート!$G$43,IF(AU46="H",パネルラジエーター設備費用算出シート!$N$43,IF(AU46="I",パネルラジエーター設備費用算出シート!$G$54,パネルラジエーター設備費用算出シート!$N$54))))))))))</f>
        <v/>
      </c>
      <c r="AW46" s="1134"/>
      <c r="AX46" s="59"/>
      <c r="AY46" s="566"/>
      <c r="AZ46" s="1134"/>
      <c r="BA46" s="28"/>
      <c r="BB46" s="28"/>
      <c r="BC46" s="28"/>
      <c r="BD46" s="28"/>
      <c r="BE46" s="28"/>
      <c r="BF46" s="28"/>
      <c r="BG46" s="28"/>
      <c r="BH46" s="28"/>
      <c r="BI46" s="28"/>
      <c r="BJ46" s="28"/>
    </row>
    <row r="47" spans="1:62" s="29" customFormat="1">
      <c r="A47" s="67"/>
      <c r="B47" s="52">
        <v>35</v>
      </c>
      <c r="C47" s="78"/>
      <c r="D47" s="53"/>
      <c r="E47" s="68"/>
      <c r="F47" s="562"/>
      <c r="G47" s="562"/>
      <c r="H47" s="56"/>
      <c r="I47" s="57"/>
      <c r="J47" s="972"/>
      <c r="K47" s="564" t="str">
        <f t="shared" si="0"/>
        <v/>
      </c>
      <c r="L47" s="564" t="str">
        <f>IF($G47="","",IF(OR(全体概要!$C$15=1,全体概要!$C$15=2),INDEX($BG$15,MATCH($G47,$BF$15,-1)),IF(全体概要!$C$15=3,INDEX($BG$14,MATCH($G47,$BF$14,-1)),IF(AND(全体概要!$C$15&gt;=4,全体概要!$C$15&lt;=7),INDEX($BG$13,MATCH($G47,$BF$13,-1)),0))))</f>
        <v/>
      </c>
      <c r="M47" s="1048" t="str">
        <f t="shared" si="1"/>
        <v/>
      </c>
      <c r="N47" s="1133">
        <f>IF(OR(K47="",L47="",M47=""),0,(IF(全体概要!$U$54="☑",700000*K47*L47*M47,550000*K47*L47*M47)))</f>
        <v>0</v>
      </c>
      <c r="O47" s="1134"/>
      <c r="P47" s="56"/>
      <c r="Q47" s="51"/>
      <c r="R47" s="1134"/>
      <c r="S47" s="51"/>
      <c r="T47" s="51"/>
      <c r="U47" s="1134"/>
      <c r="V47" s="56"/>
      <c r="W47" s="51"/>
      <c r="X47" s="1135"/>
      <c r="Y47" s="51"/>
      <c r="Z47" s="51"/>
      <c r="AA47" s="1134"/>
      <c r="AB47" s="56"/>
      <c r="AC47" s="1134"/>
      <c r="AD47" s="56"/>
      <c r="AE47" s="1134"/>
      <c r="AF47" s="56"/>
      <c r="AG47" s="1134"/>
      <c r="AH47" s="56"/>
      <c r="AI47" s="1134"/>
      <c r="AJ47" s="56"/>
      <c r="AK47" s="1134"/>
      <c r="AL47" s="59"/>
      <c r="AM47" s="1134"/>
      <c r="AN47" s="59"/>
      <c r="AO47" s="1134"/>
      <c r="AP47" s="1020"/>
      <c r="AQ47" s="1134"/>
      <c r="AR47" s="56"/>
      <c r="AS47" s="249"/>
      <c r="AT47" s="1134"/>
      <c r="AU47" s="56"/>
      <c r="AV47" s="565" t="str">
        <f>IF(AU47="","",IF(AU47="A",パネルラジエーター設備費用算出シート!$G$13,IF(AU47="B",パネルラジエーター設備費用算出シート!$N$13,IF(AU47="C",パネルラジエーター設備費用算出シート!$G$23,IF(AU47="D",パネルラジエーター設備費用算出シート!$N$23,IF(AU47="E",パネルラジエーター設備費用算出シート!$G$33,IF(AU47="F",パネルラジエーター設備費用算出シート!$N$33,IF(AU47="G",パネルラジエーター設備費用算出シート!$G$43,IF(AU47="H",パネルラジエーター設備費用算出シート!$N$43,IF(AU47="I",パネルラジエーター設備費用算出シート!$G$54,パネルラジエーター設備費用算出シート!$N$54))))))))))</f>
        <v/>
      </c>
      <c r="AW47" s="1134"/>
      <c r="AX47" s="59"/>
      <c r="AY47" s="566"/>
      <c r="AZ47" s="1134"/>
      <c r="BA47" s="28"/>
      <c r="BB47" s="28"/>
      <c r="BC47" s="28"/>
      <c r="BD47" s="28"/>
      <c r="BE47" s="28"/>
      <c r="BF47" s="28"/>
      <c r="BG47" s="28"/>
      <c r="BH47" s="28"/>
      <c r="BI47" s="28"/>
      <c r="BJ47" s="28"/>
    </row>
    <row r="48" spans="1:62" s="29" customFormat="1">
      <c r="A48" s="67"/>
      <c r="B48" s="52">
        <v>36</v>
      </c>
      <c r="C48" s="78"/>
      <c r="D48" s="53"/>
      <c r="E48" s="68"/>
      <c r="F48" s="562"/>
      <c r="G48" s="562"/>
      <c r="H48" s="56"/>
      <c r="I48" s="57"/>
      <c r="J48" s="972"/>
      <c r="K48" s="564" t="str">
        <f t="shared" si="0"/>
        <v/>
      </c>
      <c r="L48" s="564" t="str">
        <f>IF($G48="","",IF(OR(全体概要!$C$15=1,全体概要!$C$15=2),INDEX($BG$15,MATCH($G48,$BF$15,-1)),IF(全体概要!$C$15=3,INDEX($BG$14,MATCH($G48,$BF$14,-1)),IF(AND(全体概要!$C$15&gt;=4,全体概要!$C$15&lt;=7),INDEX($BG$13,MATCH($G48,$BF$13,-1)),0))))</f>
        <v/>
      </c>
      <c r="M48" s="1048" t="str">
        <f t="shared" si="1"/>
        <v/>
      </c>
      <c r="N48" s="1133">
        <f>IF(OR(K48="",L48="",M48=""),0,(IF(全体概要!$U$54="☑",700000*K48*L48*M48,550000*K48*L48*M48)))</f>
        <v>0</v>
      </c>
      <c r="O48" s="1134"/>
      <c r="P48" s="56"/>
      <c r="Q48" s="51"/>
      <c r="R48" s="1134"/>
      <c r="S48" s="51"/>
      <c r="T48" s="51"/>
      <c r="U48" s="1134"/>
      <c r="V48" s="56"/>
      <c r="W48" s="51"/>
      <c r="X48" s="1135"/>
      <c r="Y48" s="51"/>
      <c r="Z48" s="51"/>
      <c r="AA48" s="1134"/>
      <c r="AB48" s="56"/>
      <c r="AC48" s="1134"/>
      <c r="AD48" s="56"/>
      <c r="AE48" s="1134"/>
      <c r="AF48" s="56"/>
      <c r="AG48" s="1134"/>
      <c r="AH48" s="56"/>
      <c r="AI48" s="1134"/>
      <c r="AJ48" s="56"/>
      <c r="AK48" s="1134"/>
      <c r="AL48" s="59"/>
      <c r="AM48" s="1134"/>
      <c r="AN48" s="59"/>
      <c r="AO48" s="1134"/>
      <c r="AP48" s="1020"/>
      <c r="AQ48" s="1134"/>
      <c r="AR48" s="56"/>
      <c r="AS48" s="249"/>
      <c r="AT48" s="1134"/>
      <c r="AU48" s="56"/>
      <c r="AV48" s="565" t="str">
        <f>IF(AU48="","",IF(AU48="A",パネルラジエーター設備費用算出シート!$G$13,IF(AU48="B",パネルラジエーター設備費用算出シート!$N$13,IF(AU48="C",パネルラジエーター設備費用算出シート!$G$23,IF(AU48="D",パネルラジエーター設備費用算出シート!$N$23,IF(AU48="E",パネルラジエーター設備費用算出シート!$G$33,IF(AU48="F",パネルラジエーター設備費用算出シート!$N$33,IF(AU48="G",パネルラジエーター設備費用算出シート!$G$43,IF(AU48="H",パネルラジエーター設備費用算出シート!$N$43,IF(AU48="I",パネルラジエーター設備費用算出シート!$G$54,パネルラジエーター設備費用算出シート!$N$54))))))))))</f>
        <v/>
      </c>
      <c r="AW48" s="1134"/>
      <c r="AX48" s="59"/>
      <c r="AY48" s="566"/>
      <c r="AZ48" s="1134"/>
      <c r="BA48" s="28"/>
      <c r="BB48" s="28"/>
      <c r="BC48" s="28"/>
      <c r="BD48" s="28"/>
      <c r="BE48" s="28"/>
      <c r="BF48" s="28"/>
      <c r="BG48" s="28"/>
      <c r="BH48" s="28"/>
      <c r="BI48" s="28"/>
      <c r="BJ48" s="28"/>
    </row>
    <row r="49" spans="1:62" s="29" customFormat="1">
      <c r="A49" s="67"/>
      <c r="B49" s="52">
        <v>37</v>
      </c>
      <c r="C49" s="78"/>
      <c r="D49" s="53"/>
      <c r="E49" s="68"/>
      <c r="F49" s="562"/>
      <c r="G49" s="562"/>
      <c r="H49" s="56"/>
      <c r="I49" s="57"/>
      <c r="J49" s="972"/>
      <c r="K49" s="564" t="str">
        <f t="shared" si="0"/>
        <v/>
      </c>
      <c r="L49" s="564" t="str">
        <f>IF($G49="","",IF(OR(全体概要!$C$15=1,全体概要!$C$15=2),INDEX($BG$15,MATCH($G49,$BF$15,-1)),IF(全体概要!$C$15=3,INDEX($BG$14,MATCH($G49,$BF$14,-1)),IF(AND(全体概要!$C$15&gt;=4,全体概要!$C$15&lt;=7),INDEX($BG$13,MATCH($G49,$BF$13,-1)),0))))</f>
        <v/>
      </c>
      <c r="M49" s="1048" t="str">
        <f t="shared" si="1"/>
        <v/>
      </c>
      <c r="N49" s="1133">
        <f>IF(OR(K49="",L49="",M49=""),0,(IF(全体概要!$U$54="☑",700000*K49*L49*M49,550000*K49*L49*M49)))</f>
        <v>0</v>
      </c>
      <c r="O49" s="1134"/>
      <c r="P49" s="56"/>
      <c r="Q49" s="51"/>
      <c r="R49" s="1134"/>
      <c r="S49" s="51"/>
      <c r="T49" s="51"/>
      <c r="U49" s="1134"/>
      <c r="V49" s="56"/>
      <c r="W49" s="51"/>
      <c r="X49" s="1135"/>
      <c r="Y49" s="51"/>
      <c r="Z49" s="51"/>
      <c r="AA49" s="1134"/>
      <c r="AB49" s="56"/>
      <c r="AC49" s="1134"/>
      <c r="AD49" s="56"/>
      <c r="AE49" s="1134"/>
      <c r="AF49" s="56"/>
      <c r="AG49" s="1134"/>
      <c r="AH49" s="56"/>
      <c r="AI49" s="1134"/>
      <c r="AJ49" s="56"/>
      <c r="AK49" s="1134"/>
      <c r="AL49" s="59"/>
      <c r="AM49" s="1134"/>
      <c r="AN49" s="59"/>
      <c r="AO49" s="1134"/>
      <c r="AP49" s="1020"/>
      <c r="AQ49" s="1134"/>
      <c r="AR49" s="56"/>
      <c r="AS49" s="249"/>
      <c r="AT49" s="1134"/>
      <c r="AU49" s="56"/>
      <c r="AV49" s="565" t="str">
        <f>IF(AU49="","",IF(AU49="A",パネルラジエーター設備費用算出シート!$G$13,IF(AU49="B",パネルラジエーター設備費用算出シート!$N$13,IF(AU49="C",パネルラジエーター設備費用算出シート!$G$23,IF(AU49="D",パネルラジエーター設備費用算出シート!$N$23,IF(AU49="E",パネルラジエーター設備費用算出シート!$G$33,IF(AU49="F",パネルラジエーター設備費用算出シート!$N$33,IF(AU49="G",パネルラジエーター設備費用算出シート!$G$43,IF(AU49="H",パネルラジエーター設備費用算出シート!$N$43,IF(AU49="I",パネルラジエーター設備費用算出シート!$G$54,パネルラジエーター設備費用算出シート!$N$54))))))))))</f>
        <v/>
      </c>
      <c r="AW49" s="1134"/>
      <c r="AX49" s="59"/>
      <c r="AY49" s="566"/>
      <c r="AZ49" s="1134"/>
      <c r="BA49" s="28"/>
      <c r="BB49" s="28"/>
      <c r="BC49" s="28"/>
      <c r="BD49" s="28"/>
      <c r="BE49" s="28"/>
      <c r="BF49" s="28"/>
      <c r="BG49" s="28"/>
      <c r="BH49" s="28"/>
      <c r="BI49" s="28"/>
      <c r="BJ49" s="28"/>
    </row>
    <row r="50" spans="1:62" s="29" customFormat="1">
      <c r="A50" s="67"/>
      <c r="B50" s="52">
        <v>38</v>
      </c>
      <c r="C50" s="78"/>
      <c r="D50" s="53"/>
      <c r="E50" s="68"/>
      <c r="F50" s="562"/>
      <c r="G50" s="562"/>
      <c r="H50" s="56"/>
      <c r="I50" s="57"/>
      <c r="J50" s="972"/>
      <c r="K50" s="564" t="str">
        <f t="shared" si="0"/>
        <v/>
      </c>
      <c r="L50" s="564" t="str">
        <f>IF($G50="","",IF(OR(全体概要!$C$15=1,全体概要!$C$15=2),INDEX($BG$15,MATCH($G50,$BF$15,-1)),IF(全体概要!$C$15=3,INDEX($BG$14,MATCH($G50,$BF$14,-1)),IF(AND(全体概要!$C$15&gt;=4,全体概要!$C$15&lt;=7),INDEX($BG$13,MATCH($G50,$BF$13,-1)),0))))</f>
        <v/>
      </c>
      <c r="M50" s="1048" t="str">
        <f t="shared" si="1"/>
        <v/>
      </c>
      <c r="N50" s="1133">
        <f>IF(OR(K50="",L50="",M50=""),0,(IF(全体概要!$U$54="☑",700000*K50*L50*M50,550000*K50*L50*M50)))</f>
        <v>0</v>
      </c>
      <c r="O50" s="1134"/>
      <c r="P50" s="56"/>
      <c r="Q50" s="51"/>
      <c r="R50" s="1134"/>
      <c r="S50" s="51"/>
      <c r="T50" s="51"/>
      <c r="U50" s="1134"/>
      <c r="V50" s="56"/>
      <c r="W50" s="51"/>
      <c r="X50" s="1135"/>
      <c r="Y50" s="51"/>
      <c r="Z50" s="51"/>
      <c r="AA50" s="1134"/>
      <c r="AB50" s="56"/>
      <c r="AC50" s="1134"/>
      <c r="AD50" s="56"/>
      <c r="AE50" s="1134"/>
      <c r="AF50" s="56"/>
      <c r="AG50" s="1134"/>
      <c r="AH50" s="56"/>
      <c r="AI50" s="1134"/>
      <c r="AJ50" s="56"/>
      <c r="AK50" s="1134"/>
      <c r="AL50" s="59"/>
      <c r="AM50" s="1134"/>
      <c r="AN50" s="59"/>
      <c r="AO50" s="1134"/>
      <c r="AP50" s="1020"/>
      <c r="AQ50" s="1134"/>
      <c r="AR50" s="56"/>
      <c r="AS50" s="249"/>
      <c r="AT50" s="1134"/>
      <c r="AU50" s="56"/>
      <c r="AV50" s="565" t="str">
        <f>IF(AU50="","",IF(AU50="A",パネルラジエーター設備費用算出シート!$G$13,IF(AU50="B",パネルラジエーター設備費用算出シート!$N$13,IF(AU50="C",パネルラジエーター設備費用算出シート!$G$23,IF(AU50="D",パネルラジエーター設備費用算出シート!$N$23,IF(AU50="E",パネルラジエーター設備費用算出シート!$G$33,IF(AU50="F",パネルラジエーター設備費用算出シート!$N$33,IF(AU50="G",パネルラジエーター設備費用算出シート!$G$43,IF(AU50="H",パネルラジエーター設備費用算出シート!$N$43,IF(AU50="I",パネルラジエーター設備費用算出シート!$G$54,パネルラジエーター設備費用算出シート!$N$54))))))))))</f>
        <v/>
      </c>
      <c r="AW50" s="1134"/>
      <c r="AX50" s="59"/>
      <c r="AY50" s="566"/>
      <c r="AZ50" s="1134"/>
      <c r="BA50" s="28"/>
      <c r="BB50" s="28"/>
      <c r="BC50" s="28"/>
      <c r="BD50" s="28"/>
      <c r="BE50" s="28"/>
      <c r="BF50" s="28"/>
      <c r="BG50" s="28"/>
      <c r="BH50" s="28"/>
      <c r="BI50" s="28"/>
      <c r="BJ50" s="28"/>
    </row>
    <row r="51" spans="1:62" s="29" customFormat="1">
      <c r="A51" s="67"/>
      <c r="B51" s="52">
        <v>39</v>
      </c>
      <c r="C51" s="78"/>
      <c r="D51" s="53"/>
      <c r="E51" s="68"/>
      <c r="F51" s="562"/>
      <c r="G51" s="562"/>
      <c r="H51" s="56"/>
      <c r="I51" s="57"/>
      <c r="J51" s="972"/>
      <c r="K51" s="564" t="str">
        <f t="shared" si="0"/>
        <v/>
      </c>
      <c r="L51" s="564" t="str">
        <f>IF($G51="","",IF(OR(全体概要!$C$15=1,全体概要!$C$15=2),INDEX($BG$15,MATCH($G51,$BF$15,-1)),IF(全体概要!$C$15=3,INDEX($BG$14,MATCH($G51,$BF$14,-1)),IF(AND(全体概要!$C$15&gt;=4,全体概要!$C$15&lt;=7),INDEX($BG$13,MATCH($G51,$BF$13,-1)),0))))</f>
        <v/>
      </c>
      <c r="M51" s="1048" t="str">
        <f t="shared" si="1"/>
        <v/>
      </c>
      <c r="N51" s="1133">
        <f>IF(OR(K51="",L51="",M51=""),0,(IF(全体概要!$U$54="☑",700000*K51*L51*M51,550000*K51*L51*M51)))</f>
        <v>0</v>
      </c>
      <c r="O51" s="1134"/>
      <c r="P51" s="56"/>
      <c r="Q51" s="51"/>
      <c r="R51" s="1134"/>
      <c r="S51" s="51"/>
      <c r="T51" s="51"/>
      <c r="U51" s="1134"/>
      <c r="V51" s="56"/>
      <c r="W51" s="51"/>
      <c r="X51" s="1135"/>
      <c r="Y51" s="51"/>
      <c r="Z51" s="51"/>
      <c r="AA51" s="1134"/>
      <c r="AB51" s="56"/>
      <c r="AC51" s="1134"/>
      <c r="AD51" s="56"/>
      <c r="AE51" s="1134"/>
      <c r="AF51" s="56"/>
      <c r="AG51" s="1134"/>
      <c r="AH51" s="56"/>
      <c r="AI51" s="1134"/>
      <c r="AJ51" s="56"/>
      <c r="AK51" s="1134"/>
      <c r="AL51" s="59"/>
      <c r="AM51" s="1134"/>
      <c r="AN51" s="59"/>
      <c r="AO51" s="1134"/>
      <c r="AP51" s="1020"/>
      <c r="AQ51" s="1134"/>
      <c r="AR51" s="56"/>
      <c r="AS51" s="249"/>
      <c r="AT51" s="1134"/>
      <c r="AU51" s="56"/>
      <c r="AV51" s="565" t="str">
        <f>IF(AU51="","",IF(AU51="A",パネルラジエーター設備費用算出シート!$G$13,IF(AU51="B",パネルラジエーター設備費用算出シート!$N$13,IF(AU51="C",パネルラジエーター設備費用算出シート!$G$23,IF(AU51="D",パネルラジエーター設備費用算出シート!$N$23,IF(AU51="E",パネルラジエーター設備費用算出シート!$G$33,IF(AU51="F",パネルラジエーター設備費用算出シート!$N$33,IF(AU51="G",パネルラジエーター設備費用算出シート!$G$43,IF(AU51="H",パネルラジエーター設備費用算出シート!$N$43,IF(AU51="I",パネルラジエーター設備費用算出シート!$G$54,パネルラジエーター設備費用算出シート!$N$54))))))))))</f>
        <v/>
      </c>
      <c r="AW51" s="1134"/>
      <c r="AX51" s="59"/>
      <c r="AY51" s="566"/>
      <c r="AZ51" s="1134"/>
      <c r="BA51" s="28"/>
      <c r="BB51" s="28"/>
      <c r="BC51" s="28"/>
      <c r="BD51" s="28"/>
      <c r="BE51" s="28"/>
      <c r="BF51" s="28"/>
      <c r="BG51" s="28"/>
      <c r="BH51" s="28"/>
      <c r="BI51" s="28"/>
      <c r="BJ51" s="28"/>
    </row>
    <row r="52" spans="1:62" s="29" customFormat="1">
      <c r="A52" s="67"/>
      <c r="B52" s="52">
        <v>40</v>
      </c>
      <c r="C52" s="78"/>
      <c r="D52" s="53"/>
      <c r="E52" s="68"/>
      <c r="F52" s="562"/>
      <c r="G52" s="562"/>
      <c r="H52" s="56"/>
      <c r="I52" s="57"/>
      <c r="J52" s="972"/>
      <c r="K52" s="564" t="str">
        <f t="shared" si="0"/>
        <v/>
      </c>
      <c r="L52" s="564" t="str">
        <f>IF($G52="","",IF(OR(全体概要!$C$15=1,全体概要!$C$15=2),INDEX($BG$15,MATCH($G52,$BF$15,-1)),IF(全体概要!$C$15=3,INDEX($BG$14,MATCH($G52,$BF$14,-1)),IF(AND(全体概要!$C$15&gt;=4,全体概要!$C$15&lt;=7),INDEX($BG$13,MATCH($G52,$BF$13,-1)),0))))</f>
        <v/>
      </c>
      <c r="M52" s="1048" t="str">
        <f t="shared" si="1"/>
        <v/>
      </c>
      <c r="N52" s="1133">
        <f>IF(OR(K52="",L52="",M52=""),0,(IF(全体概要!$U$54="☑",700000*K52*L52*M52,550000*K52*L52*M52)))</f>
        <v>0</v>
      </c>
      <c r="O52" s="1134"/>
      <c r="P52" s="56"/>
      <c r="Q52" s="51"/>
      <c r="R52" s="1134"/>
      <c r="S52" s="51"/>
      <c r="T52" s="51"/>
      <c r="U52" s="1134"/>
      <c r="V52" s="56"/>
      <c r="W52" s="51"/>
      <c r="X52" s="1135"/>
      <c r="Y52" s="51"/>
      <c r="Z52" s="51"/>
      <c r="AA52" s="1134"/>
      <c r="AB52" s="56"/>
      <c r="AC52" s="1134"/>
      <c r="AD52" s="56"/>
      <c r="AE52" s="1134"/>
      <c r="AF52" s="56"/>
      <c r="AG52" s="1134"/>
      <c r="AH52" s="56"/>
      <c r="AI52" s="1134"/>
      <c r="AJ52" s="56"/>
      <c r="AK52" s="1134"/>
      <c r="AL52" s="59"/>
      <c r="AM52" s="1134"/>
      <c r="AN52" s="59"/>
      <c r="AO52" s="1134"/>
      <c r="AP52" s="1020"/>
      <c r="AQ52" s="1134"/>
      <c r="AR52" s="56"/>
      <c r="AS52" s="249"/>
      <c r="AT52" s="1134"/>
      <c r="AU52" s="56"/>
      <c r="AV52" s="565" t="str">
        <f>IF(AU52="","",IF(AU52="A",パネルラジエーター設備費用算出シート!$G$13,IF(AU52="B",パネルラジエーター設備費用算出シート!$N$13,IF(AU52="C",パネルラジエーター設備費用算出シート!$G$23,IF(AU52="D",パネルラジエーター設備費用算出シート!$N$23,IF(AU52="E",パネルラジエーター設備費用算出シート!$G$33,IF(AU52="F",パネルラジエーター設備費用算出シート!$N$33,IF(AU52="G",パネルラジエーター設備費用算出シート!$G$43,IF(AU52="H",パネルラジエーター設備費用算出シート!$N$43,IF(AU52="I",パネルラジエーター設備費用算出シート!$G$54,パネルラジエーター設備費用算出シート!$N$54))))))))))</f>
        <v/>
      </c>
      <c r="AW52" s="1134"/>
      <c r="AX52" s="59"/>
      <c r="AY52" s="566"/>
      <c r="AZ52" s="1134"/>
      <c r="BA52" s="28"/>
      <c r="BB52" s="28"/>
      <c r="BC52" s="28"/>
      <c r="BD52" s="28"/>
      <c r="BE52" s="28"/>
      <c r="BF52" s="28"/>
      <c r="BG52" s="28"/>
      <c r="BH52" s="28"/>
      <c r="BI52" s="28"/>
      <c r="BJ52" s="28"/>
    </row>
    <row r="53" spans="1:62" s="29" customFormat="1">
      <c r="A53" s="67"/>
      <c r="B53" s="52">
        <v>41</v>
      </c>
      <c r="C53" s="78"/>
      <c r="D53" s="53"/>
      <c r="E53" s="68"/>
      <c r="F53" s="562"/>
      <c r="G53" s="562"/>
      <c r="H53" s="56"/>
      <c r="I53" s="57"/>
      <c r="J53" s="972"/>
      <c r="K53" s="564" t="str">
        <f t="shared" si="0"/>
        <v/>
      </c>
      <c r="L53" s="564" t="str">
        <f>IF($G53="","",IF(OR(全体概要!$C$15=1,全体概要!$C$15=2),INDEX($BG$15,MATCH($G53,$BF$15,-1)),IF(全体概要!$C$15=3,INDEX($BG$14,MATCH($G53,$BF$14,-1)),IF(AND(全体概要!$C$15&gt;=4,全体概要!$C$15&lt;=7),INDEX($BG$13,MATCH($G53,$BF$13,-1)),0))))</f>
        <v/>
      </c>
      <c r="M53" s="1048" t="str">
        <f t="shared" si="1"/>
        <v/>
      </c>
      <c r="N53" s="1133">
        <f>IF(OR(K53="",L53="",M53=""),0,(IF(全体概要!$U$54="☑",700000*K53*L53*M53,550000*K53*L53*M53)))</f>
        <v>0</v>
      </c>
      <c r="O53" s="1134"/>
      <c r="P53" s="56"/>
      <c r="Q53" s="51"/>
      <c r="R53" s="1134"/>
      <c r="S53" s="51"/>
      <c r="T53" s="51"/>
      <c r="U53" s="1134"/>
      <c r="V53" s="56"/>
      <c r="W53" s="51"/>
      <c r="X53" s="1135"/>
      <c r="Y53" s="51"/>
      <c r="Z53" s="51"/>
      <c r="AA53" s="1134"/>
      <c r="AB53" s="56"/>
      <c r="AC53" s="1134"/>
      <c r="AD53" s="56"/>
      <c r="AE53" s="1134"/>
      <c r="AF53" s="56"/>
      <c r="AG53" s="1134"/>
      <c r="AH53" s="56"/>
      <c r="AI53" s="1134"/>
      <c r="AJ53" s="56"/>
      <c r="AK53" s="1134"/>
      <c r="AL53" s="59"/>
      <c r="AM53" s="1134"/>
      <c r="AN53" s="59"/>
      <c r="AO53" s="1134"/>
      <c r="AP53" s="1020"/>
      <c r="AQ53" s="1134"/>
      <c r="AR53" s="56"/>
      <c r="AS53" s="249"/>
      <c r="AT53" s="1134"/>
      <c r="AU53" s="56"/>
      <c r="AV53" s="565" t="str">
        <f>IF(AU53="","",IF(AU53="A",パネルラジエーター設備費用算出シート!$G$13,IF(AU53="B",パネルラジエーター設備費用算出シート!$N$13,IF(AU53="C",パネルラジエーター設備費用算出シート!$G$23,IF(AU53="D",パネルラジエーター設備費用算出シート!$N$23,IF(AU53="E",パネルラジエーター設備費用算出シート!$G$33,IF(AU53="F",パネルラジエーター設備費用算出シート!$N$33,IF(AU53="G",パネルラジエーター設備費用算出シート!$G$43,IF(AU53="H",パネルラジエーター設備費用算出シート!$N$43,IF(AU53="I",パネルラジエーター設備費用算出シート!$G$54,パネルラジエーター設備費用算出シート!$N$54))))))))))</f>
        <v/>
      </c>
      <c r="AW53" s="1134"/>
      <c r="AX53" s="59"/>
      <c r="AY53" s="566"/>
      <c r="AZ53" s="1134"/>
      <c r="BA53" s="28"/>
      <c r="BB53" s="28"/>
      <c r="BC53" s="28"/>
      <c r="BD53" s="28"/>
      <c r="BE53" s="28"/>
      <c r="BF53" s="28"/>
      <c r="BG53" s="28"/>
      <c r="BH53" s="28"/>
      <c r="BI53" s="28"/>
      <c r="BJ53" s="28"/>
    </row>
    <row r="54" spans="1:62" s="29" customFormat="1">
      <c r="A54" s="67"/>
      <c r="B54" s="52">
        <v>42</v>
      </c>
      <c r="C54" s="78"/>
      <c r="D54" s="53"/>
      <c r="E54" s="68"/>
      <c r="F54" s="562"/>
      <c r="G54" s="562"/>
      <c r="H54" s="56"/>
      <c r="I54" s="57"/>
      <c r="J54" s="972"/>
      <c r="K54" s="564" t="str">
        <f t="shared" si="0"/>
        <v/>
      </c>
      <c r="L54" s="564" t="str">
        <f>IF($G54="","",IF(OR(全体概要!$C$15=1,全体概要!$C$15=2),INDEX($BG$15,MATCH($G54,$BF$15,-1)),IF(全体概要!$C$15=3,INDEX($BG$14,MATCH($G54,$BF$14,-1)),IF(AND(全体概要!$C$15&gt;=4,全体概要!$C$15&lt;=7),INDEX($BG$13,MATCH($G54,$BF$13,-1)),0))))</f>
        <v/>
      </c>
      <c r="M54" s="1048" t="str">
        <f t="shared" si="1"/>
        <v/>
      </c>
      <c r="N54" s="1133">
        <f>IF(OR(K54="",L54="",M54=""),0,(IF(全体概要!$U$54="☑",700000*K54*L54*M54,550000*K54*L54*M54)))</f>
        <v>0</v>
      </c>
      <c r="O54" s="1134"/>
      <c r="P54" s="56"/>
      <c r="Q54" s="51"/>
      <c r="R54" s="1134"/>
      <c r="S54" s="51"/>
      <c r="T54" s="51"/>
      <c r="U54" s="1134"/>
      <c r="V54" s="56"/>
      <c r="W54" s="51"/>
      <c r="X54" s="1135"/>
      <c r="Y54" s="51"/>
      <c r="Z54" s="51"/>
      <c r="AA54" s="1134"/>
      <c r="AB54" s="56"/>
      <c r="AC54" s="1134"/>
      <c r="AD54" s="56"/>
      <c r="AE54" s="1134"/>
      <c r="AF54" s="56"/>
      <c r="AG54" s="1134"/>
      <c r="AH54" s="56"/>
      <c r="AI54" s="1134"/>
      <c r="AJ54" s="56"/>
      <c r="AK54" s="1134"/>
      <c r="AL54" s="59"/>
      <c r="AM54" s="1134"/>
      <c r="AN54" s="59"/>
      <c r="AO54" s="1134"/>
      <c r="AP54" s="1020"/>
      <c r="AQ54" s="1134"/>
      <c r="AR54" s="56"/>
      <c r="AS54" s="249"/>
      <c r="AT54" s="1134"/>
      <c r="AU54" s="56"/>
      <c r="AV54" s="565" t="str">
        <f>IF(AU54="","",IF(AU54="A",パネルラジエーター設備費用算出シート!$G$13,IF(AU54="B",パネルラジエーター設備費用算出シート!$N$13,IF(AU54="C",パネルラジエーター設備費用算出シート!$G$23,IF(AU54="D",パネルラジエーター設備費用算出シート!$N$23,IF(AU54="E",パネルラジエーター設備費用算出シート!$G$33,IF(AU54="F",パネルラジエーター設備費用算出シート!$N$33,IF(AU54="G",パネルラジエーター設備費用算出シート!$G$43,IF(AU54="H",パネルラジエーター設備費用算出シート!$N$43,IF(AU54="I",パネルラジエーター設備費用算出シート!$G$54,パネルラジエーター設備費用算出シート!$N$54))))))))))</f>
        <v/>
      </c>
      <c r="AW54" s="1134"/>
      <c r="AX54" s="59"/>
      <c r="AY54" s="566"/>
      <c r="AZ54" s="1134"/>
      <c r="BA54" s="28"/>
      <c r="BB54" s="28"/>
      <c r="BC54" s="28"/>
      <c r="BD54" s="28"/>
      <c r="BE54" s="28"/>
      <c r="BF54" s="28"/>
      <c r="BG54" s="28"/>
      <c r="BH54" s="28"/>
      <c r="BI54" s="28"/>
      <c r="BJ54" s="28"/>
    </row>
    <row r="55" spans="1:62" s="29" customFormat="1">
      <c r="A55" s="67"/>
      <c r="B55" s="52">
        <v>43</v>
      </c>
      <c r="C55" s="78"/>
      <c r="D55" s="53"/>
      <c r="E55" s="68"/>
      <c r="F55" s="562"/>
      <c r="G55" s="562"/>
      <c r="H55" s="56"/>
      <c r="I55" s="57"/>
      <c r="J55" s="972"/>
      <c r="K55" s="564" t="str">
        <f t="shared" si="0"/>
        <v/>
      </c>
      <c r="L55" s="564" t="str">
        <f>IF($G55="","",IF(OR(全体概要!$C$15=1,全体概要!$C$15=2),INDEX($BG$15,MATCH($G55,$BF$15,-1)),IF(全体概要!$C$15=3,INDEX($BG$14,MATCH($G55,$BF$14,-1)),IF(AND(全体概要!$C$15&gt;=4,全体概要!$C$15&lt;=7),INDEX($BG$13,MATCH($G55,$BF$13,-1)),0))))</f>
        <v/>
      </c>
      <c r="M55" s="1048" t="str">
        <f t="shared" si="1"/>
        <v/>
      </c>
      <c r="N55" s="1133">
        <f>IF(OR(K55="",L55="",M55=""),0,(IF(全体概要!$U$54="☑",700000*K55*L55*M55,550000*K55*L55*M55)))</f>
        <v>0</v>
      </c>
      <c r="O55" s="1134"/>
      <c r="P55" s="56"/>
      <c r="Q55" s="51"/>
      <c r="R55" s="1134"/>
      <c r="S55" s="51"/>
      <c r="T55" s="51"/>
      <c r="U55" s="1134"/>
      <c r="V55" s="56"/>
      <c r="W55" s="51"/>
      <c r="X55" s="1135"/>
      <c r="Y55" s="51"/>
      <c r="Z55" s="51"/>
      <c r="AA55" s="1134"/>
      <c r="AB55" s="56"/>
      <c r="AC55" s="1134"/>
      <c r="AD55" s="56"/>
      <c r="AE55" s="1134"/>
      <c r="AF55" s="56"/>
      <c r="AG55" s="1134"/>
      <c r="AH55" s="56"/>
      <c r="AI55" s="1134"/>
      <c r="AJ55" s="56"/>
      <c r="AK55" s="1134"/>
      <c r="AL55" s="59"/>
      <c r="AM55" s="1134"/>
      <c r="AN55" s="59"/>
      <c r="AO55" s="1134"/>
      <c r="AP55" s="1020"/>
      <c r="AQ55" s="1134"/>
      <c r="AR55" s="56"/>
      <c r="AS55" s="249"/>
      <c r="AT55" s="1134"/>
      <c r="AU55" s="56"/>
      <c r="AV55" s="565" t="str">
        <f>IF(AU55="","",IF(AU55="A",パネルラジエーター設備費用算出シート!$G$13,IF(AU55="B",パネルラジエーター設備費用算出シート!$N$13,IF(AU55="C",パネルラジエーター設備費用算出シート!$G$23,IF(AU55="D",パネルラジエーター設備費用算出シート!$N$23,IF(AU55="E",パネルラジエーター設備費用算出シート!$G$33,IF(AU55="F",パネルラジエーター設備費用算出シート!$N$33,IF(AU55="G",パネルラジエーター設備費用算出シート!$G$43,IF(AU55="H",パネルラジエーター設備費用算出シート!$N$43,IF(AU55="I",パネルラジエーター設備費用算出シート!$G$54,パネルラジエーター設備費用算出シート!$N$54))))))))))</f>
        <v/>
      </c>
      <c r="AW55" s="1134"/>
      <c r="AX55" s="59"/>
      <c r="AY55" s="566"/>
      <c r="AZ55" s="1134"/>
      <c r="BA55" s="28"/>
      <c r="BB55" s="28"/>
      <c r="BC55" s="28"/>
      <c r="BD55" s="28"/>
      <c r="BE55" s="28"/>
      <c r="BF55" s="28"/>
      <c r="BG55" s="28"/>
      <c r="BH55" s="28"/>
      <c r="BI55" s="28"/>
      <c r="BJ55" s="28"/>
    </row>
    <row r="56" spans="1:62" s="29" customFormat="1">
      <c r="A56" s="67"/>
      <c r="B56" s="52">
        <v>44</v>
      </c>
      <c r="C56" s="78"/>
      <c r="D56" s="53"/>
      <c r="E56" s="68"/>
      <c r="F56" s="562"/>
      <c r="G56" s="562"/>
      <c r="H56" s="56"/>
      <c r="I56" s="57"/>
      <c r="J56" s="972"/>
      <c r="K56" s="564" t="str">
        <f t="shared" si="0"/>
        <v/>
      </c>
      <c r="L56" s="564" t="str">
        <f>IF($G56="","",IF(OR(全体概要!$C$15=1,全体概要!$C$15=2),INDEX($BG$15,MATCH($G56,$BF$15,-1)),IF(全体概要!$C$15=3,INDEX($BG$14,MATCH($G56,$BF$14,-1)),IF(AND(全体概要!$C$15&gt;=4,全体概要!$C$15&lt;=7),INDEX($BG$13,MATCH($G56,$BF$13,-1)),0))))</f>
        <v/>
      </c>
      <c r="M56" s="1048" t="str">
        <f t="shared" si="1"/>
        <v/>
      </c>
      <c r="N56" s="1133">
        <f>IF(OR(K56="",L56="",M56=""),0,(IF(全体概要!$U$54="☑",700000*K56*L56*M56,550000*K56*L56*M56)))</f>
        <v>0</v>
      </c>
      <c r="O56" s="1134"/>
      <c r="P56" s="56"/>
      <c r="Q56" s="51"/>
      <c r="R56" s="1134"/>
      <c r="S56" s="51"/>
      <c r="T56" s="51"/>
      <c r="U56" s="1134"/>
      <c r="V56" s="56"/>
      <c r="W56" s="51"/>
      <c r="X56" s="1135"/>
      <c r="Y56" s="51"/>
      <c r="Z56" s="51"/>
      <c r="AA56" s="1134"/>
      <c r="AB56" s="56"/>
      <c r="AC56" s="1134"/>
      <c r="AD56" s="56"/>
      <c r="AE56" s="1134"/>
      <c r="AF56" s="56"/>
      <c r="AG56" s="1134"/>
      <c r="AH56" s="56"/>
      <c r="AI56" s="1134"/>
      <c r="AJ56" s="56"/>
      <c r="AK56" s="1134"/>
      <c r="AL56" s="59"/>
      <c r="AM56" s="1134"/>
      <c r="AN56" s="59"/>
      <c r="AO56" s="1134"/>
      <c r="AP56" s="1020"/>
      <c r="AQ56" s="1134"/>
      <c r="AR56" s="56"/>
      <c r="AS56" s="249"/>
      <c r="AT56" s="1134"/>
      <c r="AU56" s="56"/>
      <c r="AV56" s="565" t="str">
        <f>IF(AU56="","",IF(AU56="A",パネルラジエーター設備費用算出シート!$G$13,IF(AU56="B",パネルラジエーター設備費用算出シート!$N$13,IF(AU56="C",パネルラジエーター設備費用算出シート!$G$23,IF(AU56="D",パネルラジエーター設備費用算出シート!$N$23,IF(AU56="E",パネルラジエーター設備費用算出シート!$G$33,IF(AU56="F",パネルラジエーター設備費用算出シート!$N$33,IF(AU56="G",パネルラジエーター設備費用算出シート!$G$43,IF(AU56="H",パネルラジエーター設備費用算出シート!$N$43,IF(AU56="I",パネルラジエーター設備費用算出シート!$G$54,パネルラジエーター設備費用算出シート!$N$54))))))))))</f>
        <v/>
      </c>
      <c r="AW56" s="1134"/>
      <c r="AX56" s="59"/>
      <c r="AY56" s="566"/>
      <c r="AZ56" s="1134"/>
      <c r="BA56" s="28"/>
      <c r="BB56" s="28"/>
      <c r="BC56" s="28"/>
      <c r="BD56" s="28"/>
      <c r="BE56" s="28"/>
      <c r="BF56" s="28"/>
      <c r="BG56" s="28"/>
      <c r="BH56" s="28"/>
      <c r="BI56" s="28"/>
      <c r="BJ56" s="28"/>
    </row>
    <row r="57" spans="1:62" s="29" customFormat="1">
      <c r="A57" s="67"/>
      <c r="B57" s="52">
        <v>45</v>
      </c>
      <c r="C57" s="78"/>
      <c r="D57" s="53"/>
      <c r="E57" s="68"/>
      <c r="F57" s="562"/>
      <c r="G57" s="562"/>
      <c r="H57" s="56"/>
      <c r="I57" s="57"/>
      <c r="J57" s="972"/>
      <c r="K57" s="564" t="str">
        <f t="shared" si="0"/>
        <v/>
      </c>
      <c r="L57" s="564" t="str">
        <f>IF($G57="","",IF(OR(全体概要!$C$15=1,全体概要!$C$15=2),INDEX($BG$15,MATCH($G57,$BF$15,-1)),IF(全体概要!$C$15=3,INDEX($BG$14,MATCH($G57,$BF$14,-1)),IF(AND(全体概要!$C$15&gt;=4,全体概要!$C$15&lt;=7),INDEX($BG$13,MATCH($G57,$BF$13,-1)),0))))</f>
        <v/>
      </c>
      <c r="M57" s="1048" t="str">
        <f t="shared" si="1"/>
        <v/>
      </c>
      <c r="N57" s="1133">
        <f>IF(OR(K57="",L57="",M57=""),0,(IF(全体概要!$U$54="☑",700000*K57*L57*M57,550000*K57*L57*M57)))</f>
        <v>0</v>
      </c>
      <c r="O57" s="1134"/>
      <c r="P57" s="56"/>
      <c r="Q57" s="51"/>
      <c r="R57" s="1134"/>
      <c r="S57" s="51"/>
      <c r="T57" s="51"/>
      <c r="U57" s="1134"/>
      <c r="V57" s="56"/>
      <c r="W57" s="51"/>
      <c r="X57" s="1135"/>
      <c r="Y57" s="51"/>
      <c r="Z57" s="51"/>
      <c r="AA57" s="1134"/>
      <c r="AB57" s="56"/>
      <c r="AC57" s="1134"/>
      <c r="AD57" s="56"/>
      <c r="AE57" s="1134"/>
      <c r="AF57" s="56"/>
      <c r="AG57" s="1134"/>
      <c r="AH57" s="56"/>
      <c r="AI57" s="1134"/>
      <c r="AJ57" s="56"/>
      <c r="AK57" s="1134"/>
      <c r="AL57" s="59"/>
      <c r="AM57" s="1134"/>
      <c r="AN57" s="59"/>
      <c r="AO57" s="1134"/>
      <c r="AP57" s="1020"/>
      <c r="AQ57" s="1134"/>
      <c r="AR57" s="56"/>
      <c r="AS57" s="249"/>
      <c r="AT57" s="1134"/>
      <c r="AU57" s="56"/>
      <c r="AV57" s="565" t="str">
        <f>IF(AU57="","",IF(AU57="A",パネルラジエーター設備費用算出シート!$G$13,IF(AU57="B",パネルラジエーター設備費用算出シート!$N$13,IF(AU57="C",パネルラジエーター設備費用算出シート!$G$23,IF(AU57="D",パネルラジエーター設備費用算出シート!$N$23,IF(AU57="E",パネルラジエーター設備費用算出シート!$G$33,IF(AU57="F",パネルラジエーター設備費用算出シート!$N$33,IF(AU57="G",パネルラジエーター設備費用算出シート!$G$43,IF(AU57="H",パネルラジエーター設備費用算出シート!$N$43,IF(AU57="I",パネルラジエーター設備費用算出シート!$G$54,パネルラジエーター設備費用算出シート!$N$54))))))))))</f>
        <v/>
      </c>
      <c r="AW57" s="1134"/>
      <c r="AX57" s="59"/>
      <c r="AY57" s="566"/>
      <c r="AZ57" s="1134"/>
      <c r="BA57" s="28"/>
      <c r="BB57" s="28"/>
      <c r="BC57" s="28"/>
      <c r="BD57" s="28"/>
      <c r="BE57" s="28"/>
      <c r="BF57" s="28"/>
      <c r="BG57" s="28"/>
      <c r="BH57" s="28"/>
      <c r="BI57" s="28"/>
      <c r="BJ57" s="28"/>
    </row>
    <row r="58" spans="1:62" s="29" customFormat="1">
      <c r="A58" s="67"/>
      <c r="B58" s="52">
        <v>46</v>
      </c>
      <c r="C58" s="78"/>
      <c r="D58" s="53"/>
      <c r="E58" s="68"/>
      <c r="F58" s="562"/>
      <c r="G58" s="562"/>
      <c r="H58" s="56"/>
      <c r="I58" s="57"/>
      <c r="J58" s="972"/>
      <c r="K58" s="564" t="str">
        <f t="shared" si="0"/>
        <v/>
      </c>
      <c r="L58" s="564" t="str">
        <f>IF($G58="","",IF(OR(全体概要!$C$15=1,全体概要!$C$15=2),INDEX($BG$15,MATCH($G58,$BF$15,-1)),IF(全体概要!$C$15=3,INDEX($BG$14,MATCH($G58,$BF$14,-1)),IF(AND(全体概要!$C$15&gt;=4,全体概要!$C$15&lt;=7),INDEX($BG$13,MATCH($G58,$BF$13,-1)),0))))</f>
        <v/>
      </c>
      <c r="M58" s="1048" t="str">
        <f t="shared" si="1"/>
        <v/>
      </c>
      <c r="N58" s="1133">
        <f>IF(OR(K58="",L58="",M58=""),0,(IF(全体概要!$U$54="☑",700000*K58*L58*M58,550000*K58*L58*M58)))</f>
        <v>0</v>
      </c>
      <c r="O58" s="1134"/>
      <c r="P58" s="56"/>
      <c r="Q58" s="51"/>
      <c r="R58" s="1134"/>
      <c r="S58" s="51"/>
      <c r="T58" s="51"/>
      <c r="U58" s="1134"/>
      <c r="V58" s="56"/>
      <c r="W58" s="51"/>
      <c r="X58" s="1135"/>
      <c r="Y58" s="51"/>
      <c r="Z58" s="51"/>
      <c r="AA58" s="1134"/>
      <c r="AB58" s="56"/>
      <c r="AC58" s="1134"/>
      <c r="AD58" s="56"/>
      <c r="AE58" s="1134"/>
      <c r="AF58" s="56"/>
      <c r="AG58" s="1134"/>
      <c r="AH58" s="56"/>
      <c r="AI58" s="1134"/>
      <c r="AJ58" s="56"/>
      <c r="AK58" s="1134"/>
      <c r="AL58" s="59"/>
      <c r="AM58" s="1134"/>
      <c r="AN58" s="59"/>
      <c r="AO58" s="1134"/>
      <c r="AP58" s="1020"/>
      <c r="AQ58" s="1134"/>
      <c r="AR58" s="56"/>
      <c r="AS58" s="249"/>
      <c r="AT58" s="1134"/>
      <c r="AU58" s="56"/>
      <c r="AV58" s="565" t="str">
        <f>IF(AU58="","",IF(AU58="A",パネルラジエーター設備費用算出シート!$G$13,IF(AU58="B",パネルラジエーター設備費用算出シート!$N$13,IF(AU58="C",パネルラジエーター設備費用算出シート!$G$23,IF(AU58="D",パネルラジエーター設備費用算出シート!$N$23,IF(AU58="E",パネルラジエーター設備費用算出シート!$G$33,IF(AU58="F",パネルラジエーター設備費用算出シート!$N$33,IF(AU58="G",パネルラジエーター設備費用算出シート!$G$43,IF(AU58="H",パネルラジエーター設備費用算出シート!$N$43,IF(AU58="I",パネルラジエーター設備費用算出シート!$G$54,パネルラジエーター設備費用算出シート!$N$54))))))))))</f>
        <v/>
      </c>
      <c r="AW58" s="1134"/>
      <c r="AX58" s="59"/>
      <c r="AY58" s="566"/>
      <c r="AZ58" s="1134"/>
      <c r="BA58" s="28"/>
      <c r="BB58" s="28"/>
      <c r="BC58" s="28"/>
      <c r="BD58" s="28"/>
      <c r="BE58" s="28"/>
      <c r="BF58" s="28"/>
      <c r="BG58" s="28"/>
      <c r="BH58" s="28"/>
      <c r="BI58" s="28"/>
      <c r="BJ58" s="28"/>
    </row>
    <row r="59" spans="1:62" s="29" customFormat="1">
      <c r="A59" s="67"/>
      <c r="B59" s="52">
        <v>47</v>
      </c>
      <c r="C59" s="78"/>
      <c r="D59" s="53"/>
      <c r="E59" s="68"/>
      <c r="F59" s="562"/>
      <c r="G59" s="562"/>
      <c r="H59" s="56"/>
      <c r="I59" s="57"/>
      <c r="J59" s="972"/>
      <c r="K59" s="564" t="str">
        <f t="shared" si="0"/>
        <v/>
      </c>
      <c r="L59" s="564" t="str">
        <f>IF($G59="","",IF(OR(全体概要!$C$15=1,全体概要!$C$15=2),INDEX($BG$15,MATCH($G59,$BF$15,-1)),IF(全体概要!$C$15=3,INDEX($BG$14,MATCH($G59,$BF$14,-1)),IF(AND(全体概要!$C$15&gt;=4,全体概要!$C$15&lt;=7),INDEX($BG$13,MATCH($G59,$BF$13,-1)),0))))</f>
        <v/>
      </c>
      <c r="M59" s="1048" t="str">
        <f t="shared" si="1"/>
        <v/>
      </c>
      <c r="N59" s="1133">
        <f>IF(OR(K59="",L59="",M59=""),0,(IF(全体概要!$U$54="☑",700000*K59*L59*M59,550000*K59*L59*M59)))</f>
        <v>0</v>
      </c>
      <c r="O59" s="1134"/>
      <c r="P59" s="56"/>
      <c r="Q59" s="51"/>
      <c r="R59" s="1134"/>
      <c r="S59" s="51"/>
      <c r="T59" s="51"/>
      <c r="U59" s="1134"/>
      <c r="V59" s="56"/>
      <c r="W59" s="51"/>
      <c r="X59" s="1135"/>
      <c r="Y59" s="51"/>
      <c r="Z59" s="51"/>
      <c r="AA59" s="1134"/>
      <c r="AB59" s="56"/>
      <c r="AC59" s="1134"/>
      <c r="AD59" s="56"/>
      <c r="AE59" s="1134"/>
      <c r="AF59" s="56"/>
      <c r="AG59" s="1134"/>
      <c r="AH59" s="56"/>
      <c r="AI59" s="1134"/>
      <c r="AJ59" s="56"/>
      <c r="AK59" s="1134"/>
      <c r="AL59" s="59"/>
      <c r="AM59" s="1134"/>
      <c r="AN59" s="59"/>
      <c r="AO59" s="1134"/>
      <c r="AP59" s="1020"/>
      <c r="AQ59" s="1134"/>
      <c r="AR59" s="56"/>
      <c r="AS59" s="249"/>
      <c r="AT59" s="1134"/>
      <c r="AU59" s="56"/>
      <c r="AV59" s="565" t="str">
        <f>IF(AU59="","",IF(AU59="A",パネルラジエーター設備費用算出シート!$G$13,IF(AU59="B",パネルラジエーター設備費用算出シート!$N$13,IF(AU59="C",パネルラジエーター設備費用算出シート!$G$23,IF(AU59="D",パネルラジエーター設備費用算出シート!$N$23,IF(AU59="E",パネルラジエーター設備費用算出シート!$G$33,IF(AU59="F",パネルラジエーター設備費用算出シート!$N$33,IF(AU59="G",パネルラジエーター設備費用算出シート!$G$43,IF(AU59="H",パネルラジエーター設備費用算出シート!$N$43,IF(AU59="I",パネルラジエーター設備費用算出シート!$G$54,パネルラジエーター設備費用算出シート!$N$54))))))))))</f>
        <v/>
      </c>
      <c r="AW59" s="1134"/>
      <c r="AX59" s="59"/>
      <c r="AY59" s="566"/>
      <c r="AZ59" s="1134"/>
      <c r="BA59" s="28"/>
      <c r="BB59" s="28"/>
      <c r="BC59" s="28"/>
      <c r="BD59" s="28"/>
      <c r="BE59" s="28"/>
      <c r="BF59" s="28"/>
      <c r="BG59" s="28"/>
      <c r="BH59" s="28"/>
      <c r="BI59" s="28"/>
      <c r="BJ59" s="28"/>
    </row>
    <row r="60" spans="1:62" s="29" customFormat="1">
      <c r="A60" s="67"/>
      <c r="B60" s="52">
        <v>48</v>
      </c>
      <c r="C60" s="78"/>
      <c r="D60" s="53"/>
      <c r="E60" s="68"/>
      <c r="F60" s="562"/>
      <c r="G60" s="562"/>
      <c r="H60" s="56"/>
      <c r="I60" s="57"/>
      <c r="J60" s="972"/>
      <c r="K60" s="564" t="str">
        <f t="shared" si="0"/>
        <v/>
      </c>
      <c r="L60" s="564" t="str">
        <f>IF($G60="","",IF(OR(全体概要!$C$15=1,全体概要!$C$15=2),INDEX($BG$15,MATCH($G60,$BF$15,-1)),IF(全体概要!$C$15=3,INDEX($BG$14,MATCH($G60,$BF$14,-1)),IF(AND(全体概要!$C$15&gt;=4,全体概要!$C$15&lt;=7),INDEX($BG$13,MATCH($G60,$BF$13,-1)),0))))</f>
        <v/>
      </c>
      <c r="M60" s="1048" t="str">
        <f t="shared" si="1"/>
        <v/>
      </c>
      <c r="N60" s="1133">
        <f>IF(OR(K60="",L60="",M60=""),0,(IF(全体概要!$U$54="☑",700000*K60*L60*M60,550000*K60*L60*M60)))</f>
        <v>0</v>
      </c>
      <c r="O60" s="1134"/>
      <c r="P60" s="56"/>
      <c r="Q60" s="51"/>
      <c r="R60" s="1134"/>
      <c r="S60" s="51"/>
      <c r="T60" s="51"/>
      <c r="U60" s="1134"/>
      <c r="V60" s="56"/>
      <c r="W60" s="51"/>
      <c r="X60" s="1135"/>
      <c r="Y60" s="51"/>
      <c r="Z60" s="51"/>
      <c r="AA60" s="1134"/>
      <c r="AB60" s="56"/>
      <c r="AC60" s="1134"/>
      <c r="AD60" s="56"/>
      <c r="AE60" s="1134"/>
      <c r="AF60" s="56"/>
      <c r="AG60" s="1134"/>
      <c r="AH60" s="56"/>
      <c r="AI60" s="1134"/>
      <c r="AJ60" s="56"/>
      <c r="AK60" s="1134"/>
      <c r="AL60" s="59"/>
      <c r="AM60" s="1134"/>
      <c r="AN60" s="59"/>
      <c r="AO60" s="1134"/>
      <c r="AP60" s="1020"/>
      <c r="AQ60" s="1134"/>
      <c r="AR60" s="56"/>
      <c r="AS60" s="249"/>
      <c r="AT60" s="1134"/>
      <c r="AU60" s="56"/>
      <c r="AV60" s="565" t="str">
        <f>IF(AU60="","",IF(AU60="A",パネルラジエーター設備費用算出シート!$G$13,IF(AU60="B",パネルラジエーター設備費用算出シート!$N$13,IF(AU60="C",パネルラジエーター設備費用算出シート!$G$23,IF(AU60="D",パネルラジエーター設備費用算出シート!$N$23,IF(AU60="E",パネルラジエーター設備費用算出シート!$G$33,IF(AU60="F",パネルラジエーター設備費用算出シート!$N$33,IF(AU60="G",パネルラジエーター設備費用算出シート!$G$43,IF(AU60="H",パネルラジエーター設備費用算出シート!$N$43,IF(AU60="I",パネルラジエーター設備費用算出シート!$G$54,パネルラジエーター設備費用算出シート!$N$54))))))))))</f>
        <v/>
      </c>
      <c r="AW60" s="1134"/>
      <c r="AX60" s="59"/>
      <c r="AY60" s="566"/>
      <c r="AZ60" s="1134"/>
      <c r="BA60" s="28"/>
      <c r="BB60" s="28"/>
      <c r="BC60" s="28"/>
      <c r="BD60" s="28"/>
      <c r="BE60" s="28"/>
      <c r="BF60" s="28"/>
      <c r="BG60" s="28"/>
      <c r="BH60" s="28"/>
      <c r="BI60" s="28"/>
      <c r="BJ60" s="28"/>
    </row>
    <row r="61" spans="1:62" s="29" customFormat="1">
      <c r="A61" s="67"/>
      <c r="B61" s="52">
        <v>49</v>
      </c>
      <c r="C61" s="78"/>
      <c r="D61" s="53"/>
      <c r="E61" s="68"/>
      <c r="F61" s="562"/>
      <c r="G61" s="562"/>
      <c r="H61" s="56"/>
      <c r="I61" s="57"/>
      <c r="J61" s="972"/>
      <c r="K61" s="564" t="str">
        <f t="shared" si="0"/>
        <v/>
      </c>
      <c r="L61" s="564" t="str">
        <f>IF($G61="","",IF(OR(全体概要!$C$15=1,全体概要!$C$15=2),INDEX($BG$15,MATCH($G61,$BF$15,-1)),IF(全体概要!$C$15=3,INDEX($BG$14,MATCH($G61,$BF$14,-1)),IF(AND(全体概要!$C$15&gt;=4,全体概要!$C$15&lt;=7),INDEX($BG$13,MATCH($G61,$BF$13,-1)),0))))</f>
        <v/>
      </c>
      <c r="M61" s="1048" t="str">
        <f t="shared" si="1"/>
        <v/>
      </c>
      <c r="N61" s="1133">
        <f>IF(OR(K61="",L61="",M61=""),0,(IF(全体概要!$U$54="☑",700000*K61*L61*M61,550000*K61*L61*M61)))</f>
        <v>0</v>
      </c>
      <c r="O61" s="1134"/>
      <c r="P61" s="56"/>
      <c r="Q61" s="51"/>
      <c r="R61" s="1134"/>
      <c r="S61" s="51"/>
      <c r="T61" s="51"/>
      <c r="U61" s="1134"/>
      <c r="V61" s="56"/>
      <c r="W61" s="51"/>
      <c r="X61" s="1135"/>
      <c r="Y61" s="51"/>
      <c r="Z61" s="51"/>
      <c r="AA61" s="1134"/>
      <c r="AB61" s="56"/>
      <c r="AC61" s="1134"/>
      <c r="AD61" s="56"/>
      <c r="AE61" s="1134"/>
      <c r="AF61" s="56"/>
      <c r="AG61" s="1134"/>
      <c r="AH61" s="56"/>
      <c r="AI61" s="1134"/>
      <c r="AJ61" s="56"/>
      <c r="AK61" s="1134"/>
      <c r="AL61" s="59"/>
      <c r="AM61" s="1134"/>
      <c r="AN61" s="59"/>
      <c r="AO61" s="1134"/>
      <c r="AP61" s="1020"/>
      <c r="AQ61" s="1134"/>
      <c r="AR61" s="56"/>
      <c r="AS61" s="249"/>
      <c r="AT61" s="1134"/>
      <c r="AU61" s="56"/>
      <c r="AV61" s="565" t="str">
        <f>IF(AU61="","",IF(AU61="A",パネルラジエーター設備費用算出シート!$G$13,IF(AU61="B",パネルラジエーター設備費用算出シート!$N$13,IF(AU61="C",パネルラジエーター設備費用算出シート!$G$23,IF(AU61="D",パネルラジエーター設備費用算出シート!$N$23,IF(AU61="E",パネルラジエーター設備費用算出シート!$G$33,IF(AU61="F",パネルラジエーター設備費用算出シート!$N$33,IF(AU61="G",パネルラジエーター設備費用算出シート!$G$43,IF(AU61="H",パネルラジエーター設備費用算出シート!$N$43,IF(AU61="I",パネルラジエーター設備費用算出シート!$G$54,パネルラジエーター設備費用算出シート!$N$54))))))))))</f>
        <v/>
      </c>
      <c r="AW61" s="1134"/>
      <c r="AX61" s="59"/>
      <c r="AY61" s="566"/>
      <c r="AZ61" s="1134"/>
      <c r="BA61" s="28"/>
      <c r="BB61" s="28"/>
      <c r="BC61" s="28"/>
      <c r="BD61" s="28"/>
      <c r="BE61" s="28"/>
      <c r="BF61" s="28"/>
      <c r="BG61" s="28"/>
      <c r="BH61" s="28"/>
      <c r="BI61" s="28"/>
      <c r="BJ61" s="28"/>
    </row>
    <row r="62" spans="1:62" s="29" customFormat="1">
      <c r="A62" s="67"/>
      <c r="B62" s="52">
        <v>50</v>
      </c>
      <c r="C62" s="78"/>
      <c r="D62" s="53"/>
      <c r="E62" s="68"/>
      <c r="F62" s="562"/>
      <c r="G62" s="562"/>
      <c r="H62" s="56"/>
      <c r="I62" s="57"/>
      <c r="J62" s="972"/>
      <c r="K62" s="564" t="str">
        <f t="shared" si="0"/>
        <v/>
      </c>
      <c r="L62" s="564" t="str">
        <f>IF($G62="","",IF(OR(全体概要!$C$15=1,全体概要!$C$15=2),INDEX($BG$15,MATCH($G62,$BF$15,-1)),IF(全体概要!$C$15=3,INDEX($BG$14,MATCH($G62,$BF$14,-1)),IF(AND(全体概要!$C$15&gt;=4,全体概要!$C$15&lt;=7),INDEX($BG$13,MATCH($G62,$BF$13,-1)),0))))</f>
        <v/>
      </c>
      <c r="M62" s="1048" t="str">
        <f t="shared" si="1"/>
        <v/>
      </c>
      <c r="N62" s="1133">
        <f>IF(OR(K62="",L62="",M62=""),0,(IF(全体概要!$U$54="☑",700000*K62*L62*M62,550000*K62*L62*M62)))</f>
        <v>0</v>
      </c>
      <c r="O62" s="1134"/>
      <c r="P62" s="56"/>
      <c r="Q62" s="51"/>
      <c r="R62" s="1134"/>
      <c r="S62" s="51"/>
      <c r="T62" s="51"/>
      <c r="U62" s="1134"/>
      <c r="V62" s="56"/>
      <c r="W62" s="51"/>
      <c r="X62" s="1135"/>
      <c r="Y62" s="51"/>
      <c r="Z62" s="51"/>
      <c r="AA62" s="1134"/>
      <c r="AB62" s="56"/>
      <c r="AC62" s="1134"/>
      <c r="AD62" s="56"/>
      <c r="AE62" s="1134"/>
      <c r="AF62" s="56"/>
      <c r="AG62" s="1134"/>
      <c r="AH62" s="56"/>
      <c r="AI62" s="1134"/>
      <c r="AJ62" s="56"/>
      <c r="AK62" s="1134"/>
      <c r="AL62" s="59"/>
      <c r="AM62" s="1134"/>
      <c r="AN62" s="59"/>
      <c r="AO62" s="1134"/>
      <c r="AP62" s="1020"/>
      <c r="AQ62" s="1134"/>
      <c r="AR62" s="56"/>
      <c r="AS62" s="249"/>
      <c r="AT62" s="1134"/>
      <c r="AU62" s="56"/>
      <c r="AV62" s="565" t="str">
        <f>IF(AU62="","",IF(AU62="A",パネルラジエーター設備費用算出シート!$G$13,IF(AU62="B",パネルラジエーター設備費用算出シート!$N$13,IF(AU62="C",パネルラジエーター設備費用算出シート!$G$23,IF(AU62="D",パネルラジエーター設備費用算出シート!$N$23,IF(AU62="E",パネルラジエーター設備費用算出シート!$G$33,IF(AU62="F",パネルラジエーター設備費用算出シート!$N$33,IF(AU62="G",パネルラジエーター設備費用算出シート!$G$43,IF(AU62="H",パネルラジエーター設備費用算出シート!$N$43,IF(AU62="I",パネルラジエーター設備費用算出シート!$G$54,パネルラジエーター設備費用算出シート!$N$54))))))))))</f>
        <v/>
      </c>
      <c r="AW62" s="1134"/>
      <c r="AX62" s="59"/>
      <c r="AY62" s="566"/>
      <c r="AZ62" s="1134"/>
      <c r="BA62" s="28"/>
      <c r="BB62" s="28"/>
      <c r="BC62" s="28"/>
      <c r="BD62" s="28"/>
      <c r="BE62" s="28"/>
      <c r="BF62" s="28"/>
      <c r="BG62" s="28"/>
      <c r="BH62" s="28"/>
      <c r="BI62" s="28"/>
      <c r="BJ62" s="28"/>
    </row>
    <row r="63" spans="1:62" s="29" customFormat="1">
      <c r="A63" s="67"/>
      <c r="B63" s="52">
        <v>51</v>
      </c>
      <c r="C63" s="78"/>
      <c r="D63" s="53"/>
      <c r="E63" s="68"/>
      <c r="F63" s="562"/>
      <c r="G63" s="562"/>
      <c r="H63" s="56"/>
      <c r="I63" s="57"/>
      <c r="J63" s="972"/>
      <c r="K63" s="564" t="str">
        <f t="shared" si="0"/>
        <v/>
      </c>
      <c r="L63" s="564" t="str">
        <f>IF($G63="","",IF(OR(全体概要!$C$15=1,全体概要!$C$15=2),INDEX($BG$15,MATCH($G63,$BF$15,-1)),IF(全体概要!$C$15=3,INDEX($BG$14,MATCH($G63,$BF$14,-1)),IF(AND(全体概要!$C$15&gt;=4,全体概要!$C$15&lt;=7),INDEX($BG$13,MATCH($G63,$BF$13,-1)),0))))</f>
        <v/>
      </c>
      <c r="M63" s="1048" t="str">
        <f t="shared" si="1"/>
        <v/>
      </c>
      <c r="N63" s="1133">
        <f>IF(OR(K63="",L63="",M63=""),0,(IF(全体概要!$U$54="☑",700000*K63*L63*M63,550000*K63*L63*M63)))</f>
        <v>0</v>
      </c>
      <c r="O63" s="1134"/>
      <c r="P63" s="56"/>
      <c r="Q63" s="51"/>
      <c r="R63" s="1134"/>
      <c r="S63" s="51"/>
      <c r="T63" s="51"/>
      <c r="U63" s="1134"/>
      <c r="V63" s="56"/>
      <c r="W63" s="51"/>
      <c r="X63" s="1135"/>
      <c r="Y63" s="51"/>
      <c r="Z63" s="51"/>
      <c r="AA63" s="1134"/>
      <c r="AB63" s="56"/>
      <c r="AC63" s="1134"/>
      <c r="AD63" s="56"/>
      <c r="AE63" s="1134"/>
      <c r="AF63" s="56"/>
      <c r="AG63" s="1134"/>
      <c r="AH63" s="56"/>
      <c r="AI63" s="1134"/>
      <c r="AJ63" s="56"/>
      <c r="AK63" s="1134"/>
      <c r="AL63" s="59"/>
      <c r="AM63" s="1134"/>
      <c r="AN63" s="59"/>
      <c r="AO63" s="1134"/>
      <c r="AP63" s="1020"/>
      <c r="AQ63" s="1134"/>
      <c r="AR63" s="56"/>
      <c r="AS63" s="249"/>
      <c r="AT63" s="1134"/>
      <c r="AU63" s="56"/>
      <c r="AV63" s="565" t="str">
        <f>IF(AU63="","",IF(AU63="A",パネルラジエーター設備費用算出シート!$G$13,IF(AU63="B",パネルラジエーター設備費用算出シート!$N$13,IF(AU63="C",パネルラジエーター設備費用算出シート!$G$23,IF(AU63="D",パネルラジエーター設備費用算出シート!$N$23,IF(AU63="E",パネルラジエーター設備費用算出シート!$G$33,IF(AU63="F",パネルラジエーター設備費用算出シート!$N$33,IF(AU63="G",パネルラジエーター設備費用算出シート!$G$43,IF(AU63="H",パネルラジエーター設備費用算出シート!$N$43,IF(AU63="I",パネルラジエーター設備費用算出シート!$G$54,パネルラジエーター設備費用算出シート!$N$54))))))))))</f>
        <v/>
      </c>
      <c r="AW63" s="1134"/>
      <c r="AX63" s="59"/>
      <c r="AY63" s="566"/>
      <c r="AZ63" s="1134"/>
      <c r="BA63" s="28"/>
      <c r="BB63" s="28"/>
      <c r="BC63" s="28"/>
      <c r="BD63" s="28"/>
      <c r="BE63" s="28"/>
      <c r="BF63" s="28"/>
      <c r="BG63" s="28"/>
      <c r="BH63" s="28"/>
      <c r="BI63" s="28"/>
      <c r="BJ63" s="28"/>
    </row>
    <row r="64" spans="1:62" s="29" customFormat="1">
      <c r="A64" s="67"/>
      <c r="B64" s="52">
        <v>52</v>
      </c>
      <c r="C64" s="78"/>
      <c r="D64" s="53"/>
      <c r="E64" s="68"/>
      <c r="F64" s="562"/>
      <c r="G64" s="562"/>
      <c r="H64" s="56"/>
      <c r="I64" s="57"/>
      <c r="J64" s="972"/>
      <c r="K64" s="564" t="str">
        <f t="shared" si="0"/>
        <v/>
      </c>
      <c r="L64" s="564" t="str">
        <f>IF($G64="","",IF(OR(全体概要!$C$15=1,全体概要!$C$15=2),INDEX($BG$15,MATCH($G64,$BF$15,-1)),IF(全体概要!$C$15=3,INDEX($BG$14,MATCH($G64,$BF$14,-1)),IF(AND(全体概要!$C$15&gt;=4,全体概要!$C$15&lt;=7),INDEX($BG$13,MATCH($G64,$BF$13,-1)),0))))</f>
        <v/>
      </c>
      <c r="M64" s="1048" t="str">
        <f t="shared" si="1"/>
        <v/>
      </c>
      <c r="N64" s="1133">
        <f>IF(OR(K64="",L64="",M64=""),0,(IF(全体概要!$U$54="☑",700000*K64*L64*M64,550000*K64*L64*M64)))</f>
        <v>0</v>
      </c>
      <c r="O64" s="1134"/>
      <c r="P64" s="56"/>
      <c r="Q64" s="51"/>
      <c r="R64" s="1134"/>
      <c r="S64" s="51"/>
      <c r="T64" s="51"/>
      <c r="U64" s="1134"/>
      <c r="V64" s="56"/>
      <c r="W64" s="51"/>
      <c r="X64" s="1135"/>
      <c r="Y64" s="51"/>
      <c r="Z64" s="51"/>
      <c r="AA64" s="1134"/>
      <c r="AB64" s="56"/>
      <c r="AC64" s="1134"/>
      <c r="AD64" s="56"/>
      <c r="AE64" s="1134"/>
      <c r="AF64" s="56"/>
      <c r="AG64" s="1134"/>
      <c r="AH64" s="56"/>
      <c r="AI64" s="1134"/>
      <c r="AJ64" s="56"/>
      <c r="AK64" s="1134"/>
      <c r="AL64" s="59"/>
      <c r="AM64" s="1134"/>
      <c r="AN64" s="59"/>
      <c r="AO64" s="1134"/>
      <c r="AP64" s="1020"/>
      <c r="AQ64" s="1134"/>
      <c r="AR64" s="56"/>
      <c r="AS64" s="249"/>
      <c r="AT64" s="1134"/>
      <c r="AU64" s="56"/>
      <c r="AV64" s="565" t="str">
        <f>IF(AU64="","",IF(AU64="A",パネルラジエーター設備費用算出シート!$G$13,IF(AU64="B",パネルラジエーター設備費用算出シート!$N$13,IF(AU64="C",パネルラジエーター設備費用算出シート!$G$23,IF(AU64="D",パネルラジエーター設備費用算出シート!$N$23,IF(AU64="E",パネルラジエーター設備費用算出シート!$G$33,IF(AU64="F",パネルラジエーター設備費用算出シート!$N$33,IF(AU64="G",パネルラジエーター設備費用算出シート!$G$43,IF(AU64="H",パネルラジエーター設備費用算出シート!$N$43,IF(AU64="I",パネルラジエーター設備費用算出シート!$G$54,パネルラジエーター設備費用算出シート!$N$54))))))))))</f>
        <v/>
      </c>
      <c r="AW64" s="1134"/>
      <c r="AX64" s="59"/>
      <c r="AY64" s="566"/>
      <c r="AZ64" s="1134"/>
      <c r="BA64" s="28"/>
      <c r="BB64" s="28"/>
      <c r="BC64" s="28"/>
      <c r="BD64" s="28"/>
      <c r="BE64" s="28"/>
      <c r="BF64" s="28"/>
      <c r="BG64" s="28"/>
      <c r="BH64" s="28"/>
      <c r="BI64" s="28"/>
      <c r="BJ64" s="28"/>
    </row>
    <row r="65" spans="1:62" s="29" customFormat="1">
      <c r="A65" s="67"/>
      <c r="B65" s="52">
        <v>53</v>
      </c>
      <c r="C65" s="78"/>
      <c r="D65" s="53"/>
      <c r="E65" s="68"/>
      <c r="F65" s="562"/>
      <c r="G65" s="562"/>
      <c r="H65" s="56"/>
      <c r="I65" s="57"/>
      <c r="J65" s="972"/>
      <c r="K65" s="564" t="str">
        <f t="shared" si="0"/>
        <v/>
      </c>
      <c r="L65" s="564" t="str">
        <f>IF($G65="","",IF(OR(全体概要!$C$15=1,全体概要!$C$15=2),INDEX($BG$15,MATCH($G65,$BF$15,-1)),IF(全体概要!$C$15=3,INDEX($BG$14,MATCH($G65,$BF$14,-1)),IF(AND(全体概要!$C$15&gt;=4,全体概要!$C$15&lt;=7),INDEX($BG$13,MATCH($G65,$BF$13,-1)),0))))</f>
        <v/>
      </c>
      <c r="M65" s="1048" t="str">
        <f t="shared" si="1"/>
        <v/>
      </c>
      <c r="N65" s="1133">
        <f>IF(OR(K65="",L65="",M65=""),0,(IF(全体概要!$U$54="☑",700000*K65*L65*M65,550000*K65*L65*M65)))</f>
        <v>0</v>
      </c>
      <c r="O65" s="1134"/>
      <c r="P65" s="56"/>
      <c r="Q65" s="51"/>
      <c r="R65" s="1134"/>
      <c r="S65" s="51"/>
      <c r="T65" s="51"/>
      <c r="U65" s="1134"/>
      <c r="V65" s="56"/>
      <c r="W65" s="51"/>
      <c r="X65" s="1135"/>
      <c r="Y65" s="51"/>
      <c r="Z65" s="51"/>
      <c r="AA65" s="1134"/>
      <c r="AB65" s="56"/>
      <c r="AC65" s="1134"/>
      <c r="AD65" s="56"/>
      <c r="AE65" s="1134"/>
      <c r="AF65" s="56"/>
      <c r="AG65" s="1134"/>
      <c r="AH65" s="56"/>
      <c r="AI65" s="1134"/>
      <c r="AJ65" s="56"/>
      <c r="AK65" s="1134"/>
      <c r="AL65" s="59"/>
      <c r="AM65" s="1134"/>
      <c r="AN65" s="59"/>
      <c r="AO65" s="1134"/>
      <c r="AP65" s="1020"/>
      <c r="AQ65" s="1134"/>
      <c r="AR65" s="56"/>
      <c r="AS65" s="249"/>
      <c r="AT65" s="1134"/>
      <c r="AU65" s="56"/>
      <c r="AV65" s="565" t="str">
        <f>IF(AU65="","",IF(AU65="A",パネルラジエーター設備費用算出シート!$G$13,IF(AU65="B",パネルラジエーター設備費用算出シート!$N$13,IF(AU65="C",パネルラジエーター設備費用算出シート!$G$23,IF(AU65="D",パネルラジエーター設備費用算出シート!$N$23,IF(AU65="E",パネルラジエーター設備費用算出シート!$G$33,IF(AU65="F",パネルラジエーター設備費用算出シート!$N$33,IF(AU65="G",パネルラジエーター設備費用算出シート!$G$43,IF(AU65="H",パネルラジエーター設備費用算出シート!$N$43,IF(AU65="I",パネルラジエーター設備費用算出シート!$G$54,パネルラジエーター設備費用算出シート!$N$54))))))))))</f>
        <v/>
      </c>
      <c r="AW65" s="1134"/>
      <c r="AX65" s="59"/>
      <c r="AY65" s="566"/>
      <c r="AZ65" s="1134"/>
      <c r="BA65" s="28"/>
      <c r="BB65" s="28"/>
      <c r="BC65" s="28"/>
      <c r="BD65" s="28"/>
      <c r="BE65" s="28"/>
      <c r="BF65" s="28"/>
      <c r="BG65" s="28"/>
      <c r="BH65" s="28"/>
      <c r="BI65" s="28"/>
      <c r="BJ65" s="28"/>
    </row>
    <row r="66" spans="1:62" s="29" customFormat="1">
      <c r="A66" s="67"/>
      <c r="B66" s="52">
        <v>54</v>
      </c>
      <c r="C66" s="78"/>
      <c r="D66" s="53"/>
      <c r="E66" s="68"/>
      <c r="F66" s="562"/>
      <c r="G66" s="562"/>
      <c r="H66" s="56"/>
      <c r="I66" s="57"/>
      <c r="J66" s="972"/>
      <c r="K66" s="564" t="str">
        <f t="shared" si="0"/>
        <v/>
      </c>
      <c r="L66" s="564" t="str">
        <f>IF($G66="","",IF(OR(全体概要!$C$15=1,全体概要!$C$15=2),INDEX($BG$15,MATCH($G66,$BF$15,-1)),IF(全体概要!$C$15=3,INDEX($BG$14,MATCH($G66,$BF$14,-1)),IF(AND(全体概要!$C$15&gt;=4,全体概要!$C$15&lt;=7),INDEX($BG$13,MATCH($G66,$BF$13,-1)),0))))</f>
        <v/>
      </c>
      <c r="M66" s="1048" t="str">
        <f t="shared" si="1"/>
        <v/>
      </c>
      <c r="N66" s="1133">
        <f>IF(OR(K66="",L66="",M66=""),0,(IF(全体概要!$U$54="☑",700000*K66*L66*M66,550000*K66*L66*M66)))</f>
        <v>0</v>
      </c>
      <c r="O66" s="1134"/>
      <c r="P66" s="56"/>
      <c r="Q66" s="51"/>
      <c r="R66" s="1134"/>
      <c r="S66" s="51"/>
      <c r="T66" s="51"/>
      <c r="U66" s="1134"/>
      <c r="V66" s="56"/>
      <c r="W66" s="51"/>
      <c r="X66" s="1135"/>
      <c r="Y66" s="51"/>
      <c r="Z66" s="51"/>
      <c r="AA66" s="1134"/>
      <c r="AB66" s="56"/>
      <c r="AC66" s="1134"/>
      <c r="AD66" s="56"/>
      <c r="AE66" s="1134"/>
      <c r="AF66" s="56"/>
      <c r="AG66" s="1134"/>
      <c r="AH66" s="56"/>
      <c r="AI66" s="1134"/>
      <c r="AJ66" s="56"/>
      <c r="AK66" s="1134"/>
      <c r="AL66" s="59"/>
      <c r="AM66" s="1134"/>
      <c r="AN66" s="59"/>
      <c r="AO66" s="1134"/>
      <c r="AP66" s="1020"/>
      <c r="AQ66" s="1134"/>
      <c r="AR66" s="56"/>
      <c r="AS66" s="249"/>
      <c r="AT66" s="1134"/>
      <c r="AU66" s="56"/>
      <c r="AV66" s="565" t="str">
        <f>IF(AU66="","",IF(AU66="A",パネルラジエーター設備費用算出シート!$G$13,IF(AU66="B",パネルラジエーター設備費用算出シート!$N$13,IF(AU66="C",パネルラジエーター設備費用算出シート!$G$23,IF(AU66="D",パネルラジエーター設備費用算出シート!$N$23,IF(AU66="E",パネルラジエーター設備費用算出シート!$G$33,IF(AU66="F",パネルラジエーター設備費用算出シート!$N$33,IF(AU66="G",パネルラジエーター設備費用算出シート!$G$43,IF(AU66="H",パネルラジエーター設備費用算出シート!$N$43,IF(AU66="I",パネルラジエーター設備費用算出シート!$G$54,パネルラジエーター設備費用算出シート!$N$54))))))))))</f>
        <v/>
      </c>
      <c r="AW66" s="1134"/>
      <c r="AX66" s="59"/>
      <c r="AY66" s="566"/>
      <c r="AZ66" s="1134"/>
      <c r="BA66" s="28"/>
      <c r="BB66" s="28"/>
      <c r="BC66" s="28"/>
      <c r="BD66" s="28"/>
      <c r="BE66" s="28"/>
      <c r="BF66" s="28"/>
      <c r="BG66" s="28"/>
      <c r="BH66" s="28"/>
      <c r="BI66" s="28"/>
      <c r="BJ66" s="28"/>
    </row>
    <row r="67" spans="1:62" s="29" customFormat="1">
      <c r="A67" s="67"/>
      <c r="B67" s="52">
        <v>55</v>
      </c>
      <c r="C67" s="78"/>
      <c r="D67" s="53"/>
      <c r="E67" s="68"/>
      <c r="F67" s="562"/>
      <c r="G67" s="562"/>
      <c r="H67" s="56"/>
      <c r="I67" s="57"/>
      <c r="J67" s="972"/>
      <c r="K67" s="564" t="str">
        <f t="shared" si="0"/>
        <v/>
      </c>
      <c r="L67" s="564" t="str">
        <f>IF($G67="","",IF(OR(全体概要!$C$15=1,全体概要!$C$15=2),INDEX($BG$15,MATCH($G67,$BF$15,-1)),IF(全体概要!$C$15=3,INDEX($BG$14,MATCH($G67,$BF$14,-1)),IF(AND(全体概要!$C$15&gt;=4,全体概要!$C$15&lt;=7),INDEX($BG$13,MATCH($G67,$BF$13,-1)),0))))</f>
        <v/>
      </c>
      <c r="M67" s="1048" t="str">
        <f t="shared" si="1"/>
        <v/>
      </c>
      <c r="N67" s="1133">
        <f>IF(OR(K67="",L67="",M67=""),0,(IF(全体概要!$U$54="☑",700000*K67*L67*M67,550000*K67*L67*M67)))</f>
        <v>0</v>
      </c>
      <c r="O67" s="1134"/>
      <c r="P67" s="56"/>
      <c r="Q67" s="51"/>
      <c r="R67" s="1134"/>
      <c r="S67" s="51"/>
      <c r="T67" s="51"/>
      <c r="U67" s="1134"/>
      <c r="V67" s="56"/>
      <c r="W67" s="51"/>
      <c r="X67" s="1135"/>
      <c r="Y67" s="51"/>
      <c r="Z67" s="51"/>
      <c r="AA67" s="1134"/>
      <c r="AB67" s="56"/>
      <c r="AC67" s="1134"/>
      <c r="AD67" s="56"/>
      <c r="AE67" s="1134"/>
      <c r="AF67" s="56"/>
      <c r="AG67" s="1134"/>
      <c r="AH67" s="56"/>
      <c r="AI67" s="1134"/>
      <c r="AJ67" s="56"/>
      <c r="AK67" s="1134"/>
      <c r="AL67" s="59"/>
      <c r="AM67" s="1134"/>
      <c r="AN67" s="59"/>
      <c r="AO67" s="1134"/>
      <c r="AP67" s="1020"/>
      <c r="AQ67" s="1134"/>
      <c r="AR67" s="56"/>
      <c r="AS67" s="249"/>
      <c r="AT67" s="1134"/>
      <c r="AU67" s="56"/>
      <c r="AV67" s="565" t="str">
        <f>IF(AU67="","",IF(AU67="A",パネルラジエーター設備費用算出シート!$G$13,IF(AU67="B",パネルラジエーター設備費用算出シート!$N$13,IF(AU67="C",パネルラジエーター設備費用算出シート!$G$23,IF(AU67="D",パネルラジエーター設備費用算出シート!$N$23,IF(AU67="E",パネルラジエーター設備費用算出シート!$G$33,IF(AU67="F",パネルラジエーター設備費用算出シート!$N$33,IF(AU67="G",パネルラジエーター設備費用算出シート!$G$43,IF(AU67="H",パネルラジエーター設備費用算出シート!$N$43,IF(AU67="I",パネルラジエーター設備費用算出シート!$G$54,パネルラジエーター設備費用算出シート!$N$54))))))))))</f>
        <v/>
      </c>
      <c r="AW67" s="1134"/>
      <c r="AX67" s="59"/>
      <c r="AY67" s="566"/>
      <c r="AZ67" s="1134"/>
      <c r="BA67" s="28"/>
      <c r="BB67" s="28"/>
      <c r="BC67" s="28"/>
      <c r="BD67" s="28"/>
      <c r="BE67" s="28"/>
      <c r="BF67" s="28"/>
      <c r="BG67" s="28"/>
      <c r="BH67" s="28"/>
      <c r="BI67" s="28"/>
      <c r="BJ67" s="28"/>
    </row>
    <row r="68" spans="1:62" s="29" customFormat="1">
      <c r="A68" s="67"/>
      <c r="B68" s="52">
        <v>56</v>
      </c>
      <c r="C68" s="78"/>
      <c r="D68" s="53"/>
      <c r="E68" s="68"/>
      <c r="F68" s="562"/>
      <c r="G68" s="562"/>
      <c r="H68" s="56"/>
      <c r="I68" s="57"/>
      <c r="J68" s="972"/>
      <c r="K68" s="564" t="str">
        <f t="shared" si="0"/>
        <v/>
      </c>
      <c r="L68" s="564" t="str">
        <f>IF($G68="","",IF(OR(全体概要!$C$15=1,全体概要!$C$15=2),INDEX($BG$15,MATCH($G68,$BF$15,-1)),IF(全体概要!$C$15=3,INDEX($BG$14,MATCH($G68,$BF$14,-1)),IF(AND(全体概要!$C$15&gt;=4,全体概要!$C$15&lt;=7),INDEX($BG$13,MATCH($G68,$BF$13,-1)),0))))</f>
        <v/>
      </c>
      <c r="M68" s="1048" t="str">
        <f t="shared" si="1"/>
        <v/>
      </c>
      <c r="N68" s="1133">
        <f>IF(OR(K68="",L68="",M68=""),0,(IF(全体概要!$U$54="☑",700000*K68*L68*M68,550000*K68*L68*M68)))</f>
        <v>0</v>
      </c>
      <c r="O68" s="1134"/>
      <c r="P68" s="56"/>
      <c r="Q68" s="51"/>
      <c r="R68" s="1134"/>
      <c r="S68" s="51"/>
      <c r="T68" s="51"/>
      <c r="U68" s="1134"/>
      <c r="V68" s="56"/>
      <c r="W68" s="51"/>
      <c r="X68" s="1135"/>
      <c r="Y68" s="51"/>
      <c r="Z68" s="51"/>
      <c r="AA68" s="1134"/>
      <c r="AB68" s="56"/>
      <c r="AC68" s="1134"/>
      <c r="AD68" s="56"/>
      <c r="AE68" s="1134"/>
      <c r="AF68" s="56"/>
      <c r="AG68" s="1134"/>
      <c r="AH68" s="56"/>
      <c r="AI68" s="1134"/>
      <c r="AJ68" s="56"/>
      <c r="AK68" s="1134"/>
      <c r="AL68" s="59"/>
      <c r="AM68" s="1134"/>
      <c r="AN68" s="59"/>
      <c r="AO68" s="1134"/>
      <c r="AP68" s="1020"/>
      <c r="AQ68" s="1134"/>
      <c r="AR68" s="56"/>
      <c r="AS68" s="249"/>
      <c r="AT68" s="1134"/>
      <c r="AU68" s="56"/>
      <c r="AV68" s="565" t="str">
        <f>IF(AU68="","",IF(AU68="A",パネルラジエーター設備費用算出シート!$G$13,IF(AU68="B",パネルラジエーター設備費用算出シート!$N$13,IF(AU68="C",パネルラジエーター設備費用算出シート!$G$23,IF(AU68="D",パネルラジエーター設備費用算出シート!$N$23,IF(AU68="E",パネルラジエーター設備費用算出シート!$G$33,IF(AU68="F",パネルラジエーター設備費用算出シート!$N$33,IF(AU68="G",パネルラジエーター設備費用算出シート!$G$43,IF(AU68="H",パネルラジエーター設備費用算出シート!$N$43,IF(AU68="I",パネルラジエーター設備費用算出シート!$G$54,パネルラジエーター設備費用算出シート!$N$54))))))))))</f>
        <v/>
      </c>
      <c r="AW68" s="1134"/>
      <c r="AX68" s="59"/>
      <c r="AY68" s="566"/>
      <c r="AZ68" s="1134"/>
      <c r="BA68" s="28"/>
      <c r="BB68" s="28"/>
      <c r="BC68" s="28"/>
      <c r="BD68" s="28"/>
      <c r="BE68" s="28"/>
      <c r="BF68" s="28"/>
      <c r="BG68" s="28"/>
      <c r="BH68" s="28"/>
      <c r="BI68" s="28"/>
      <c r="BJ68" s="28"/>
    </row>
    <row r="69" spans="1:62" s="29" customFormat="1">
      <c r="A69" s="67"/>
      <c r="B69" s="52">
        <v>57</v>
      </c>
      <c r="C69" s="78"/>
      <c r="D69" s="53"/>
      <c r="E69" s="68"/>
      <c r="F69" s="562"/>
      <c r="G69" s="562"/>
      <c r="H69" s="56"/>
      <c r="I69" s="57"/>
      <c r="J69" s="972"/>
      <c r="K69" s="564" t="str">
        <f t="shared" si="0"/>
        <v/>
      </c>
      <c r="L69" s="564" t="str">
        <f>IF($G69="","",IF(OR(全体概要!$C$15=1,全体概要!$C$15=2),INDEX($BG$15,MATCH($G69,$BF$15,-1)),IF(全体概要!$C$15=3,INDEX($BG$14,MATCH($G69,$BF$14,-1)),IF(AND(全体概要!$C$15&gt;=4,全体概要!$C$15&lt;=7),INDEX($BG$13,MATCH($G69,$BF$13,-1)),0))))</f>
        <v/>
      </c>
      <c r="M69" s="1048" t="str">
        <f t="shared" si="1"/>
        <v/>
      </c>
      <c r="N69" s="1133">
        <f>IF(OR(K69="",L69="",M69=""),0,(IF(全体概要!$U$54="☑",700000*K69*L69*M69,550000*K69*L69*M69)))</f>
        <v>0</v>
      </c>
      <c r="O69" s="1134"/>
      <c r="P69" s="56"/>
      <c r="Q69" s="51"/>
      <c r="R69" s="1134"/>
      <c r="S69" s="51"/>
      <c r="T69" s="51"/>
      <c r="U69" s="1134"/>
      <c r="V69" s="56"/>
      <c r="W69" s="51"/>
      <c r="X69" s="1135"/>
      <c r="Y69" s="51"/>
      <c r="Z69" s="51"/>
      <c r="AA69" s="1134"/>
      <c r="AB69" s="56"/>
      <c r="AC69" s="1134"/>
      <c r="AD69" s="56"/>
      <c r="AE69" s="1134"/>
      <c r="AF69" s="56"/>
      <c r="AG69" s="1134"/>
      <c r="AH69" s="56"/>
      <c r="AI69" s="1134"/>
      <c r="AJ69" s="56"/>
      <c r="AK69" s="1134"/>
      <c r="AL69" s="59"/>
      <c r="AM69" s="1134"/>
      <c r="AN69" s="59"/>
      <c r="AO69" s="1134"/>
      <c r="AP69" s="1020"/>
      <c r="AQ69" s="1134"/>
      <c r="AR69" s="56"/>
      <c r="AS69" s="249"/>
      <c r="AT69" s="1134"/>
      <c r="AU69" s="56"/>
      <c r="AV69" s="565" t="str">
        <f>IF(AU69="","",IF(AU69="A",パネルラジエーター設備費用算出シート!$G$13,IF(AU69="B",パネルラジエーター設備費用算出シート!$N$13,IF(AU69="C",パネルラジエーター設備費用算出シート!$G$23,IF(AU69="D",パネルラジエーター設備費用算出シート!$N$23,IF(AU69="E",パネルラジエーター設備費用算出シート!$G$33,IF(AU69="F",パネルラジエーター設備費用算出シート!$N$33,IF(AU69="G",パネルラジエーター設備費用算出シート!$G$43,IF(AU69="H",パネルラジエーター設備費用算出シート!$N$43,IF(AU69="I",パネルラジエーター設備費用算出シート!$G$54,パネルラジエーター設備費用算出シート!$N$54))))))))))</f>
        <v/>
      </c>
      <c r="AW69" s="1134"/>
      <c r="AX69" s="59"/>
      <c r="AY69" s="566"/>
      <c r="AZ69" s="1134"/>
      <c r="BA69" s="28"/>
      <c r="BB69" s="28"/>
      <c r="BC69" s="28"/>
      <c r="BD69" s="28"/>
      <c r="BE69" s="28"/>
      <c r="BF69" s="28"/>
      <c r="BG69" s="28"/>
      <c r="BH69" s="28"/>
      <c r="BI69" s="28"/>
      <c r="BJ69" s="28"/>
    </row>
    <row r="70" spans="1:62" s="29" customFormat="1">
      <c r="A70" s="67"/>
      <c r="B70" s="52">
        <v>58</v>
      </c>
      <c r="C70" s="78"/>
      <c r="D70" s="53"/>
      <c r="E70" s="68"/>
      <c r="F70" s="562"/>
      <c r="G70" s="562"/>
      <c r="H70" s="56"/>
      <c r="I70" s="57"/>
      <c r="J70" s="972"/>
      <c r="K70" s="564" t="str">
        <f t="shared" si="0"/>
        <v/>
      </c>
      <c r="L70" s="564" t="str">
        <f>IF($G70="","",IF(OR(全体概要!$C$15=1,全体概要!$C$15=2),INDEX($BG$15,MATCH($G70,$BF$15,-1)),IF(全体概要!$C$15=3,INDEX($BG$14,MATCH($G70,$BF$14,-1)),IF(AND(全体概要!$C$15&gt;=4,全体概要!$C$15&lt;=7),INDEX($BG$13,MATCH($G70,$BF$13,-1)),0))))</f>
        <v/>
      </c>
      <c r="M70" s="1048" t="str">
        <f t="shared" si="1"/>
        <v/>
      </c>
      <c r="N70" s="1133">
        <f>IF(OR(K70="",L70="",M70=""),0,(IF(全体概要!$U$54="☑",700000*K70*L70*M70,550000*K70*L70*M70)))</f>
        <v>0</v>
      </c>
      <c r="O70" s="1134"/>
      <c r="P70" s="56"/>
      <c r="Q70" s="51"/>
      <c r="R70" s="1134"/>
      <c r="S70" s="51"/>
      <c r="T70" s="51"/>
      <c r="U70" s="1134"/>
      <c r="V70" s="56"/>
      <c r="W70" s="51"/>
      <c r="X70" s="1135"/>
      <c r="Y70" s="51"/>
      <c r="Z70" s="51"/>
      <c r="AA70" s="1134"/>
      <c r="AB70" s="56"/>
      <c r="AC70" s="1134"/>
      <c r="AD70" s="56"/>
      <c r="AE70" s="1134"/>
      <c r="AF70" s="56"/>
      <c r="AG70" s="1134"/>
      <c r="AH70" s="56"/>
      <c r="AI70" s="1134"/>
      <c r="AJ70" s="56"/>
      <c r="AK70" s="1134"/>
      <c r="AL70" s="59"/>
      <c r="AM70" s="1134"/>
      <c r="AN70" s="59"/>
      <c r="AO70" s="1134"/>
      <c r="AP70" s="1020"/>
      <c r="AQ70" s="1134"/>
      <c r="AR70" s="56"/>
      <c r="AS70" s="249"/>
      <c r="AT70" s="1134"/>
      <c r="AU70" s="56"/>
      <c r="AV70" s="565" t="str">
        <f>IF(AU70="","",IF(AU70="A",パネルラジエーター設備費用算出シート!$G$13,IF(AU70="B",パネルラジエーター設備費用算出シート!$N$13,IF(AU70="C",パネルラジエーター設備費用算出シート!$G$23,IF(AU70="D",パネルラジエーター設備費用算出シート!$N$23,IF(AU70="E",パネルラジエーター設備費用算出シート!$G$33,IF(AU70="F",パネルラジエーター設備費用算出シート!$N$33,IF(AU70="G",パネルラジエーター設備費用算出シート!$G$43,IF(AU70="H",パネルラジエーター設備費用算出シート!$N$43,IF(AU70="I",パネルラジエーター設備費用算出シート!$G$54,パネルラジエーター設備費用算出シート!$N$54))))))))))</f>
        <v/>
      </c>
      <c r="AW70" s="1134"/>
      <c r="AX70" s="59"/>
      <c r="AY70" s="566"/>
      <c r="AZ70" s="1134"/>
      <c r="BA70" s="28"/>
      <c r="BB70" s="28"/>
      <c r="BC70" s="28"/>
      <c r="BD70" s="28"/>
      <c r="BE70" s="28"/>
      <c r="BF70" s="28"/>
      <c r="BG70" s="28"/>
      <c r="BH70" s="28"/>
      <c r="BI70" s="28"/>
      <c r="BJ70" s="28"/>
    </row>
    <row r="71" spans="1:62" s="29" customFormat="1">
      <c r="A71" s="67"/>
      <c r="B71" s="52">
        <v>59</v>
      </c>
      <c r="C71" s="78"/>
      <c r="D71" s="53"/>
      <c r="E71" s="68"/>
      <c r="F71" s="562"/>
      <c r="G71" s="562"/>
      <c r="H71" s="56"/>
      <c r="I71" s="57"/>
      <c r="J71" s="972"/>
      <c r="K71" s="564" t="str">
        <f t="shared" si="0"/>
        <v/>
      </c>
      <c r="L71" s="564" t="str">
        <f>IF($G71="","",IF(OR(全体概要!$C$15=1,全体概要!$C$15=2),INDEX($BG$15,MATCH($G71,$BF$15,-1)),IF(全体概要!$C$15=3,INDEX($BG$14,MATCH($G71,$BF$14,-1)),IF(AND(全体概要!$C$15&gt;=4,全体概要!$C$15&lt;=7),INDEX($BG$13,MATCH($G71,$BF$13,-1)),0))))</f>
        <v/>
      </c>
      <c r="M71" s="1048" t="str">
        <f t="shared" si="1"/>
        <v/>
      </c>
      <c r="N71" s="1133">
        <f>IF(OR(K71="",L71="",M71=""),0,(IF(全体概要!$U$54="☑",700000*K71*L71*M71,550000*K71*L71*M71)))</f>
        <v>0</v>
      </c>
      <c r="O71" s="1134"/>
      <c r="P71" s="56"/>
      <c r="Q71" s="51"/>
      <c r="R71" s="1134"/>
      <c r="S71" s="51"/>
      <c r="T71" s="51"/>
      <c r="U71" s="1134"/>
      <c r="V71" s="56"/>
      <c r="W71" s="51"/>
      <c r="X71" s="1135"/>
      <c r="Y71" s="51"/>
      <c r="Z71" s="51"/>
      <c r="AA71" s="1134"/>
      <c r="AB71" s="56"/>
      <c r="AC71" s="1134"/>
      <c r="AD71" s="56"/>
      <c r="AE71" s="1134"/>
      <c r="AF71" s="56"/>
      <c r="AG71" s="1134"/>
      <c r="AH71" s="56"/>
      <c r="AI71" s="1134"/>
      <c r="AJ71" s="56"/>
      <c r="AK71" s="1134"/>
      <c r="AL71" s="59"/>
      <c r="AM71" s="1134"/>
      <c r="AN71" s="59"/>
      <c r="AO71" s="1134"/>
      <c r="AP71" s="1020"/>
      <c r="AQ71" s="1134"/>
      <c r="AR71" s="56"/>
      <c r="AS71" s="249"/>
      <c r="AT71" s="1134"/>
      <c r="AU71" s="56"/>
      <c r="AV71" s="565" t="str">
        <f>IF(AU71="","",IF(AU71="A",パネルラジエーター設備費用算出シート!$G$13,IF(AU71="B",パネルラジエーター設備費用算出シート!$N$13,IF(AU71="C",パネルラジエーター設備費用算出シート!$G$23,IF(AU71="D",パネルラジエーター設備費用算出シート!$N$23,IF(AU71="E",パネルラジエーター設備費用算出シート!$G$33,IF(AU71="F",パネルラジエーター設備費用算出シート!$N$33,IF(AU71="G",パネルラジエーター設備費用算出シート!$G$43,IF(AU71="H",パネルラジエーター設備費用算出シート!$N$43,IF(AU71="I",パネルラジエーター設備費用算出シート!$G$54,パネルラジエーター設備費用算出シート!$N$54))))))))))</f>
        <v/>
      </c>
      <c r="AW71" s="1134"/>
      <c r="AX71" s="59"/>
      <c r="AY71" s="566"/>
      <c r="AZ71" s="1134"/>
      <c r="BA71" s="28"/>
      <c r="BB71" s="28"/>
      <c r="BC71" s="28"/>
      <c r="BD71" s="28"/>
      <c r="BE71" s="28"/>
      <c r="BF71" s="28"/>
      <c r="BG71" s="28"/>
      <c r="BH71" s="28"/>
      <c r="BI71" s="28"/>
      <c r="BJ71" s="28"/>
    </row>
    <row r="72" spans="1:62" s="29" customFormat="1">
      <c r="A72" s="67"/>
      <c r="B72" s="52">
        <v>60</v>
      </c>
      <c r="C72" s="78"/>
      <c r="D72" s="53"/>
      <c r="E72" s="68"/>
      <c r="F72" s="562"/>
      <c r="G72" s="562"/>
      <c r="H72" s="56"/>
      <c r="I72" s="57"/>
      <c r="J72" s="972"/>
      <c r="K72" s="564" t="str">
        <f t="shared" si="0"/>
        <v/>
      </c>
      <c r="L72" s="564" t="str">
        <f>IF($G72="","",IF(OR(全体概要!$C$15=1,全体概要!$C$15=2),INDEX($BG$15,MATCH($G72,$BF$15,-1)),IF(全体概要!$C$15=3,INDEX($BG$14,MATCH($G72,$BF$14,-1)),IF(AND(全体概要!$C$15&gt;=4,全体概要!$C$15&lt;=7),INDEX($BG$13,MATCH($G72,$BF$13,-1)),0))))</f>
        <v/>
      </c>
      <c r="M72" s="1048" t="str">
        <f t="shared" si="1"/>
        <v/>
      </c>
      <c r="N72" s="1133">
        <f>IF(OR(K72="",L72="",M72=""),0,(IF(全体概要!$U$54="☑",700000*K72*L72*M72,550000*K72*L72*M72)))</f>
        <v>0</v>
      </c>
      <c r="O72" s="1134"/>
      <c r="P72" s="56"/>
      <c r="Q72" s="51"/>
      <c r="R72" s="1134"/>
      <c r="S72" s="51"/>
      <c r="T72" s="51"/>
      <c r="U72" s="1134"/>
      <c r="V72" s="56"/>
      <c r="W72" s="51"/>
      <c r="X72" s="1135"/>
      <c r="Y72" s="51"/>
      <c r="Z72" s="51"/>
      <c r="AA72" s="1134"/>
      <c r="AB72" s="56"/>
      <c r="AC72" s="1134"/>
      <c r="AD72" s="56"/>
      <c r="AE72" s="1134"/>
      <c r="AF72" s="56"/>
      <c r="AG72" s="1134"/>
      <c r="AH72" s="56"/>
      <c r="AI72" s="1134"/>
      <c r="AJ72" s="56"/>
      <c r="AK72" s="1134"/>
      <c r="AL72" s="59"/>
      <c r="AM72" s="1134"/>
      <c r="AN72" s="59"/>
      <c r="AO72" s="1134"/>
      <c r="AP72" s="1020"/>
      <c r="AQ72" s="1134"/>
      <c r="AR72" s="56"/>
      <c r="AS72" s="249"/>
      <c r="AT72" s="1134"/>
      <c r="AU72" s="56"/>
      <c r="AV72" s="565" t="str">
        <f>IF(AU72="","",IF(AU72="A",パネルラジエーター設備費用算出シート!$G$13,IF(AU72="B",パネルラジエーター設備費用算出シート!$N$13,IF(AU72="C",パネルラジエーター設備費用算出シート!$G$23,IF(AU72="D",パネルラジエーター設備費用算出シート!$N$23,IF(AU72="E",パネルラジエーター設備費用算出シート!$G$33,IF(AU72="F",パネルラジエーター設備費用算出シート!$N$33,IF(AU72="G",パネルラジエーター設備費用算出シート!$G$43,IF(AU72="H",パネルラジエーター設備費用算出シート!$N$43,IF(AU72="I",パネルラジエーター設備費用算出シート!$G$54,パネルラジエーター設備費用算出シート!$N$54))))))))))</f>
        <v/>
      </c>
      <c r="AW72" s="1134"/>
      <c r="AX72" s="59"/>
      <c r="AY72" s="566"/>
      <c r="AZ72" s="1134"/>
      <c r="BA72" s="28"/>
      <c r="BB72" s="28"/>
      <c r="BC72" s="28"/>
      <c r="BD72" s="28"/>
      <c r="BE72" s="28"/>
      <c r="BF72" s="28"/>
      <c r="BG72" s="28"/>
      <c r="BH72" s="28"/>
      <c r="BI72" s="28"/>
      <c r="BJ72" s="28"/>
    </row>
    <row r="73" spans="1:62" s="29" customFormat="1">
      <c r="A73" s="67"/>
      <c r="B73" s="52">
        <v>61</v>
      </c>
      <c r="C73" s="78"/>
      <c r="D73" s="53"/>
      <c r="E73" s="68"/>
      <c r="F73" s="562"/>
      <c r="G73" s="562"/>
      <c r="H73" s="56"/>
      <c r="I73" s="57"/>
      <c r="J73" s="972"/>
      <c r="K73" s="564" t="str">
        <f t="shared" si="0"/>
        <v/>
      </c>
      <c r="L73" s="564" t="str">
        <f>IF($G73="","",IF(OR(全体概要!$C$15=1,全体概要!$C$15=2),INDEX($BG$15,MATCH($G73,$BF$15,-1)),IF(全体概要!$C$15=3,INDEX($BG$14,MATCH($G73,$BF$14,-1)),IF(AND(全体概要!$C$15&gt;=4,全体概要!$C$15&lt;=7),INDEX($BG$13,MATCH($G73,$BF$13,-1)),0))))</f>
        <v/>
      </c>
      <c r="M73" s="1048" t="str">
        <f t="shared" si="1"/>
        <v/>
      </c>
      <c r="N73" s="1133">
        <f>IF(OR(K73="",L73="",M73=""),0,(IF(全体概要!$U$54="☑",700000*K73*L73*M73,550000*K73*L73*M73)))</f>
        <v>0</v>
      </c>
      <c r="O73" s="1134"/>
      <c r="P73" s="56"/>
      <c r="Q73" s="51"/>
      <c r="R73" s="1134"/>
      <c r="S73" s="51"/>
      <c r="T73" s="51"/>
      <c r="U73" s="1134"/>
      <c r="V73" s="56"/>
      <c r="W73" s="51"/>
      <c r="X73" s="1135"/>
      <c r="Y73" s="51"/>
      <c r="Z73" s="51"/>
      <c r="AA73" s="1134"/>
      <c r="AB73" s="56"/>
      <c r="AC73" s="1134"/>
      <c r="AD73" s="56"/>
      <c r="AE73" s="1134"/>
      <c r="AF73" s="56"/>
      <c r="AG73" s="1134"/>
      <c r="AH73" s="56"/>
      <c r="AI73" s="1134"/>
      <c r="AJ73" s="56"/>
      <c r="AK73" s="1134"/>
      <c r="AL73" s="59"/>
      <c r="AM73" s="1134"/>
      <c r="AN73" s="59"/>
      <c r="AO73" s="1134"/>
      <c r="AP73" s="1020"/>
      <c r="AQ73" s="1134"/>
      <c r="AR73" s="56"/>
      <c r="AS73" s="249"/>
      <c r="AT73" s="1134"/>
      <c r="AU73" s="56"/>
      <c r="AV73" s="565" t="str">
        <f>IF(AU73="","",IF(AU73="A",パネルラジエーター設備費用算出シート!$G$13,IF(AU73="B",パネルラジエーター設備費用算出シート!$N$13,IF(AU73="C",パネルラジエーター設備費用算出シート!$G$23,IF(AU73="D",パネルラジエーター設備費用算出シート!$N$23,IF(AU73="E",パネルラジエーター設備費用算出シート!$G$33,IF(AU73="F",パネルラジエーター設備費用算出シート!$N$33,IF(AU73="G",パネルラジエーター設備費用算出シート!$G$43,IF(AU73="H",パネルラジエーター設備費用算出シート!$N$43,IF(AU73="I",パネルラジエーター設備費用算出シート!$G$54,パネルラジエーター設備費用算出シート!$N$54))))))))))</f>
        <v/>
      </c>
      <c r="AW73" s="1134"/>
      <c r="AX73" s="59"/>
      <c r="AY73" s="566"/>
      <c r="AZ73" s="1134"/>
      <c r="BA73" s="28"/>
      <c r="BB73" s="28"/>
      <c r="BC73" s="28"/>
      <c r="BD73" s="28"/>
      <c r="BE73" s="28"/>
      <c r="BF73" s="28"/>
      <c r="BG73" s="28"/>
      <c r="BH73" s="28"/>
      <c r="BI73" s="28"/>
      <c r="BJ73" s="28"/>
    </row>
    <row r="74" spans="1:62" s="29" customFormat="1">
      <c r="A74" s="67"/>
      <c r="B74" s="52">
        <v>62</v>
      </c>
      <c r="C74" s="78"/>
      <c r="D74" s="53"/>
      <c r="E74" s="68"/>
      <c r="F74" s="562"/>
      <c r="G74" s="562"/>
      <c r="H74" s="56"/>
      <c r="I74" s="57"/>
      <c r="J74" s="972"/>
      <c r="K74" s="564" t="str">
        <f t="shared" si="0"/>
        <v/>
      </c>
      <c r="L74" s="564" t="str">
        <f>IF($G74="","",IF(OR(全体概要!$C$15=1,全体概要!$C$15=2),INDEX($BG$15,MATCH($G74,$BF$15,-1)),IF(全体概要!$C$15=3,INDEX($BG$14,MATCH($G74,$BF$14,-1)),IF(AND(全体概要!$C$15&gt;=4,全体概要!$C$15&lt;=7),INDEX($BG$13,MATCH($G74,$BF$13,-1)),0))))</f>
        <v/>
      </c>
      <c r="M74" s="1048" t="str">
        <f t="shared" si="1"/>
        <v/>
      </c>
      <c r="N74" s="1133">
        <f>IF(OR(K74="",L74="",M74=""),0,(IF(全体概要!$U$54="☑",700000*K74*L74*M74,550000*K74*L74*M74)))</f>
        <v>0</v>
      </c>
      <c r="O74" s="1134"/>
      <c r="P74" s="56"/>
      <c r="Q74" s="51"/>
      <c r="R74" s="1134"/>
      <c r="S74" s="51"/>
      <c r="T74" s="51"/>
      <c r="U74" s="1134"/>
      <c r="V74" s="56"/>
      <c r="W74" s="51"/>
      <c r="X74" s="1135"/>
      <c r="Y74" s="51"/>
      <c r="Z74" s="51"/>
      <c r="AA74" s="1134"/>
      <c r="AB74" s="56"/>
      <c r="AC74" s="1134"/>
      <c r="AD74" s="56"/>
      <c r="AE74" s="1134"/>
      <c r="AF74" s="56"/>
      <c r="AG74" s="1134"/>
      <c r="AH74" s="56"/>
      <c r="AI74" s="1134"/>
      <c r="AJ74" s="56"/>
      <c r="AK74" s="1134"/>
      <c r="AL74" s="59"/>
      <c r="AM74" s="1134"/>
      <c r="AN74" s="59"/>
      <c r="AO74" s="1134"/>
      <c r="AP74" s="1020"/>
      <c r="AQ74" s="1134"/>
      <c r="AR74" s="56"/>
      <c r="AS74" s="249"/>
      <c r="AT74" s="1134"/>
      <c r="AU74" s="56"/>
      <c r="AV74" s="565" t="str">
        <f>IF(AU74="","",IF(AU74="A",パネルラジエーター設備費用算出シート!$G$13,IF(AU74="B",パネルラジエーター設備費用算出シート!$N$13,IF(AU74="C",パネルラジエーター設備費用算出シート!$G$23,IF(AU74="D",パネルラジエーター設備費用算出シート!$N$23,IF(AU74="E",パネルラジエーター設備費用算出シート!$G$33,IF(AU74="F",パネルラジエーター設備費用算出シート!$N$33,IF(AU74="G",パネルラジエーター設備費用算出シート!$G$43,IF(AU74="H",パネルラジエーター設備費用算出シート!$N$43,IF(AU74="I",パネルラジエーター設備費用算出シート!$G$54,パネルラジエーター設備費用算出シート!$N$54))))))))))</f>
        <v/>
      </c>
      <c r="AW74" s="1134"/>
      <c r="AX74" s="59"/>
      <c r="AY74" s="566"/>
      <c r="AZ74" s="1134"/>
      <c r="BA74" s="28"/>
      <c r="BB74" s="28"/>
      <c r="BC74" s="28"/>
      <c r="BD74" s="28"/>
      <c r="BE74" s="28"/>
      <c r="BF74" s="28"/>
      <c r="BG74" s="28"/>
      <c r="BH74" s="28"/>
      <c r="BI74" s="28"/>
      <c r="BJ74" s="28"/>
    </row>
    <row r="75" spans="1:62" s="29" customFormat="1">
      <c r="A75" s="67"/>
      <c r="B75" s="52">
        <v>63</v>
      </c>
      <c r="C75" s="78"/>
      <c r="D75" s="53"/>
      <c r="E75" s="68"/>
      <c r="F75" s="562"/>
      <c r="G75" s="562"/>
      <c r="H75" s="56"/>
      <c r="I75" s="57"/>
      <c r="J75" s="972"/>
      <c r="K75" s="564" t="str">
        <f t="shared" si="0"/>
        <v/>
      </c>
      <c r="L75" s="564" t="str">
        <f>IF($G75="","",IF(OR(全体概要!$C$15=1,全体概要!$C$15=2),INDEX($BG$15,MATCH($G75,$BF$15,-1)),IF(全体概要!$C$15=3,INDEX($BG$14,MATCH($G75,$BF$14,-1)),IF(AND(全体概要!$C$15&gt;=4,全体概要!$C$15&lt;=7),INDEX($BG$13,MATCH($G75,$BF$13,-1)),0))))</f>
        <v/>
      </c>
      <c r="M75" s="1048" t="str">
        <f t="shared" si="1"/>
        <v/>
      </c>
      <c r="N75" s="1133">
        <f>IF(OR(K75="",L75="",M75=""),0,(IF(全体概要!$U$54="☑",700000*K75*L75*M75,550000*K75*L75*M75)))</f>
        <v>0</v>
      </c>
      <c r="O75" s="1134"/>
      <c r="P75" s="56"/>
      <c r="Q75" s="51"/>
      <c r="R75" s="1134"/>
      <c r="S75" s="51"/>
      <c r="T75" s="51"/>
      <c r="U75" s="1134"/>
      <c r="V75" s="56"/>
      <c r="W75" s="51"/>
      <c r="X75" s="1135"/>
      <c r="Y75" s="51"/>
      <c r="Z75" s="51"/>
      <c r="AA75" s="1134"/>
      <c r="AB75" s="56"/>
      <c r="AC75" s="1134"/>
      <c r="AD75" s="56"/>
      <c r="AE75" s="1134"/>
      <c r="AF75" s="56"/>
      <c r="AG75" s="1134"/>
      <c r="AH75" s="56"/>
      <c r="AI75" s="1134"/>
      <c r="AJ75" s="56"/>
      <c r="AK75" s="1134"/>
      <c r="AL75" s="59"/>
      <c r="AM75" s="1134"/>
      <c r="AN75" s="59"/>
      <c r="AO75" s="1134"/>
      <c r="AP75" s="1020"/>
      <c r="AQ75" s="1134"/>
      <c r="AR75" s="56"/>
      <c r="AS75" s="249"/>
      <c r="AT75" s="1134"/>
      <c r="AU75" s="56"/>
      <c r="AV75" s="565" t="str">
        <f>IF(AU75="","",IF(AU75="A",パネルラジエーター設備費用算出シート!$G$13,IF(AU75="B",パネルラジエーター設備費用算出シート!$N$13,IF(AU75="C",パネルラジエーター設備費用算出シート!$G$23,IF(AU75="D",パネルラジエーター設備費用算出シート!$N$23,IF(AU75="E",パネルラジエーター設備費用算出シート!$G$33,IF(AU75="F",パネルラジエーター設備費用算出シート!$N$33,IF(AU75="G",パネルラジエーター設備費用算出シート!$G$43,IF(AU75="H",パネルラジエーター設備費用算出シート!$N$43,IF(AU75="I",パネルラジエーター設備費用算出シート!$G$54,パネルラジエーター設備費用算出シート!$N$54))))))))))</f>
        <v/>
      </c>
      <c r="AW75" s="1134"/>
      <c r="AX75" s="59"/>
      <c r="AY75" s="566"/>
      <c r="AZ75" s="1134"/>
      <c r="BA75" s="28"/>
      <c r="BB75" s="28"/>
      <c r="BC75" s="28"/>
      <c r="BD75" s="28"/>
      <c r="BE75" s="28"/>
      <c r="BF75" s="28"/>
      <c r="BG75" s="28"/>
      <c r="BH75" s="28"/>
      <c r="BI75" s="28"/>
      <c r="BJ75" s="28"/>
    </row>
    <row r="76" spans="1:62" s="29" customFormat="1">
      <c r="A76" s="67"/>
      <c r="B76" s="52">
        <v>64</v>
      </c>
      <c r="C76" s="78"/>
      <c r="D76" s="53"/>
      <c r="E76" s="68"/>
      <c r="F76" s="562"/>
      <c r="G76" s="562"/>
      <c r="H76" s="56"/>
      <c r="I76" s="57"/>
      <c r="J76" s="972"/>
      <c r="K76" s="564" t="str">
        <f t="shared" si="0"/>
        <v/>
      </c>
      <c r="L76" s="564" t="str">
        <f>IF($G76="","",IF(OR(全体概要!$C$15=1,全体概要!$C$15=2),INDEX($BG$15,MATCH($G76,$BF$15,-1)),IF(全体概要!$C$15=3,INDEX($BG$14,MATCH($G76,$BF$14,-1)),IF(AND(全体概要!$C$15&gt;=4,全体概要!$C$15&lt;=7),INDEX($BG$13,MATCH($G76,$BF$13,-1)),0))))</f>
        <v/>
      </c>
      <c r="M76" s="1048" t="str">
        <f t="shared" si="1"/>
        <v/>
      </c>
      <c r="N76" s="1133">
        <f>IF(OR(K76="",L76="",M76=""),0,(IF(全体概要!$U$54="☑",700000*K76*L76*M76,550000*K76*L76*M76)))</f>
        <v>0</v>
      </c>
      <c r="O76" s="1134"/>
      <c r="P76" s="56"/>
      <c r="Q76" s="51"/>
      <c r="R76" s="1134"/>
      <c r="S76" s="51"/>
      <c r="T76" s="51"/>
      <c r="U76" s="1134"/>
      <c r="V76" s="56"/>
      <c r="W76" s="51"/>
      <c r="X76" s="1135"/>
      <c r="Y76" s="51"/>
      <c r="Z76" s="51"/>
      <c r="AA76" s="1134"/>
      <c r="AB76" s="56"/>
      <c r="AC76" s="1134"/>
      <c r="AD76" s="56"/>
      <c r="AE76" s="1134"/>
      <c r="AF76" s="56"/>
      <c r="AG76" s="1134"/>
      <c r="AH76" s="56"/>
      <c r="AI76" s="1134"/>
      <c r="AJ76" s="56"/>
      <c r="AK76" s="1134"/>
      <c r="AL76" s="59"/>
      <c r="AM76" s="1134"/>
      <c r="AN76" s="59"/>
      <c r="AO76" s="1134"/>
      <c r="AP76" s="1020"/>
      <c r="AQ76" s="1134"/>
      <c r="AR76" s="56"/>
      <c r="AS76" s="249"/>
      <c r="AT76" s="1134"/>
      <c r="AU76" s="56"/>
      <c r="AV76" s="565" t="str">
        <f>IF(AU76="","",IF(AU76="A",パネルラジエーター設備費用算出シート!$G$13,IF(AU76="B",パネルラジエーター設備費用算出シート!$N$13,IF(AU76="C",パネルラジエーター設備費用算出シート!$G$23,IF(AU76="D",パネルラジエーター設備費用算出シート!$N$23,IF(AU76="E",パネルラジエーター設備費用算出シート!$G$33,IF(AU76="F",パネルラジエーター設備費用算出シート!$N$33,IF(AU76="G",パネルラジエーター設備費用算出シート!$G$43,IF(AU76="H",パネルラジエーター設備費用算出シート!$N$43,IF(AU76="I",パネルラジエーター設備費用算出シート!$G$54,パネルラジエーター設備費用算出シート!$N$54))))))))))</f>
        <v/>
      </c>
      <c r="AW76" s="1134"/>
      <c r="AX76" s="59"/>
      <c r="AY76" s="566"/>
      <c r="AZ76" s="1134"/>
      <c r="BA76" s="28"/>
      <c r="BB76" s="28"/>
      <c r="BC76" s="28"/>
      <c r="BD76" s="28"/>
      <c r="BE76" s="28"/>
      <c r="BF76" s="28"/>
      <c r="BG76" s="28"/>
      <c r="BH76" s="28"/>
      <c r="BI76" s="28"/>
      <c r="BJ76" s="28"/>
    </row>
    <row r="77" spans="1:62" s="29" customFormat="1">
      <c r="A77" s="67"/>
      <c r="B77" s="52">
        <v>65</v>
      </c>
      <c r="C77" s="78"/>
      <c r="D77" s="53"/>
      <c r="E77" s="68"/>
      <c r="F77" s="562"/>
      <c r="G77" s="562"/>
      <c r="H77" s="56"/>
      <c r="I77" s="57"/>
      <c r="J77" s="972"/>
      <c r="K77" s="564" t="str">
        <f t="shared" ref="K77:K140" si="2">IF($F77="","",VLOOKUP($F77,$BC$13:$BD$17,2,TRUE))</f>
        <v/>
      </c>
      <c r="L77" s="564" t="str">
        <f>IF($G77="","",IF(OR(全体概要!$C$15=1,全体概要!$C$15=2),INDEX($BG$15,MATCH($G77,$BF$15,-1)),IF(全体概要!$C$15=3,INDEX($BG$14,MATCH($G77,$BF$14,-1)),IF(AND(全体概要!$C$15&gt;=4,全体概要!$C$15&lt;=7),INDEX($BG$13,MATCH($G77,$BF$13,-1)),0))))</f>
        <v/>
      </c>
      <c r="M77" s="1048" t="str">
        <f t="shared" si="1"/>
        <v/>
      </c>
      <c r="N77" s="1133">
        <f>IF(OR(K77="",L77="",M77=""),0,(IF(全体概要!$U$54="☑",700000*K77*L77*M77,550000*K77*L77*M77)))</f>
        <v>0</v>
      </c>
      <c r="O77" s="1134"/>
      <c r="P77" s="56"/>
      <c r="Q77" s="51"/>
      <c r="R77" s="1134"/>
      <c r="S77" s="51"/>
      <c r="T77" s="51"/>
      <c r="U77" s="1134"/>
      <c r="V77" s="56"/>
      <c r="W77" s="51"/>
      <c r="X77" s="1135"/>
      <c r="Y77" s="51"/>
      <c r="Z77" s="51"/>
      <c r="AA77" s="1134"/>
      <c r="AB77" s="56"/>
      <c r="AC77" s="1134"/>
      <c r="AD77" s="56"/>
      <c r="AE77" s="1134"/>
      <c r="AF77" s="56"/>
      <c r="AG77" s="1134"/>
      <c r="AH77" s="56"/>
      <c r="AI77" s="1134"/>
      <c r="AJ77" s="56"/>
      <c r="AK77" s="1134"/>
      <c r="AL77" s="59"/>
      <c r="AM77" s="1134"/>
      <c r="AN77" s="59"/>
      <c r="AO77" s="1134"/>
      <c r="AP77" s="1020"/>
      <c r="AQ77" s="1134"/>
      <c r="AR77" s="56"/>
      <c r="AS77" s="249"/>
      <c r="AT77" s="1134"/>
      <c r="AU77" s="56"/>
      <c r="AV77" s="565" t="str">
        <f>IF(AU77="","",IF(AU77="A",パネルラジエーター設備費用算出シート!$G$13,IF(AU77="B",パネルラジエーター設備費用算出シート!$N$13,IF(AU77="C",パネルラジエーター設備費用算出シート!$G$23,IF(AU77="D",パネルラジエーター設備費用算出シート!$N$23,IF(AU77="E",パネルラジエーター設備費用算出シート!$G$33,IF(AU77="F",パネルラジエーター設備費用算出シート!$N$33,IF(AU77="G",パネルラジエーター設備費用算出シート!$G$43,IF(AU77="H",パネルラジエーター設備費用算出シート!$N$43,IF(AU77="I",パネルラジエーター設備費用算出シート!$G$54,パネルラジエーター設備費用算出シート!$N$54))))))))))</f>
        <v/>
      </c>
      <c r="AW77" s="1134"/>
      <c r="AX77" s="59"/>
      <c r="AY77" s="566"/>
      <c r="AZ77" s="1134"/>
      <c r="BA77" s="28"/>
      <c r="BB77" s="28"/>
      <c r="BC77" s="28"/>
      <c r="BD77" s="28"/>
      <c r="BE77" s="28"/>
      <c r="BF77" s="28"/>
      <c r="BG77" s="28"/>
      <c r="BH77" s="28"/>
      <c r="BI77" s="28"/>
      <c r="BJ77" s="28"/>
    </row>
    <row r="78" spans="1:62" s="29" customFormat="1">
      <c r="A78" s="67"/>
      <c r="B78" s="52">
        <v>66</v>
      </c>
      <c r="C78" s="78"/>
      <c r="D78" s="53"/>
      <c r="E78" s="68"/>
      <c r="F78" s="562"/>
      <c r="G78" s="562"/>
      <c r="H78" s="56"/>
      <c r="I78" s="57"/>
      <c r="J78" s="972"/>
      <c r="K78" s="564" t="str">
        <f t="shared" si="2"/>
        <v/>
      </c>
      <c r="L78" s="564" t="str">
        <f>IF($G78="","",IF(OR(全体概要!$C$15=1,全体概要!$C$15=2),INDEX($BG$15,MATCH($G78,$BF$15,-1)),IF(全体概要!$C$15=3,INDEX($BG$14,MATCH($G78,$BF$14,-1)),IF(AND(全体概要!$C$15&gt;=4,全体概要!$C$15&lt;=7),INDEX($BG$13,MATCH($G78,$BF$13,-1)),0))))</f>
        <v/>
      </c>
      <c r="M78" s="1048" t="str">
        <f t="shared" ref="M78:M141" si="3">IF(OR($F78="",$H78="",$I78=""),"",VLOOKUP($H78&amp;$I78,$BI$13:$BJ$18,IF($F78&lt;0,2,IF(AND($H78="角住戸"),2,2)),FALSE))</f>
        <v/>
      </c>
      <c r="N78" s="1133">
        <f>IF(OR(K78="",L78="",M78=""),0,(IF(全体概要!$U$54="☑",700000*K78*L78*M78,550000*K78*L78*M78)))</f>
        <v>0</v>
      </c>
      <c r="O78" s="1134"/>
      <c r="P78" s="56"/>
      <c r="Q78" s="51"/>
      <c r="R78" s="1134"/>
      <c r="S78" s="51"/>
      <c r="T78" s="51"/>
      <c r="U78" s="1134"/>
      <c r="V78" s="56"/>
      <c r="W78" s="51"/>
      <c r="X78" s="1135"/>
      <c r="Y78" s="51"/>
      <c r="Z78" s="51"/>
      <c r="AA78" s="1134"/>
      <c r="AB78" s="56"/>
      <c r="AC78" s="1134"/>
      <c r="AD78" s="56"/>
      <c r="AE78" s="1134"/>
      <c r="AF78" s="56"/>
      <c r="AG78" s="1134"/>
      <c r="AH78" s="56"/>
      <c r="AI78" s="1134"/>
      <c r="AJ78" s="56"/>
      <c r="AK78" s="1134"/>
      <c r="AL78" s="59"/>
      <c r="AM78" s="1134"/>
      <c r="AN78" s="59"/>
      <c r="AO78" s="1134"/>
      <c r="AP78" s="1020"/>
      <c r="AQ78" s="1134"/>
      <c r="AR78" s="56"/>
      <c r="AS78" s="249"/>
      <c r="AT78" s="1134"/>
      <c r="AU78" s="56"/>
      <c r="AV78" s="565" t="str">
        <f>IF(AU78="","",IF(AU78="A",パネルラジエーター設備費用算出シート!$G$13,IF(AU78="B",パネルラジエーター設備費用算出シート!$N$13,IF(AU78="C",パネルラジエーター設備費用算出シート!$G$23,IF(AU78="D",パネルラジエーター設備費用算出シート!$N$23,IF(AU78="E",パネルラジエーター設備費用算出シート!$G$33,IF(AU78="F",パネルラジエーター設備費用算出シート!$N$33,IF(AU78="G",パネルラジエーター設備費用算出シート!$G$43,IF(AU78="H",パネルラジエーター設備費用算出シート!$N$43,IF(AU78="I",パネルラジエーター設備費用算出シート!$G$54,パネルラジエーター設備費用算出シート!$N$54))))))))))</f>
        <v/>
      </c>
      <c r="AW78" s="1134"/>
      <c r="AX78" s="59"/>
      <c r="AY78" s="566"/>
      <c r="AZ78" s="1134"/>
      <c r="BA78" s="28"/>
      <c r="BB78" s="28"/>
      <c r="BC78" s="28"/>
      <c r="BD78" s="28"/>
      <c r="BE78" s="28"/>
      <c r="BF78" s="28"/>
      <c r="BG78" s="28"/>
      <c r="BH78" s="28"/>
      <c r="BI78" s="28"/>
      <c r="BJ78" s="28"/>
    </row>
    <row r="79" spans="1:62" s="29" customFormat="1">
      <c r="A79" s="67"/>
      <c r="B79" s="52">
        <v>67</v>
      </c>
      <c r="C79" s="78"/>
      <c r="D79" s="53"/>
      <c r="E79" s="68"/>
      <c r="F79" s="562"/>
      <c r="G79" s="562"/>
      <c r="H79" s="56"/>
      <c r="I79" s="57"/>
      <c r="J79" s="972"/>
      <c r="K79" s="564" t="str">
        <f t="shared" si="2"/>
        <v/>
      </c>
      <c r="L79" s="564" t="str">
        <f>IF($G79="","",IF(OR(全体概要!$C$15=1,全体概要!$C$15=2),INDEX($BG$15,MATCH($G79,$BF$15,-1)),IF(全体概要!$C$15=3,INDEX($BG$14,MATCH($G79,$BF$14,-1)),IF(AND(全体概要!$C$15&gt;=4,全体概要!$C$15&lt;=7),INDEX($BG$13,MATCH($G79,$BF$13,-1)),0))))</f>
        <v/>
      </c>
      <c r="M79" s="1048" t="str">
        <f t="shared" si="3"/>
        <v/>
      </c>
      <c r="N79" s="1133">
        <f>IF(OR(K79="",L79="",M79=""),0,(IF(全体概要!$U$54="☑",700000*K79*L79*M79,550000*K79*L79*M79)))</f>
        <v>0</v>
      </c>
      <c r="O79" s="1134"/>
      <c r="P79" s="56"/>
      <c r="Q79" s="51"/>
      <c r="R79" s="1134"/>
      <c r="S79" s="51"/>
      <c r="T79" s="51"/>
      <c r="U79" s="1134"/>
      <c r="V79" s="56"/>
      <c r="W79" s="51"/>
      <c r="X79" s="1135"/>
      <c r="Y79" s="51"/>
      <c r="Z79" s="51"/>
      <c r="AA79" s="1134"/>
      <c r="AB79" s="56"/>
      <c r="AC79" s="1134"/>
      <c r="AD79" s="56"/>
      <c r="AE79" s="1134"/>
      <c r="AF79" s="56"/>
      <c r="AG79" s="1134"/>
      <c r="AH79" s="56"/>
      <c r="AI79" s="1134"/>
      <c r="AJ79" s="56"/>
      <c r="AK79" s="1134"/>
      <c r="AL79" s="59"/>
      <c r="AM79" s="1134"/>
      <c r="AN79" s="59"/>
      <c r="AO79" s="1134"/>
      <c r="AP79" s="1020"/>
      <c r="AQ79" s="1134"/>
      <c r="AR79" s="56"/>
      <c r="AS79" s="249"/>
      <c r="AT79" s="1134"/>
      <c r="AU79" s="56"/>
      <c r="AV79" s="565" t="str">
        <f>IF(AU79="","",IF(AU79="A",パネルラジエーター設備費用算出シート!$G$13,IF(AU79="B",パネルラジエーター設備費用算出シート!$N$13,IF(AU79="C",パネルラジエーター設備費用算出シート!$G$23,IF(AU79="D",パネルラジエーター設備費用算出シート!$N$23,IF(AU79="E",パネルラジエーター設備費用算出シート!$G$33,IF(AU79="F",パネルラジエーター設備費用算出シート!$N$33,IF(AU79="G",パネルラジエーター設備費用算出シート!$G$43,IF(AU79="H",パネルラジエーター設備費用算出シート!$N$43,IF(AU79="I",パネルラジエーター設備費用算出シート!$G$54,パネルラジエーター設備費用算出シート!$N$54))))))))))</f>
        <v/>
      </c>
      <c r="AW79" s="1134"/>
      <c r="AX79" s="59"/>
      <c r="AY79" s="566"/>
      <c r="AZ79" s="1134"/>
      <c r="BA79" s="28"/>
      <c r="BB79" s="28"/>
      <c r="BC79" s="28"/>
      <c r="BD79" s="28"/>
      <c r="BE79" s="28"/>
      <c r="BF79" s="28"/>
      <c r="BG79" s="28"/>
      <c r="BH79" s="28"/>
      <c r="BI79" s="28"/>
      <c r="BJ79" s="28"/>
    </row>
    <row r="80" spans="1:62" s="29" customFormat="1">
      <c r="A80" s="67"/>
      <c r="B80" s="52">
        <v>68</v>
      </c>
      <c r="C80" s="78"/>
      <c r="D80" s="53"/>
      <c r="E80" s="68"/>
      <c r="F80" s="562"/>
      <c r="G80" s="562"/>
      <c r="H80" s="56"/>
      <c r="I80" s="57"/>
      <c r="J80" s="972"/>
      <c r="K80" s="564" t="str">
        <f t="shared" si="2"/>
        <v/>
      </c>
      <c r="L80" s="564" t="str">
        <f>IF($G80="","",IF(OR(全体概要!$C$15=1,全体概要!$C$15=2),INDEX($BG$15,MATCH($G80,$BF$15,-1)),IF(全体概要!$C$15=3,INDEX($BG$14,MATCH($G80,$BF$14,-1)),IF(AND(全体概要!$C$15&gt;=4,全体概要!$C$15&lt;=7),INDEX($BG$13,MATCH($G80,$BF$13,-1)),0))))</f>
        <v/>
      </c>
      <c r="M80" s="1048" t="str">
        <f t="shared" si="3"/>
        <v/>
      </c>
      <c r="N80" s="1133">
        <f>IF(OR(K80="",L80="",M80=""),0,(IF(全体概要!$U$54="☑",700000*K80*L80*M80,550000*K80*L80*M80)))</f>
        <v>0</v>
      </c>
      <c r="O80" s="1134"/>
      <c r="P80" s="56"/>
      <c r="Q80" s="51"/>
      <c r="R80" s="1134"/>
      <c r="S80" s="51"/>
      <c r="T80" s="51"/>
      <c r="U80" s="1134"/>
      <c r="V80" s="56"/>
      <c r="W80" s="51"/>
      <c r="X80" s="1135"/>
      <c r="Y80" s="51"/>
      <c r="Z80" s="51"/>
      <c r="AA80" s="1134"/>
      <c r="AB80" s="56"/>
      <c r="AC80" s="1134"/>
      <c r="AD80" s="56"/>
      <c r="AE80" s="1134"/>
      <c r="AF80" s="56"/>
      <c r="AG80" s="1134"/>
      <c r="AH80" s="56"/>
      <c r="AI80" s="1134"/>
      <c r="AJ80" s="56"/>
      <c r="AK80" s="1134"/>
      <c r="AL80" s="59"/>
      <c r="AM80" s="1134"/>
      <c r="AN80" s="59"/>
      <c r="AO80" s="1134"/>
      <c r="AP80" s="1020"/>
      <c r="AQ80" s="1134"/>
      <c r="AR80" s="56"/>
      <c r="AS80" s="249"/>
      <c r="AT80" s="1134"/>
      <c r="AU80" s="56"/>
      <c r="AV80" s="565" t="str">
        <f>IF(AU80="","",IF(AU80="A",パネルラジエーター設備費用算出シート!$G$13,IF(AU80="B",パネルラジエーター設備費用算出シート!$N$13,IF(AU80="C",パネルラジエーター設備費用算出シート!$G$23,IF(AU80="D",パネルラジエーター設備費用算出シート!$N$23,IF(AU80="E",パネルラジエーター設備費用算出シート!$G$33,IF(AU80="F",パネルラジエーター設備費用算出シート!$N$33,IF(AU80="G",パネルラジエーター設備費用算出シート!$G$43,IF(AU80="H",パネルラジエーター設備費用算出シート!$N$43,IF(AU80="I",パネルラジエーター設備費用算出シート!$G$54,パネルラジエーター設備費用算出シート!$N$54))))))))))</f>
        <v/>
      </c>
      <c r="AW80" s="1134"/>
      <c r="AX80" s="59"/>
      <c r="AY80" s="566"/>
      <c r="AZ80" s="1134"/>
      <c r="BA80" s="28"/>
      <c r="BB80" s="28"/>
      <c r="BC80" s="28"/>
      <c r="BD80" s="28"/>
      <c r="BE80" s="28"/>
      <c r="BF80" s="28"/>
      <c r="BG80" s="28"/>
      <c r="BH80" s="28"/>
      <c r="BI80" s="28"/>
      <c r="BJ80" s="28"/>
    </row>
    <row r="81" spans="1:62" s="29" customFormat="1">
      <c r="A81" s="67"/>
      <c r="B81" s="52">
        <v>69</v>
      </c>
      <c r="C81" s="78"/>
      <c r="D81" s="53"/>
      <c r="E81" s="68"/>
      <c r="F81" s="562"/>
      <c r="G81" s="562"/>
      <c r="H81" s="56"/>
      <c r="I81" s="57"/>
      <c r="J81" s="972"/>
      <c r="K81" s="564" t="str">
        <f t="shared" si="2"/>
        <v/>
      </c>
      <c r="L81" s="564" t="str">
        <f>IF($G81="","",IF(OR(全体概要!$C$15=1,全体概要!$C$15=2),INDEX($BG$15,MATCH($G81,$BF$15,-1)),IF(全体概要!$C$15=3,INDEX($BG$14,MATCH($G81,$BF$14,-1)),IF(AND(全体概要!$C$15&gt;=4,全体概要!$C$15&lt;=7),INDEX($BG$13,MATCH($G81,$BF$13,-1)),0))))</f>
        <v/>
      </c>
      <c r="M81" s="1048" t="str">
        <f t="shared" si="3"/>
        <v/>
      </c>
      <c r="N81" s="1133">
        <f>IF(OR(K81="",L81="",M81=""),0,(IF(全体概要!$U$54="☑",700000*K81*L81*M81,550000*K81*L81*M81)))</f>
        <v>0</v>
      </c>
      <c r="O81" s="1134"/>
      <c r="P81" s="56"/>
      <c r="Q81" s="51"/>
      <c r="R81" s="1134"/>
      <c r="S81" s="51"/>
      <c r="T81" s="51"/>
      <c r="U81" s="1134"/>
      <c r="V81" s="56"/>
      <c r="W81" s="51"/>
      <c r="X81" s="1135"/>
      <c r="Y81" s="51"/>
      <c r="Z81" s="51"/>
      <c r="AA81" s="1134"/>
      <c r="AB81" s="56"/>
      <c r="AC81" s="1134"/>
      <c r="AD81" s="56"/>
      <c r="AE81" s="1134"/>
      <c r="AF81" s="56"/>
      <c r="AG81" s="1134"/>
      <c r="AH81" s="56"/>
      <c r="AI81" s="1134"/>
      <c r="AJ81" s="56"/>
      <c r="AK81" s="1134"/>
      <c r="AL81" s="59"/>
      <c r="AM81" s="1134"/>
      <c r="AN81" s="59"/>
      <c r="AO81" s="1134"/>
      <c r="AP81" s="1020"/>
      <c r="AQ81" s="1134"/>
      <c r="AR81" s="56"/>
      <c r="AS81" s="249"/>
      <c r="AT81" s="1134"/>
      <c r="AU81" s="56"/>
      <c r="AV81" s="565" t="str">
        <f>IF(AU81="","",IF(AU81="A",パネルラジエーター設備費用算出シート!$G$13,IF(AU81="B",パネルラジエーター設備費用算出シート!$N$13,IF(AU81="C",パネルラジエーター設備費用算出シート!$G$23,IF(AU81="D",パネルラジエーター設備費用算出シート!$N$23,IF(AU81="E",パネルラジエーター設備費用算出シート!$G$33,IF(AU81="F",パネルラジエーター設備費用算出シート!$N$33,IF(AU81="G",パネルラジエーター設備費用算出シート!$G$43,IF(AU81="H",パネルラジエーター設備費用算出シート!$N$43,IF(AU81="I",パネルラジエーター設備費用算出シート!$G$54,パネルラジエーター設備費用算出シート!$N$54))))))))))</f>
        <v/>
      </c>
      <c r="AW81" s="1134"/>
      <c r="AX81" s="59"/>
      <c r="AY81" s="566"/>
      <c r="AZ81" s="1134"/>
      <c r="BA81" s="28"/>
      <c r="BB81" s="28"/>
      <c r="BC81" s="28"/>
      <c r="BD81" s="28"/>
      <c r="BE81" s="28"/>
      <c r="BF81" s="28"/>
      <c r="BG81" s="28"/>
      <c r="BH81" s="28"/>
      <c r="BI81" s="28"/>
      <c r="BJ81" s="28"/>
    </row>
    <row r="82" spans="1:62" s="29" customFormat="1">
      <c r="A82" s="67"/>
      <c r="B82" s="52">
        <v>70</v>
      </c>
      <c r="C82" s="78"/>
      <c r="D82" s="53"/>
      <c r="E82" s="68"/>
      <c r="F82" s="562"/>
      <c r="G82" s="562"/>
      <c r="H82" s="56"/>
      <c r="I82" s="57"/>
      <c r="J82" s="972"/>
      <c r="K82" s="564" t="str">
        <f t="shared" si="2"/>
        <v/>
      </c>
      <c r="L82" s="564" t="str">
        <f>IF($G82="","",IF(OR(全体概要!$C$15=1,全体概要!$C$15=2),INDEX($BG$15,MATCH($G82,$BF$15,-1)),IF(全体概要!$C$15=3,INDEX($BG$14,MATCH($G82,$BF$14,-1)),IF(AND(全体概要!$C$15&gt;=4,全体概要!$C$15&lt;=7),INDEX($BG$13,MATCH($G82,$BF$13,-1)),0))))</f>
        <v/>
      </c>
      <c r="M82" s="1048" t="str">
        <f t="shared" si="3"/>
        <v/>
      </c>
      <c r="N82" s="1133">
        <f>IF(OR(K82="",L82="",M82=""),0,(IF(全体概要!$U$54="☑",700000*K82*L82*M82,550000*K82*L82*M82)))</f>
        <v>0</v>
      </c>
      <c r="O82" s="1134"/>
      <c r="P82" s="56"/>
      <c r="Q82" s="51"/>
      <c r="R82" s="1134"/>
      <c r="S82" s="51"/>
      <c r="T82" s="51"/>
      <c r="U82" s="1134"/>
      <c r="V82" s="56"/>
      <c r="W82" s="51"/>
      <c r="X82" s="1135"/>
      <c r="Y82" s="51"/>
      <c r="Z82" s="51"/>
      <c r="AA82" s="1134"/>
      <c r="AB82" s="56"/>
      <c r="AC82" s="1134"/>
      <c r="AD82" s="56"/>
      <c r="AE82" s="1134"/>
      <c r="AF82" s="56"/>
      <c r="AG82" s="1134"/>
      <c r="AH82" s="56"/>
      <c r="AI82" s="1134"/>
      <c r="AJ82" s="56"/>
      <c r="AK82" s="1134"/>
      <c r="AL82" s="59"/>
      <c r="AM82" s="1134"/>
      <c r="AN82" s="59"/>
      <c r="AO82" s="1134"/>
      <c r="AP82" s="1020"/>
      <c r="AQ82" s="1134"/>
      <c r="AR82" s="56"/>
      <c r="AS82" s="249"/>
      <c r="AT82" s="1134"/>
      <c r="AU82" s="56"/>
      <c r="AV82" s="565" t="str">
        <f>IF(AU82="","",IF(AU82="A",パネルラジエーター設備費用算出シート!$G$13,IF(AU82="B",パネルラジエーター設備費用算出シート!$N$13,IF(AU82="C",パネルラジエーター設備費用算出シート!$G$23,IF(AU82="D",パネルラジエーター設備費用算出シート!$N$23,IF(AU82="E",パネルラジエーター設備費用算出シート!$G$33,IF(AU82="F",パネルラジエーター設備費用算出シート!$N$33,IF(AU82="G",パネルラジエーター設備費用算出シート!$G$43,IF(AU82="H",パネルラジエーター設備費用算出シート!$N$43,IF(AU82="I",パネルラジエーター設備費用算出シート!$G$54,パネルラジエーター設備費用算出シート!$N$54))))))))))</f>
        <v/>
      </c>
      <c r="AW82" s="1134"/>
      <c r="AX82" s="59"/>
      <c r="AY82" s="566"/>
      <c r="AZ82" s="1134"/>
      <c r="BA82" s="28"/>
      <c r="BB82" s="28"/>
      <c r="BC82" s="28"/>
      <c r="BD82" s="28"/>
      <c r="BE82" s="28"/>
      <c r="BF82" s="28"/>
      <c r="BG82" s="28"/>
      <c r="BH82" s="28"/>
      <c r="BI82" s="28"/>
      <c r="BJ82" s="28"/>
    </row>
    <row r="83" spans="1:62" s="29" customFormat="1">
      <c r="A83" s="67"/>
      <c r="B83" s="52">
        <v>71</v>
      </c>
      <c r="C83" s="78"/>
      <c r="D83" s="53"/>
      <c r="E83" s="68"/>
      <c r="F83" s="562"/>
      <c r="G83" s="562"/>
      <c r="H83" s="56"/>
      <c r="I83" s="57"/>
      <c r="J83" s="972"/>
      <c r="K83" s="564" t="str">
        <f t="shared" si="2"/>
        <v/>
      </c>
      <c r="L83" s="564" t="str">
        <f>IF($G83="","",IF(OR(全体概要!$C$15=1,全体概要!$C$15=2),INDEX($BG$15,MATCH($G83,$BF$15,-1)),IF(全体概要!$C$15=3,INDEX($BG$14,MATCH($G83,$BF$14,-1)),IF(AND(全体概要!$C$15&gt;=4,全体概要!$C$15&lt;=7),INDEX($BG$13,MATCH($G83,$BF$13,-1)),0))))</f>
        <v/>
      </c>
      <c r="M83" s="1048" t="str">
        <f t="shared" si="3"/>
        <v/>
      </c>
      <c r="N83" s="1133">
        <f>IF(OR(K83="",L83="",M83=""),0,(IF(全体概要!$U$54="☑",700000*K83*L83*M83,550000*K83*L83*M83)))</f>
        <v>0</v>
      </c>
      <c r="O83" s="1134"/>
      <c r="P83" s="56"/>
      <c r="Q83" s="51"/>
      <c r="R83" s="1134"/>
      <c r="S83" s="51"/>
      <c r="T83" s="51"/>
      <c r="U83" s="1134"/>
      <c r="V83" s="56"/>
      <c r="W83" s="51"/>
      <c r="X83" s="1135"/>
      <c r="Y83" s="51"/>
      <c r="Z83" s="51"/>
      <c r="AA83" s="1134"/>
      <c r="AB83" s="56"/>
      <c r="AC83" s="1134"/>
      <c r="AD83" s="56"/>
      <c r="AE83" s="1134"/>
      <c r="AF83" s="56"/>
      <c r="AG83" s="1134"/>
      <c r="AH83" s="56"/>
      <c r="AI83" s="1134"/>
      <c r="AJ83" s="56"/>
      <c r="AK83" s="1134"/>
      <c r="AL83" s="59"/>
      <c r="AM83" s="1134"/>
      <c r="AN83" s="59"/>
      <c r="AO83" s="1134"/>
      <c r="AP83" s="1020"/>
      <c r="AQ83" s="1134"/>
      <c r="AR83" s="56"/>
      <c r="AS83" s="249"/>
      <c r="AT83" s="1134"/>
      <c r="AU83" s="56"/>
      <c r="AV83" s="565" t="str">
        <f>IF(AU83="","",IF(AU83="A",パネルラジエーター設備費用算出シート!$G$13,IF(AU83="B",パネルラジエーター設備費用算出シート!$N$13,IF(AU83="C",パネルラジエーター設備費用算出シート!$G$23,IF(AU83="D",パネルラジエーター設備費用算出シート!$N$23,IF(AU83="E",パネルラジエーター設備費用算出シート!$G$33,IF(AU83="F",パネルラジエーター設備費用算出シート!$N$33,IF(AU83="G",パネルラジエーター設備費用算出シート!$G$43,IF(AU83="H",パネルラジエーター設備費用算出シート!$N$43,IF(AU83="I",パネルラジエーター設備費用算出シート!$G$54,パネルラジエーター設備費用算出シート!$N$54))))))))))</f>
        <v/>
      </c>
      <c r="AW83" s="1134"/>
      <c r="AX83" s="59"/>
      <c r="AY83" s="566"/>
      <c r="AZ83" s="1134"/>
      <c r="BA83" s="28"/>
      <c r="BB83" s="28"/>
      <c r="BC83" s="28"/>
      <c r="BD83" s="28"/>
      <c r="BE83" s="28"/>
      <c r="BF83" s="28"/>
      <c r="BG83" s="28"/>
      <c r="BH83" s="28"/>
      <c r="BI83" s="28"/>
      <c r="BJ83" s="28"/>
    </row>
    <row r="84" spans="1:62" s="29" customFormat="1">
      <c r="A84" s="67"/>
      <c r="B84" s="52">
        <v>72</v>
      </c>
      <c r="C84" s="78"/>
      <c r="D84" s="53"/>
      <c r="E84" s="68"/>
      <c r="F84" s="562"/>
      <c r="G84" s="562"/>
      <c r="H84" s="56"/>
      <c r="I84" s="57"/>
      <c r="J84" s="972"/>
      <c r="K84" s="564" t="str">
        <f t="shared" si="2"/>
        <v/>
      </c>
      <c r="L84" s="564" t="str">
        <f>IF($G84="","",IF(OR(全体概要!$C$15=1,全体概要!$C$15=2),INDEX($BG$15,MATCH($G84,$BF$15,-1)),IF(全体概要!$C$15=3,INDEX($BG$14,MATCH($G84,$BF$14,-1)),IF(AND(全体概要!$C$15&gt;=4,全体概要!$C$15&lt;=7),INDEX($BG$13,MATCH($G84,$BF$13,-1)),0))))</f>
        <v/>
      </c>
      <c r="M84" s="1048" t="str">
        <f t="shared" si="3"/>
        <v/>
      </c>
      <c r="N84" s="1133">
        <f>IF(OR(K84="",L84="",M84=""),0,(IF(全体概要!$U$54="☑",700000*K84*L84*M84,550000*K84*L84*M84)))</f>
        <v>0</v>
      </c>
      <c r="O84" s="1134"/>
      <c r="P84" s="56"/>
      <c r="Q84" s="51"/>
      <c r="R84" s="1134"/>
      <c r="S84" s="51"/>
      <c r="T84" s="51"/>
      <c r="U84" s="1134"/>
      <c r="V84" s="56"/>
      <c r="W84" s="51"/>
      <c r="X84" s="1135"/>
      <c r="Y84" s="51"/>
      <c r="Z84" s="51"/>
      <c r="AA84" s="1134"/>
      <c r="AB84" s="56"/>
      <c r="AC84" s="1134"/>
      <c r="AD84" s="56"/>
      <c r="AE84" s="1134"/>
      <c r="AF84" s="56"/>
      <c r="AG84" s="1134"/>
      <c r="AH84" s="56"/>
      <c r="AI84" s="1134"/>
      <c r="AJ84" s="56"/>
      <c r="AK84" s="1134"/>
      <c r="AL84" s="59"/>
      <c r="AM84" s="1134"/>
      <c r="AN84" s="59"/>
      <c r="AO84" s="1134"/>
      <c r="AP84" s="1020"/>
      <c r="AQ84" s="1134"/>
      <c r="AR84" s="56"/>
      <c r="AS84" s="249"/>
      <c r="AT84" s="1134"/>
      <c r="AU84" s="56"/>
      <c r="AV84" s="565" t="str">
        <f>IF(AU84="","",IF(AU84="A",パネルラジエーター設備費用算出シート!$G$13,IF(AU84="B",パネルラジエーター設備費用算出シート!$N$13,IF(AU84="C",パネルラジエーター設備費用算出シート!$G$23,IF(AU84="D",パネルラジエーター設備費用算出シート!$N$23,IF(AU84="E",パネルラジエーター設備費用算出シート!$G$33,IF(AU84="F",パネルラジエーター設備費用算出シート!$N$33,IF(AU84="G",パネルラジエーター設備費用算出シート!$G$43,IF(AU84="H",パネルラジエーター設備費用算出シート!$N$43,IF(AU84="I",パネルラジエーター設備費用算出シート!$G$54,パネルラジエーター設備費用算出シート!$N$54))))))))))</f>
        <v/>
      </c>
      <c r="AW84" s="1134"/>
      <c r="AX84" s="59"/>
      <c r="AY84" s="566"/>
      <c r="AZ84" s="1134"/>
      <c r="BA84" s="28"/>
      <c r="BB84" s="28"/>
      <c r="BC84" s="28"/>
      <c r="BD84" s="28"/>
      <c r="BE84" s="28"/>
      <c r="BF84" s="28"/>
      <c r="BG84" s="28"/>
      <c r="BH84" s="28"/>
      <c r="BI84" s="28"/>
      <c r="BJ84" s="28"/>
    </row>
    <row r="85" spans="1:62" s="29" customFormat="1">
      <c r="A85" s="67"/>
      <c r="B85" s="52">
        <v>73</v>
      </c>
      <c r="C85" s="78"/>
      <c r="D85" s="53"/>
      <c r="E85" s="68"/>
      <c r="F85" s="562"/>
      <c r="G85" s="562"/>
      <c r="H85" s="56"/>
      <c r="I85" s="57"/>
      <c r="J85" s="972"/>
      <c r="K85" s="564" t="str">
        <f t="shared" si="2"/>
        <v/>
      </c>
      <c r="L85" s="564" t="str">
        <f>IF($G85="","",IF(OR(全体概要!$C$15=1,全体概要!$C$15=2),INDEX($BG$15,MATCH($G85,$BF$15,-1)),IF(全体概要!$C$15=3,INDEX($BG$14,MATCH($G85,$BF$14,-1)),IF(AND(全体概要!$C$15&gt;=4,全体概要!$C$15&lt;=7),INDEX($BG$13,MATCH($G85,$BF$13,-1)),0))))</f>
        <v/>
      </c>
      <c r="M85" s="1048" t="str">
        <f t="shared" si="3"/>
        <v/>
      </c>
      <c r="N85" s="1133">
        <f>IF(OR(K85="",L85="",M85=""),0,(IF(全体概要!$U$54="☑",700000*K85*L85*M85,550000*K85*L85*M85)))</f>
        <v>0</v>
      </c>
      <c r="O85" s="1134"/>
      <c r="P85" s="56"/>
      <c r="Q85" s="51"/>
      <c r="R85" s="1134"/>
      <c r="S85" s="51"/>
      <c r="T85" s="51"/>
      <c r="U85" s="1134"/>
      <c r="V85" s="56"/>
      <c r="W85" s="51"/>
      <c r="X85" s="1135"/>
      <c r="Y85" s="51"/>
      <c r="Z85" s="51"/>
      <c r="AA85" s="1134"/>
      <c r="AB85" s="56"/>
      <c r="AC85" s="1134"/>
      <c r="AD85" s="56"/>
      <c r="AE85" s="1134"/>
      <c r="AF85" s="56"/>
      <c r="AG85" s="1134"/>
      <c r="AH85" s="56"/>
      <c r="AI85" s="1134"/>
      <c r="AJ85" s="56"/>
      <c r="AK85" s="1134"/>
      <c r="AL85" s="59"/>
      <c r="AM85" s="1134"/>
      <c r="AN85" s="59"/>
      <c r="AO85" s="1134"/>
      <c r="AP85" s="1020"/>
      <c r="AQ85" s="1134"/>
      <c r="AR85" s="56"/>
      <c r="AS85" s="249"/>
      <c r="AT85" s="1134"/>
      <c r="AU85" s="56"/>
      <c r="AV85" s="565" t="str">
        <f>IF(AU85="","",IF(AU85="A",パネルラジエーター設備費用算出シート!$G$13,IF(AU85="B",パネルラジエーター設備費用算出シート!$N$13,IF(AU85="C",パネルラジエーター設備費用算出シート!$G$23,IF(AU85="D",パネルラジエーター設備費用算出シート!$N$23,IF(AU85="E",パネルラジエーター設備費用算出シート!$G$33,IF(AU85="F",パネルラジエーター設備費用算出シート!$N$33,IF(AU85="G",パネルラジエーター設備費用算出シート!$G$43,IF(AU85="H",パネルラジエーター設備費用算出シート!$N$43,IF(AU85="I",パネルラジエーター設備費用算出シート!$G$54,パネルラジエーター設備費用算出シート!$N$54))))))))))</f>
        <v/>
      </c>
      <c r="AW85" s="1134"/>
      <c r="AX85" s="59"/>
      <c r="AY85" s="566"/>
      <c r="AZ85" s="1134"/>
      <c r="BA85" s="28"/>
      <c r="BB85" s="28"/>
      <c r="BC85" s="28"/>
      <c r="BD85" s="28"/>
      <c r="BE85" s="28"/>
      <c r="BF85" s="28"/>
      <c r="BG85" s="28"/>
      <c r="BH85" s="28"/>
      <c r="BI85" s="28"/>
      <c r="BJ85" s="28"/>
    </row>
    <row r="86" spans="1:62" s="29" customFormat="1">
      <c r="A86" s="67"/>
      <c r="B86" s="52">
        <v>74</v>
      </c>
      <c r="C86" s="78"/>
      <c r="D86" s="53"/>
      <c r="E86" s="68"/>
      <c r="F86" s="562"/>
      <c r="G86" s="562"/>
      <c r="H86" s="56"/>
      <c r="I86" s="57"/>
      <c r="J86" s="972"/>
      <c r="K86" s="564" t="str">
        <f t="shared" si="2"/>
        <v/>
      </c>
      <c r="L86" s="564" t="str">
        <f>IF($G86="","",IF(OR(全体概要!$C$15=1,全体概要!$C$15=2),INDEX($BG$15,MATCH($G86,$BF$15,-1)),IF(全体概要!$C$15=3,INDEX($BG$14,MATCH($G86,$BF$14,-1)),IF(AND(全体概要!$C$15&gt;=4,全体概要!$C$15&lt;=7),INDEX($BG$13,MATCH($G86,$BF$13,-1)),0))))</f>
        <v/>
      </c>
      <c r="M86" s="1048" t="str">
        <f t="shared" si="3"/>
        <v/>
      </c>
      <c r="N86" s="1133">
        <f>IF(OR(K86="",L86="",M86=""),0,(IF(全体概要!$U$54="☑",700000*K86*L86*M86,550000*K86*L86*M86)))</f>
        <v>0</v>
      </c>
      <c r="O86" s="1134"/>
      <c r="P86" s="56"/>
      <c r="Q86" s="51"/>
      <c r="R86" s="1134"/>
      <c r="S86" s="51"/>
      <c r="T86" s="51"/>
      <c r="U86" s="1134"/>
      <c r="V86" s="56"/>
      <c r="W86" s="51"/>
      <c r="X86" s="1135"/>
      <c r="Y86" s="51"/>
      <c r="Z86" s="51"/>
      <c r="AA86" s="1134"/>
      <c r="AB86" s="56"/>
      <c r="AC86" s="1134"/>
      <c r="AD86" s="56"/>
      <c r="AE86" s="1134"/>
      <c r="AF86" s="56"/>
      <c r="AG86" s="1134"/>
      <c r="AH86" s="56"/>
      <c r="AI86" s="1134"/>
      <c r="AJ86" s="56"/>
      <c r="AK86" s="1134"/>
      <c r="AL86" s="59"/>
      <c r="AM86" s="1134"/>
      <c r="AN86" s="59"/>
      <c r="AO86" s="1134"/>
      <c r="AP86" s="1020"/>
      <c r="AQ86" s="1134"/>
      <c r="AR86" s="56"/>
      <c r="AS86" s="249"/>
      <c r="AT86" s="1134"/>
      <c r="AU86" s="56"/>
      <c r="AV86" s="565" t="str">
        <f>IF(AU86="","",IF(AU86="A",パネルラジエーター設備費用算出シート!$G$13,IF(AU86="B",パネルラジエーター設備費用算出シート!$N$13,IF(AU86="C",パネルラジエーター設備費用算出シート!$G$23,IF(AU86="D",パネルラジエーター設備費用算出シート!$N$23,IF(AU86="E",パネルラジエーター設備費用算出シート!$G$33,IF(AU86="F",パネルラジエーター設備費用算出シート!$N$33,IF(AU86="G",パネルラジエーター設備費用算出シート!$G$43,IF(AU86="H",パネルラジエーター設備費用算出シート!$N$43,IF(AU86="I",パネルラジエーター設備費用算出シート!$G$54,パネルラジエーター設備費用算出シート!$N$54))))))))))</f>
        <v/>
      </c>
      <c r="AW86" s="1134"/>
      <c r="AX86" s="59"/>
      <c r="AY86" s="566"/>
      <c r="AZ86" s="1134"/>
      <c r="BA86" s="28"/>
      <c r="BB86" s="28"/>
      <c r="BC86" s="28"/>
      <c r="BD86" s="28"/>
      <c r="BE86" s="28"/>
      <c r="BF86" s="28"/>
      <c r="BG86" s="28"/>
      <c r="BH86" s="28"/>
      <c r="BI86" s="28"/>
      <c r="BJ86" s="28"/>
    </row>
    <row r="87" spans="1:62" s="29" customFormat="1">
      <c r="A87" s="67"/>
      <c r="B87" s="52">
        <v>75</v>
      </c>
      <c r="C87" s="78"/>
      <c r="D87" s="53"/>
      <c r="E87" s="68"/>
      <c r="F87" s="562"/>
      <c r="G87" s="562"/>
      <c r="H87" s="56"/>
      <c r="I87" s="57"/>
      <c r="J87" s="972"/>
      <c r="K87" s="564" t="str">
        <f t="shared" si="2"/>
        <v/>
      </c>
      <c r="L87" s="564" t="str">
        <f>IF($G87="","",IF(OR(全体概要!$C$15=1,全体概要!$C$15=2),INDEX($BG$15,MATCH($G87,$BF$15,-1)),IF(全体概要!$C$15=3,INDEX($BG$14,MATCH($G87,$BF$14,-1)),IF(AND(全体概要!$C$15&gt;=4,全体概要!$C$15&lt;=7),INDEX($BG$13,MATCH($G87,$BF$13,-1)),0))))</f>
        <v/>
      </c>
      <c r="M87" s="1048" t="str">
        <f t="shared" si="3"/>
        <v/>
      </c>
      <c r="N87" s="1133">
        <f>IF(OR(K87="",L87="",M87=""),0,(IF(全体概要!$U$54="☑",700000*K87*L87*M87,550000*K87*L87*M87)))</f>
        <v>0</v>
      </c>
      <c r="O87" s="1134"/>
      <c r="P87" s="56"/>
      <c r="Q87" s="51"/>
      <c r="R87" s="1134"/>
      <c r="S87" s="51"/>
      <c r="T87" s="51"/>
      <c r="U87" s="1134"/>
      <c r="V87" s="56"/>
      <c r="W87" s="51"/>
      <c r="X87" s="1135"/>
      <c r="Y87" s="51"/>
      <c r="Z87" s="51"/>
      <c r="AA87" s="1134"/>
      <c r="AB87" s="56"/>
      <c r="AC87" s="1134"/>
      <c r="AD87" s="56"/>
      <c r="AE87" s="1134"/>
      <c r="AF87" s="56"/>
      <c r="AG87" s="1134"/>
      <c r="AH87" s="56"/>
      <c r="AI87" s="1134"/>
      <c r="AJ87" s="56"/>
      <c r="AK87" s="1134"/>
      <c r="AL87" s="59"/>
      <c r="AM87" s="1134"/>
      <c r="AN87" s="59"/>
      <c r="AO87" s="1134"/>
      <c r="AP87" s="1020"/>
      <c r="AQ87" s="1134"/>
      <c r="AR87" s="56"/>
      <c r="AS87" s="249"/>
      <c r="AT87" s="1134"/>
      <c r="AU87" s="56"/>
      <c r="AV87" s="565" t="str">
        <f>IF(AU87="","",IF(AU87="A",パネルラジエーター設備費用算出シート!$G$13,IF(AU87="B",パネルラジエーター設備費用算出シート!$N$13,IF(AU87="C",パネルラジエーター設備費用算出シート!$G$23,IF(AU87="D",パネルラジエーター設備費用算出シート!$N$23,IF(AU87="E",パネルラジエーター設備費用算出シート!$G$33,IF(AU87="F",パネルラジエーター設備費用算出シート!$N$33,IF(AU87="G",パネルラジエーター設備費用算出シート!$G$43,IF(AU87="H",パネルラジエーター設備費用算出シート!$N$43,IF(AU87="I",パネルラジエーター設備費用算出シート!$G$54,パネルラジエーター設備費用算出シート!$N$54))))))))))</f>
        <v/>
      </c>
      <c r="AW87" s="1134"/>
      <c r="AX87" s="59"/>
      <c r="AY87" s="566"/>
      <c r="AZ87" s="1134"/>
      <c r="BA87" s="28"/>
      <c r="BB87" s="28"/>
      <c r="BC87" s="28"/>
      <c r="BD87" s="28"/>
      <c r="BE87" s="28"/>
      <c r="BF87" s="28"/>
      <c r="BG87" s="28"/>
      <c r="BH87" s="28"/>
      <c r="BI87" s="28"/>
      <c r="BJ87" s="28"/>
    </row>
    <row r="88" spans="1:62" s="29" customFormat="1">
      <c r="A88" s="67"/>
      <c r="B88" s="52">
        <v>76</v>
      </c>
      <c r="C88" s="78"/>
      <c r="D88" s="53"/>
      <c r="E88" s="68"/>
      <c r="F88" s="562"/>
      <c r="G88" s="562"/>
      <c r="H88" s="56"/>
      <c r="I88" s="57"/>
      <c r="J88" s="972"/>
      <c r="K88" s="564" t="str">
        <f t="shared" si="2"/>
        <v/>
      </c>
      <c r="L88" s="564" t="str">
        <f>IF($G88="","",IF(OR(全体概要!$C$15=1,全体概要!$C$15=2),INDEX($BG$15,MATCH($G88,$BF$15,-1)),IF(全体概要!$C$15=3,INDEX($BG$14,MATCH($G88,$BF$14,-1)),IF(AND(全体概要!$C$15&gt;=4,全体概要!$C$15&lt;=7),INDEX($BG$13,MATCH($G88,$BF$13,-1)),0))))</f>
        <v/>
      </c>
      <c r="M88" s="1048" t="str">
        <f t="shared" si="3"/>
        <v/>
      </c>
      <c r="N88" s="1133">
        <f>IF(OR(K88="",L88="",M88=""),0,(IF(全体概要!$U$54="☑",700000*K88*L88*M88,550000*K88*L88*M88)))</f>
        <v>0</v>
      </c>
      <c r="O88" s="1134"/>
      <c r="P88" s="56"/>
      <c r="Q88" s="51"/>
      <c r="R88" s="1134"/>
      <c r="S88" s="51"/>
      <c r="T88" s="51"/>
      <c r="U88" s="1134"/>
      <c r="V88" s="56"/>
      <c r="W88" s="51"/>
      <c r="X88" s="1135"/>
      <c r="Y88" s="51"/>
      <c r="Z88" s="51"/>
      <c r="AA88" s="1134"/>
      <c r="AB88" s="56"/>
      <c r="AC88" s="1134"/>
      <c r="AD88" s="56"/>
      <c r="AE88" s="1134"/>
      <c r="AF88" s="56"/>
      <c r="AG88" s="1134"/>
      <c r="AH88" s="56"/>
      <c r="AI88" s="1134"/>
      <c r="AJ88" s="56"/>
      <c r="AK88" s="1134"/>
      <c r="AL88" s="59"/>
      <c r="AM88" s="1134"/>
      <c r="AN88" s="59"/>
      <c r="AO88" s="1134"/>
      <c r="AP88" s="1020"/>
      <c r="AQ88" s="1134"/>
      <c r="AR88" s="56"/>
      <c r="AS88" s="249"/>
      <c r="AT88" s="1134"/>
      <c r="AU88" s="56"/>
      <c r="AV88" s="565" t="str">
        <f>IF(AU88="","",IF(AU88="A",パネルラジエーター設備費用算出シート!$G$13,IF(AU88="B",パネルラジエーター設備費用算出シート!$N$13,IF(AU88="C",パネルラジエーター設備費用算出シート!$G$23,IF(AU88="D",パネルラジエーター設備費用算出シート!$N$23,IF(AU88="E",パネルラジエーター設備費用算出シート!$G$33,IF(AU88="F",パネルラジエーター設備費用算出シート!$N$33,IF(AU88="G",パネルラジエーター設備費用算出シート!$G$43,IF(AU88="H",パネルラジエーター設備費用算出シート!$N$43,IF(AU88="I",パネルラジエーター設備費用算出シート!$G$54,パネルラジエーター設備費用算出シート!$N$54))))))))))</f>
        <v/>
      </c>
      <c r="AW88" s="1134"/>
      <c r="AX88" s="59"/>
      <c r="AY88" s="566"/>
      <c r="AZ88" s="1134"/>
      <c r="BA88" s="28"/>
      <c r="BB88" s="28"/>
      <c r="BC88" s="28"/>
      <c r="BD88" s="28"/>
      <c r="BE88" s="28"/>
      <c r="BF88" s="28"/>
      <c r="BG88" s="28"/>
      <c r="BH88" s="28"/>
      <c r="BI88" s="28"/>
      <c r="BJ88" s="28"/>
    </row>
    <row r="89" spans="1:62" s="29" customFormat="1">
      <c r="A89" s="67"/>
      <c r="B89" s="52">
        <v>77</v>
      </c>
      <c r="C89" s="78"/>
      <c r="D89" s="53"/>
      <c r="E89" s="68"/>
      <c r="F89" s="562"/>
      <c r="G89" s="562"/>
      <c r="H89" s="56"/>
      <c r="I89" s="57"/>
      <c r="J89" s="972"/>
      <c r="K89" s="564" t="str">
        <f t="shared" si="2"/>
        <v/>
      </c>
      <c r="L89" s="564" t="str">
        <f>IF($G89="","",IF(OR(全体概要!$C$15=1,全体概要!$C$15=2),INDEX($BG$15,MATCH($G89,$BF$15,-1)),IF(全体概要!$C$15=3,INDEX($BG$14,MATCH($G89,$BF$14,-1)),IF(AND(全体概要!$C$15&gt;=4,全体概要!$C$15&lt;=7),INDEX($BG$13,MATCH($G89,$BF$13,-1)),0))))</f>
        <v/>
      </c>
      <c r="M89" s="1048" t="str">
        <f t="shared" si="3"/>
        <v/>
      </c>
      <c r="N89" s="1133">
        <f>IF(OR(K89="",L89="",M89=""),0,(IF(全体概要!$U$54="☑",700000*K89*L89*M89,550000*K89*L89*M89)))</f>
        <v>0</v>
      </c>
      <c r="O89" s="1134"/>
      <c r="P89" s="56"/>
      <c r="Q89" s="51"/>
      <c r="R89" s="1134"/>
      <c r="S89" s="51"/>
      <c r="T89" s="51"/>
      <c r="U89" s="1134"/>
      <c r="V89" s="56"/>
      <c r="W89" s="51"/>
      <c r="X89" s="1135"/>
      <c r="Y89" s="51"/>
      <c r="Z89" s="51"/>
      <c r="AA89" s="1134"/>
      <c r="AB89" s="56"/>
      <c r="AC89" s="1134"/>
      <c r="AD89" s="56"/>
      <c r="AE89" s="1134"/>
      <c r="AF89" s="56"/>
      <c r="AG89" s="1134"/>
      <c r="AH89" s="56"/>
      <c r="AI89" s="1134"/>
      <c r="AJ89" s="56"/>
      <c r="AK89" s="1134"/>
      <c r="AL89" s="59"/>
      <c r="AM89" s="1134"/>
      <c r="AN89" s="59"/>
      <c r="AO89" s="1134"/>
      <c r="AP89" s="1020"/>
      <c r="AQ89" s="1134"/>
      <c r="AR89" s="56"/>
      <c r="AS89" s="249"/>
      <c r="AT89" s="1134"/>
      <c r="AU89" s="56"/>
      <c r="AV89" s="565" t="str">
        <f>IF(AU89="","",IF(AU89="A",パネルラジエーター設備費用算出シート!$G$13,IF(AU89="B",パネルラジエーター設備費用算出シート!$N$13,IF(AU89="C",パネルラジエーター設備費用算出シート!$G$23,IF(AU89="D",パネルラジエーター設備費用算出シート!$N$23,IF(AU89="E",パネルラジエーター設備費用算出シート!$G$33,IF(AU89="F",パネルラジエーター設備費用算出シート!$N$33,IF(AU89="G",パネルラジエーター設備費用算出シート!$G$43,IF(AU89="H",パネルラジエーター設備費用算出シート!$N$43,IF(AU89="I",パネルラジエーター設備費用算出シート!$G$54,パネルラジエーター設備費用算出シート!$N$54))))))))))</f>
        <v/>
      </c>
      <c r="AW89" s="1134"/>
      <c r="AX89" s="59"/>
      <c r="AY89" s="566"/>
      <c r="AZ89" s="1134"/>
      <c r="BA89" s="28"/>
      <c r="BB89" s="28"/>
      <c r="BC89" s="28"/>
      <c r="BD89" s="28"/>
      <c r="BE89" s="28"/>
      <c r="BF89" s="28"/>
      <c r="BG89" s="28"/>
      <c r="BH89" s="28"/>
      <c r="BI89" s="28"/>
      <c r="BJ89" s="28"/>
    </row>
    <row r="90" spans="1:62" s="29" customFormat="1">
      <c r="A90" s="67"/>
      <c r="B90" s="52">
        <v>78</v>
      </c>
      <c r="C90" s="78"/>
      <c r="D90" s="53"/>
      <c r="E90" s="68"/>
      <c r="F90" s="562"/>
      <c r="G90" s="562"/>
      <c r="H90" s="56"/>
      <c r="I90" s="57"/>
      <c r="J90" s="972"/>
      <c r="K90" s="564" t="str">
        <f t="shared" si="2"/>
        <v/>
      </c>
      <c r="L90" s="564" t="str">
        <f>IF($G90="","",IF(OR(全体概要!$C$15=1,全体概要!$C$15=2),INDEX($BG$15,MATCH($G90,$BF$15,-1)),IF(全体概要!$C$15=3,INDEX($BG$14,MATCH($G90,$BF$14,-1)),IF(AND(全体概要!$C$15&gt;=4,全体概要!$C$15&lt;=7),INDEX($BG$13,MATCH($G90,$BF$13,-1)),0))))</f>
        <v/>
      </c>
      <c r="M90" s="1048" t="str">
        <f t="shared" si="3"/>
        <v/>
      </c>
      <c r="N90" s="1133">
        <f>IF(OR(K90="",L90="",M90=""),0,(IF(全体概要!$U$54="☑",700000*K90*L90*M90,550000*K90*L90*M90)))</f>
        <v>0</v>
      </c>
      <c r="O90" s="1134"/>
      <c r="P90" s="56"/>
      <c r="Q90" s="51"/>
      <c r="R90" s="1134"/>
      <c r="S90" s="51"/>
      <c r="T90" s="51"/>
      <c r="U90" s="1134"/>
      <c r="V90" s="56"/>
      <c r="W90" s="51"/>
      <c r="X90" s="1135"/>
      <c r="Y90" s="51"/>
      <c r="Z90" s="51"/>
      <c r="AA90" s="1134"/>
      <c r="AB90" s="56"/>
      <c r="AC90" s="1134"/>
      <c r="AD90" s="56"/>
      <c r="AE90" s="1134"/>
      <c r="AF90" s="56"/>
      <c r="AG90" s="1134"/>
      <c r="AH90" s="56"/>
      <c r="AI90" s="1134"/>
      <c r="AJ90" s="56"/>
      <c r="AK90" s="1134"/>
      <c r="AL90" s="59"/>
      <c r="AM90" s="1134"/>
      <c r="AN90" s="59"/>
      <c r="AO90" s="1134"/>
      <c r="AP90" s="1020"/>
      <c r="AQ90" s="1134"/>
      <c r="AR90" s="56"/>
      <c r="AS90" s="249"/>
      <c r="AT90" s="1134"/>
      <c r="AU90" s="56"/>
      <c r="AV90" s="565" t="str">
        <f>IF(AU90="","",IF(AU90="A",パネルラジエーター設備費用算出シート!$G$13,IF(AU90="B",パネルラジエーター設備費用算出シート!$N$13,IF(AU90="C",パネルラジエーター設備費用算出シート!$G$23,IF(AU90="D",パネルラジエーター設備費用算出シート!$N$23,IF(AU90="E",パネルラジエーター設備費用算出シート!$G$33,IF(AU90="F",パネルラジエーター設備費用算出シート!$N$33,IF(AU90="G",パネルラジエーター設備費用算出シート!$G$43,IF(AU90="H",パネルラジエーター設備費用算出シート!$N$43,IF(AU90="I",パネルラジエーター設備費用算出シート!$G$54,パネルラジエーター設備費用算出シート!$N$54))))))))))</f>
        <v/>
      </c>
      <c r="AW90" s="1134"/>
      <c r="AX90" s="59"/>
      <c r="AY90" s="566"/>
      <c r="AZ90" s="1134"/>
      <c r="BA90" s="28"/>
      <c r="BB90" s="28"/>
      <c r="BC90" s="28"/>
      <c r="BD90" s="28"/>
      <c r="BE90" s="28"/>
      <c r="BF90" s="28"/>
      <c r="BG90" s="28"/>
      <c r="BH90" s="28"/>
      <c r="BI90" s="28"/>
      <c r="BJ90" s="28"/>
    </row>
    <row r="91" spans="1:62" s="29" customFormat="1">
      <c r="A91" s="67"/>
      <c r="B91" s="52">
        <v>79</v>
      </c>
      <c r="C91" s="78"/>
      <c r="D91" s="53"/>
      <c r="E91" s="68"/>
      <c r="F91" s="562"/>
      <c r="G91" s="562"/>
      <c r="H91" s="56"/>
      <c r="I91" s="57"/>
      <c r="J91" s="972"/>
      <c r="K91" s="564" t="str">
        <f t="shared" si="2"/>
        <v/>
      </c>
      <c r="L91" s="564" t="str">
        <f>IF($G91="","",IF(OR(全体概要!$C$15=1,全体概要!$C$15=2),INDEX($BG$15,MATCH($G91,$BF$15,-1)),IF(全体概要!$C$15=3,INDEX($BG$14,MATCH($G91,$BF$14,-1)),IF(AND(全体概要!$C$15&gt;=4,全体概要!$C$15&lt;=7),INDEX($BG$13,MATCH($G91,$BF$13,-1)),0))))</f>
        <v/>
      </c>
      <c r="M91" s="1048" t="str">
        <f t="shared" si="3"/>
        <v/>
      </c>
      <c r="N91" s="1133">
        <f>IF(OR(K91="",L91="",M91=""),0,(IF(全体概要!$U$54="☑",700000*K91*L91*M91,550000*K91*L91*M91)))</f>
        <v>0</v>
      </c>
      <c r="O91" s="1134"/>
      <c r="P91" s="56"/>
      <c r="Q91" s="51"/>
      <c r="R91" s="1134"/>
      <c r="S91" s="51"/>
      <c r="T91" s="51"/>
      <c r="U91" s="1134"/>
      <c r="V91" s="56"/>
      <c r="W91" s="51"/>
      <c r="X91" s="1135"/>
      <c r="Y91" s="51"/>
      <c r="Z91" s="51"/>
      <c r="AA91" s="1134"/>
      <c r="AB91" s="56"/>
      <c r="AC91" s="1134"/>
      <c r="AD91" s="56"/>
      <c r="AE91" s="1134"/>
      <c r="AF91" s="56"/>
      <c r="AG91" s="1134"/>
      <c r="AH91" s="56"/>
      <c r="AI91" s="1134"/>
      <c r="AJ91" s="56"/>
      <c r="AK91" s="1134"/>
      <c r="AL91" s="59"/>
      <c r="AM91" s="1134"/>
      <c r="AN91" s="59"/>
      <c r="AO91" s="1134"/>
      <c r="AP91" s="1020"/>
      <c r="AQ91" s="1134"/>
      <c r="AR91" s="56"/>
      <c r="AS91" s="249"/>
      <c r="AT91" s="1134"/>
      <c r="AU91" s="56"/>
      <c r="AV91" s="565" t="str">
        <f>IF(AU91="","",IF(AU91="A",パネルラジエーター設備費用算出シート!$G$13,IF(AU91="B",パネルラジエーター設備費用算出シート!$N$13,IF(AU91="C",パネルラジエーター設備費用算出シート!$G$23,IF(AU91="D",パネルラジエーター設備費用算出シート!$N$23,IF(AU91="E",パネルラジエーター設備費用算出シート!$G$33,IF(AU91="F",パネルラジエーター設備費用算出シート!$N$33,IF(AU91="G",パネルラジエーター設備費用算出シート!$G$43,IF(AU91="H",パネルラジエーター設備費用算出シート!$N$43,IF(AU91="I",パネルラジエーター設備費用算出シート!$G$54,パネルラジエーター設備費用算出シート!$N$54))))))))))</f>
        <v/>
      </c>
      <c r="AW91" s="1134"/>
      <c r="AX91" s="59"/>
      <c r="AY91" s="566"/>
      <c r="AZ91" s="1134"/>
      <c r="BA91" s="28"/>
      <c r="BB91" s="28"/>
      <c r="BC91" s="28"/>
      <c r="BD91" s="28"/>
      <c r="BE91" s="28"/>
      <c r="BF91" s="28"/>
      <c r="BG91" s="28"/>
      <c r="BH91" s="28"/>
      <c r="BI91" s="28"/>
      <c r="BJ91" s="28"/>
    </row>
    <row r="92" spans="1:62" s="29" customFormat="1">
      <c r="A92" s="67"/>
      <c r="B92" s="52">
        <v>80</v>
      </c>
      <c r="C92" s="78"/>
      <c r="D92" s="53"/>
      <c r="E92" s="68"/>
      <c r="F92" s="562"/>
      <c r="G92" s="562"/>
      <c r="H92" s="56"/>
      <c r="I92" s="57"/>
      <c r="J92" s="972"/>
      <c r="K92" s="564" t="str">
        <f t="shared" si="2"/>
        <v/>
      </c>
      <c r="L92" s="564" t="str">
        <f>IF($G92="","",IF(OR(全体概要!$C$15=1,全体概要!$C$15=2),INDEX($BG$15,MATCH($G92,$BF$15,-1)),IF(全体概要!$C$15=3,INDEX($BG$14,MATCH($G92,$BF$14,-1)),IF(AND(全体概要!$C$15&gt;=4,全体概要!$C$15&lt;=7),INDEX($BG$13,MATCH($G92,$BF$13,-1)),0))))</f>
        <v/>
      </c>
      <c r="M92" s="1048" t="str">
        <f t="shared" si="3"/>
        <v/>
      </c>
      <c r="N92" s="1133">
        <f>IF(OR(K92="",L92="",M92=""),0,(IF(全体概要!$U$54="☑",700000*K92*L92*M92,550000*K92*L92*M92)))</f>
        <v>0</v>
      </c>
      <c r="O92" s="1134"/>
      <c r="P92" s="56"/>
      <c r="Q92" s="51"/>
      <c r="R92" s="1134"/>
      <c r="S92" s="51"/>
      <c r="T92" s="51"/>
      <c r="U92" s="1134"/>
      <c r="V92" s="56"/>
      <c r="W92" s="51"/>
      <c r="X92" s="1135"/>
      <c r="Y92" s="51"/>
      <c r="Z92" s="51"/>
      <c r="AA92" s="1134"/>
      <c r="AB92" s="56"/>
      <c r="AC92" s="1134"/>
      <c r="AD92" s="56"/>
      <c r="AE92" s="1134"/>
      <c r="AF92" s="56"/>
      <c r="AG92" s="1134"/>
      <c r="AH92" s="56"/>
      <c r="AI92" s="1134"/>
      <c r="AJ92" s="56"/>
      <c r="AK92" s="1134"/>
      <c r="AL92" s="59"/>
      <c r="AM92" s="1134"/>
      <c r="AN92" s="59"/>
      <c r="AO92" s="1134"/>
      <c r="AP92" s="1020"/>
      <c r="AQ92" s="1134"/>
      <c r="AR92" s="56"/>
      <c r="AS92" s="249"/>
      <c r="AT92" s="1134"/>
      <c r="AU92" s="56"/>
      <c r="AV92" s="565" t="str">
        <f>IF(AU92="","",IF(AU92="A",パネルラジエーター設備費用算出シート!$G$13,IF(AU92="B",パネルラジエーター設備費用算出シート!$N$13,IF(AU92="C",パネルラジエーター設備費用算出シート!$G$23,IF(AU92="D",パネルラジエーター設備費用算出シート!$N$23,IF(AU92="E",パネルラジエーター設備費用算出シート!$G$33,IF(AU92="F",パネルラジエーター設備費用算出シート!$N$33,IF(AU92="G",パネルラジエーター設備費用算出シート!$G$43,IF(AU92="H",パネルラジエーター設備費用算出シート!$N$43,IF(AU92="I",パネルラジエーター設備費用算出シート!$G$54,パネルラジエーター設備費用算出シート!$N$54))))))))))</f>
        <v/>
      </c>
      <c r="AW92" s="1134"/>
      <c r="AX92" s="59"/>
      <c r="AY92" s="566"/>
      <c r="AZ92" s="1134"/>
      <c r="BA92" s="28"/>
      <c r="BB92" s="28"/>
      <c r="BC92" s="28"/>
      <c r="BD92" s="28"/>
      <c r="BE92" s="28"/>
      <c r="BF92" s="28"/>
      <c r="BG92" s="28"/>
      <c r="BH92" s="28"/>
      <c r="BI92" s="28"/>
      <c r="BJ92" s="28"/>
    </row>
    <row r="93" spans="1:62" s="29" customFormat="1">
      <c r="A93" s="67"/>
      <c r="B93" s="52">
        <v>81</v>
      </c>
      <c r="C93" s="78"/>
      <c r="D93" s="53"/>
      <c r="E93" s="68"/>
      <c r="F93" s="562"/>
      <c r="G93" s="562"/>
      <c r="H93" s="56"/>
      <c r="I93" s="57"/>
      <c r="J93" s="972"/>
      <c r="K93" s="564" t="str">
        <f t="shared" si="2"/>
        <v/>
      </c>
      <c r="L93" s="564" t="str">
        <f>IF($G93="","",IF(OR(全体概要!$C$15=1,全体概要!$C$15=2),INDEX($BG$15,MATCH($G93,$BF$15,-1)),IF(全体概要!$C$15=3,INDEX($BG$14,MATCH($G93,$BF$14,-1)),IF(AND(全体概要!$C$15&gt;=4,全体概要!$C$15&lt;=7),INDEX($BG$13,MATCH($G93,$BF$13,-1)),0))))</f>
        <v/>
      </c>
      <c r="M93" s="1048" t="str">
        <f t="shared" si="3"/>
        <v/>
      </c>
      <c r="N93" s="1133">
        <f>IF(OR(K93="",L93="",M93=""),0,(IF(全体概要!$U$54="☑",700000*K93*L93*M93,550000*K93*L93*M93)))</f>
        <v>0</v>
      </c>
      <c r="O93" s="1134"/>
      <c r="P93" s="56"/>
      <c r="Q93" s="51"/>
      <c r="R93" s="1134"/>
      <c r="S93" s="51"/>
      <c r="T93" s="51"/>
      <c r="U93" s="1134"/>
      <c r="V93" s="56"/>
      <c r="W93" s="51"/>
      <c r="X93" s="1135"/>
      <c r="Y93" s="51"/>
      <c r="Z93" s="51"/>
      <c r="AA93" s="1134"/>
      <c r="AB93" s="56"/>
      <c r="AC93" s="1134"/>
      <c r="AD93" s="56"/>
      <c r="AE93" s="1134"/>
      <c r="AF93" s="56"/>
      <c r="AG93" s="1134"/>
      <c r="AH93" s="56"/>
      <c r="AI93" s="1134"/>
      <c r="AJ93" s="56"/>
      <c r="AK93" s="1134"/>
      <c r="AL93" s="59"/>
      <c r="AM93" s="1134"/>
      <c r="AN93" s="59"/>
      <c r="AO93" s="1134"/>
      <c r="AP93" s="1020"/>
      <c r="AQ93" s="1134"/>
      <c r="AR93" s="56"/>
      <c r="AS93" s="249"/>
      <c r="AT93" s="1134"/>
      <c r="AU93" s="56"/>
      <c r="AV93" s="565" t="str">
        <f>IF(AU93="","",IF(AU93="A",パネルラジエーター設備費用算出シート!$G$13,IF(AU93="B",パネルラジエーター設備費用算出シート!$N$13,IF(AU93="C",パネルラジエーター設備費用算出シート!$G$23,IF(AU93="D",パネルラジエーター設備費用算出シート!$N$23,IF(AU93="E",パネルラジエーター設備費用算出シート!$G$33,IF(AU93="F",パネルラジエーター設備費用算出シート!$N$33,IF(AU93="G",パネルラジエーター設備費用算出シート!$G$43,IF(AU93="H",パネルラジエーター設備費用算出シート!$N$43,IF(AU93="I",パネルラジエーター設備費用算出シート!$G$54,パネルラジエーター設備費用算出シート!$N$54))))))))))</f>
        <v/>
      </c>
      <c r="AW93" s="1134"/>
      <c r="AX93" s="59"/>
      <c r="AY93" s="566"/>
      <c r="AZ93" s="1134"/>
      <c r="BA93" s="28"/>
      <c r="BB93" s="28"/>
      <c r="BC93" s="28"/>
      <c r="BD93" s="28"/>
      <c r="BE93" s="28"/>
      <c r="BF93" s="28"/>
      <c r="BG93" s="28"/>
      <c r="BH93" s="28"/>
      <c r="BI93" s="28"/>
      <c r="BJ93" s="28"/>
    </row>
    <row r="94" spans="1:62" s="29" customFormat="1">
      <c r="A94" s="67"/>
      <c r="B94" s="52">
        <v>82</v>
      </c>
      <c r="C94" s="78"/>
      <c r="D94" s="53"/>
      <c r="E94" s="68"/>
      <c r="F94" s="562"/>
      <c r="G94" s="562"/>
      <c r="H94" s="56"/>
      <c r="I94" s="57"/>
      <c r="J94" s="972"/>
      <c r="K94" s="564" t="str">
        <f t="shared" si="2"/>
        <v/>
      </c>
      <c r="L94" s="564" t="str">
        <f>IF($G94="","",IF(OR(全体概要!$C$15=1,全体概要!$C$15=2),INDEX($BG$15,MATCH($G94,$BF$15,-1)),IF(全体概要!$C$15=3,INDEX($BG$14,MATCH($G94,$BF$14,-1)),IF(AND(全体概要!$C$15&gt;=4,全体概要!$C$15&lt;=7),INDEX($BG$13,MATCH($G94,$BF$13,-1)),0))))</f>
        <v/>
      </c>
      <c r="M94" s="1048" t="str">
        <f t="shared" si="3"/>
        <v/>
      </c>
      <c r="N94" s="1133">
        <f>IF(OR(K94="",L94="",M94=""),0,(IF(全体概要!$U$54="☑",700000*K94*L94*M94,550000*K94*L94*M94)))</f>
        <v>0</v>
      </c>
      <c r="O94" s="1134"/>
      <c r="P94" s="56"/>
      <c r="Q94" s="51"/>
      <c r="R94" s="1134"/>
      <c r="S94" s="51"/>
      <c r="T94" s="51"/>
      <c r="U94" s="1134"/>
      <c r="V94" s="56"/>
      <c r="W94" s="51"/>
      <c r="X94" s="1135"/>
      <c r="Y94" s="51"/>
      <c r="Z94" s="51"/>
      <c r="AA94" s="1134"/>
      <c r="AB94" s="56"/>
      <c r="AC94" s="1134"/>
      <c r="AD94" s="56"/>
      <c r="AE94" s="1134"/>
      <c r="AF94" s="56"/>
      <c r="AG94" s="1134"/>
      <c r="AH94" s="56"/>
      <c r="AI94" s="1134"/>
      <c r="AJ94" s="56"/>
      <c r="AK94" s="1134"/>
      <c r="AL94" s="59"/>
      <c r="AM94" s="1134"/>
      <c r="AN94" s="59"/>
      <c r="AO94" s="1134"/>
      <c r="AP94" s="1020"/>
      <c r="AQ94" s="1134"/>
      <c r="AR94" s="56"/>
      <c r="AS94" s="249"/>
      <c r="AT94" s="1134"/>
      <c r="AU94" s="56"/>
      <c r="AV94" s="565" t="str">
        <f>IF(AU94="","",IF(AU94="A",パネルラジエーター設備費用算出シート!$G$13,IF(AU94="B",パネルラジエーター設備費用算出シート!$N$13,IF(AU94="C",パネルラジエーター設備費用算出シート!$G$23,IF(AU94="D",パネルラジエーター設備費用算出シート!$N$23,IF(AU94="E",パネルラジエーター設備費用算出シート!$G$33,IF(AU94="F",パネルラジエーター設備費用算出シート!$N$33,IF(AU94="G",パネルラジエーター設備費用算出シート!$G$43,IF(AU94="H",パネルラジエーター設備費用算出シート!$N$43,IF(AU94="I",パネルラジエーター設備費用算出シート!$G$54,パネルラジエーター設備費用算出シート!$N$54))))))))))</f>
        <v/>
      </c>
      <c r="AW94" s="1134"/>
      <c r="AX94" s="59"/>
      <c r="AY94" s="566"/>
      <c r="AZ94" s="1134"/>
      <c r="BA94" s="28"/>
      <c r="BB94" s="28"/>
      <c r="BC94" s="28"/>
      <c r="BD94" s="28"/>
      <c r="BE94" s="28"/>
      <c r="BF94" s="28"/>
      <c r="BG94" s="28"/>
      <c r="BH94" s="28"/>
      <c r="BI94" s="28"/>
      <c r="BJ94" s="28"/>
    </row>
    <row r="95" spans="1:62" s="29" customFormat="1">
      <c r="A95" s="67"/>
      <c r="B95" s="52">
        <v>83</v>
      </c>
      <c r="C95" s="78"/>
      <c r="D95" s="53"/>
      <c r="E95" s="68"/>
      <c r="F95" s="562"/>
      <c r="G95" s="562"/>
      <c r="H95" s="56"/>
      <c r="I95" s="57"/>
      <c r="J95" s="972"/>
      <c r="K95" s="564" t="str">
        <f t="shared" si="2"/>
        <v/>
      </c>
      <c r="L95" s="564" t="str">
        <f>IF($G95="","",IF(OR(全体概要!$C$15=1,全体概要!$C$15=2),INDEX($BG$15,MATCH($G95,$BF$15,-1)),IF(全体概要!$C$15=3,INDEX($BG$14,MATCH($G95,$BF$14,-1)),IF(AND(全体概要!$C$15&gt;=4,全体概要!$C$15&lt;=7),INDEX($BG$13,MATCH($G95,$BF$13,-1)),0))))</f>
        <v/>
      </c>
      <c r="M95" s="1048" t="str">
        <f t="shared" si="3"/>
        <v/>
      </c>
      <c r="N95" s="1133">
        <f>IF(OR(K95="",L95="",M95=""),0,(IF(全体概要!$U$54="☑",700000*K95*L95*M95,550000*K95*L95*M95)))</f>
        <v>0</v>
      </c>
      <c r="O95" s="1134"/>
      <c r="P95" s="56"/>
      <c r="Q95" s="51"/>
      <c r="R95" s="1134"/>
      <c r="S95" s="51"/>
      <c r="T95" s="51"/>
      <c r="U95" s="1134"/>
      <c r="V95" s="56"/>
      <c r="W95" s="51"/>
      <c r="X95" s="1135"/>
      <c r="Y95" s="51"/>
      <c r="Z95" s="51"/>
      <c r="AA95" s="1134"/>
      <c r="AB95" s="56"/>
      <c r="AC95" s="1134"/>
      <c r="AD95" s="56"/>
      <c r="AE95" s="1134"/>
      <c r="AF95" s="56"/>
      <c r="AG95" s="1134"/>
      <c r="AH95" s="56"/>
      <c r="AI95" s="1134"/>
      <c r="AJ95" s="56"/>
      <c r="AK95" s="1134"/>
      <c r="AL95" s="59"/>
      <c r="AM95" s="1134"/>
      <c r="AN95" s="59"/>
      <c r="AO95" s="1134"/>
      <c r="AP95" s="1020"/>
      <c r="AQ95" s="1134"/>
      <c r="AR95" s="56"/>
      <c r="AS95" s="249"/>
      <c r="AT95" s="1134"/>
      <c r="AU95" s="56"/>
      <c r="AV95" s="565" t="str">
        <f>IF(AU95="","",IF(AU95="A",パネルラジエーター設備費用算出シート!$G$13,IF(AU95="B",パネルラジエーター設備費用算出シート!$N$13,IF(AU95="C",パネルラジエーター設備費用算出シート!$G$23,IF(AU95="D",パネルラジエーター設備費用算出シート!$N$23,IF(AU95="E",パネルラジエーター設備費用算出シート!$G$33,IF(AU95="F",パネルラジエーター設備費用算出シート!$N$33,IF(AU95="G",パネルラジエーター設備費用算出シート!$G$43,IF(AU95="H",パネルラジエーター設備費用算出シート!$N$43,IF(AU95="I",パネルラジエーター設備費用算出シート!$G$54,パネルラジエーター設備費用算出シート!$N$54))))))))))</f>
        <v/>
      </c>
      <c r="AW95" s="1134"/>
      <c r="AX95" s="59"/>
      <c r="AY95" s="566"/>
      <c r="AZ95" s="1134"/>
      <c r="BA95" s="28"/>
      <c r="BB95" s="28"/>
      <c r="BC95" s="28"/>
      <c r="BD95" s="28"/>
      <c r="BE95" s="28"/>
      <c r="BF95" s="28"/>
      <c r="BG95" s="28"/>
      <c r="BH95" s="28"/>
      <c r="BI95" s="28"/>
      <c r="BJ95" s="28"/>
    </row>
    <row r="96" spans="1:62" s="29" customFormat="1">
      <c r="A96" s="67"/>
      <c r="B96" s="52">
        <v>84</v>
      </c>
      <c r="C96" s="78"/>
      <c r="D96" s="53"/>
      <c r="E96" s="68"/>
      <c r="F96" s="562"/>
      <c r="G96" s="562"/>
      <c r="H96" s="56"/>
      <c r="I96" s="57"/>
      <c r="J96" s="972"/>
      <c r="K96" s="564" t="str">
        <f t="shared" si="2"/>
        <v/>
      </c>
      <c r="L96" s="564" t="str">
        <f>IF($G96="","",IF(OR(全体概要!$C$15=1,全体概要!$C$15=2),INDEX($BG$15,MATCH($G96,$BF$15,-1)),IF(全体概要!$C$15=3,INDEX($BG$14,MATCH($G96,$BF$14,-1)),IF(AND(全体概要!$C$15&gt;=4,全体概要!$C$15&lt;=7),INDEX($BG$13,MATCH($G96,$BF$13,-1)),0))))</f>
        <v/>
      </c>
      <c r="M96" s="1048" t="str">
        <f t="shared" si="3"/>
        <v/>
      </c>
      <c r="N96" s="1133">
        <f>IF(OR(K96="",L96="",M96=""),0,(IF(全体概要!$U$54="☑",700000*K96*L96*M96,550000*K96*L96*M96)))</f>
        <v>0</v>
      </c>
      <c r="O96" s="1134"/>
      <c r="P96" s="56"/>
      <c r="Q96" s="51"/>
      <c r="R96" s="1134"/>
      <c r="S96" s="51"/>
      <c r="T96" s="51"/>
      <c r="U96" s="1134"/>
      <c r="V96" s="56"/>
      <c r="W96" s="51"/>
      <c r="X96" s="1135"/>
      <c r="Y96" s="51"/>
      <c r="Z96" s="51"/>
      <c r="AA96" s="1134"/>
      <c r="AB96" s="56"/>
      <c r="AC96" s="1134"/>
      <c r="AD96" s="56"/>
      <c r="AE96" s="1134"/>
      <c r="AF96" s="56"/>
      <c r="AG96" s="1134"/>
      <c r="AH96" s="56"/>
      <c r="AI96" s="1134"/>
      <c r="AJ96" s="56"/>
      <c r="AK96" s="1134"/>
      <c r="AL96" s="59"/>
      <c r="AM96" s="1134"/>
      <c r="AN96" s="59"/>
      <c r="AO96" s="1134"/>
      <c r="AP96" s="1020"/>
      <c r="AQ96" s="1134"/>
      <c r="AR96" s="56"/>
      <c r="AS96" s="249"/>
      <c r="AT96" s="1134"/>
      <c r="AU96" s="56"/>
      <c r="AV96" s="565" t="str">
        <f>IF(AU96="","",IF(AU96="A",パネルラジエーター設備費用算出シート!$G$13,IF(AU96="B",パネルラジエーター設備費用算出シート!$N$13,IF(AU96="C",パネルラジエーター設備費用算出シート!$G$23,IF(AU96="D",パネルラジエーター設備費用算出シート!$N$23,IF(AU96="E",パネルラジエーター設備費用算出シート!$G$33,IF(AU96="F",パネルラジエーター設備費用算出シート!$N$33,IF(AU96="G",パネルラジエーター設備費用算出シート!$G$43,IF(AU96="H",パネルラジエーター設備費用算出シート!$N$43,IF(AU96="I",パネルラジエーター設備費用算出シート!$G$54,パネルラジエーター設備費用算出シート!$N$54))))))))))</f>
        <v/>
      </c>
      <c r="AW96" s="1134"/>
      <c r="AX96" s="59"/>
      <c r="AY96" s="566"/>
      <c r="AZ96" s="1134"/>
      <c r="BA96" s="28"/>
      <c r="BB96" s="28"/>
      <c r="BC96" s="28"/>
      <c r="BD96" s="28"/>
      <c r="BE96" s="28"/>
      <c r="BF96" s="28"/>
      <c r="BG96" s="28"/>
      <c r="BH96" s="28"/>
      <c r="BI96" s="28"/>
      <c r="BJ96" s="28"/>
    </row>
    <row r="97" spans="1:62" s="29" customFormat="1">
      <c r="A97" s="67"/>
      <c r="B97" s="52">
        <v>85</v>
      </c>
      <c r="C97" s="78"/>
      <c r="D97" s="53"/>
      <c r="E97" s="68"/>
      <c r="F97" s="562"/>
      <c r="G97" s="562"/>
      <c r="H97" s="56"/>
      <c r="I97" s="57"/>
      <c r="J97" s="972"/>
      <c r="K97" s="564" t="str">
        <f t="shared" si="2"/>
        <v/>
      </c>
      <c r="L97" s="564" t="str">
        <f>IF($G97="","",IF(OR(全体概要!$C$15=1,全体概要!$C$15=2),INDEX($BG$15,MATCH($G97,$BF$15,-1)),IF(全体概要!$C$15=3,INDEX($BG$14,MATCH($G97,$BF$14,-1)),IF(AND(全体概要!$C$15&gt;=4,全体概要!$C$15&lt;=7),INDEX($BG$13,MATCH($G97,$BF$13,-1)),0))))</f>
        <v/>
      </c>
      <c r="M97" s="1048" t="str">
        <f t="shared" si="3"/>
        <v/>
      </c>
      <c r="N97" s="1133">
        <f>IF(OR(K97="",L97="",M97=""),0,(IF(全体概要!$U$54="☑",700000*K97*L97*M97,550000*K97*L97*M97)))</f>
        <v>0</v>
      </c>
      <c r="O97" s="1134"/>
      <c r="P97" s="56"/>
      <c r="Q97" s="51"/>
      <c r="R97" s="1134"/>
      <c r="S97" s="51"/>
      <c r="T97" s="51"/>
      <c r="U97" s="1134"/>
      <c r="V97" s="56"/>
      <c r="W97" s="51"/>
      <c r="X97" s="1135"/>
      <c r="Y97" s="51"/>
      <c r="Z97" s="51"/>
      <c r="AA97" s="1134"/>
      <c r="AB97" s="56"/>
      <c r="AC97" s="1134"/>
      <c r="AD97" s="56"/>
      <c r="AE97" s="1134"/>
      <c r="AF97" s="56"/>
      <c r="AG97" s="1134"/>
      <c r="AH97" s="56"/>
      <c r="AI97" s="1134"/>
      <c r="AJ97" s="56"/>
      <c r="AK97" s="1134"/>
      <c r="AL97" s="59"/>
      <c r="AM97" s="1134"/>
      <c r="AN97" s="59"/>
      <c r="AO97" s="1134"/>
      <c r="AP97" s="1020"/>
      <c r="AQ97" s="1134"/>
      <c r="AR97" s="56"/>
      <c r="AS97" s="249"/>
      <c r="AT97" s="1134"/>
      <c r="AU97" s="56"/>
      <c r="AV97" s="565" t="str">
        <f>IF(AU97="","",IF(AU97="A",パネルラジエーター設備費用算出シート!$G$13,IF(AU97="B",パネルラジエーター設備費用算出シート!$N$13,IF(AU97="C",パネルラジエーター設備費用算出シート!$G$23,IF(AU97="D",パネルラジエーター設備費用算出シート!$N$23,IF(AU97="E",パネルラジエーター設備費用算出シート!$G$33,IF(AU97="F",パネルラジエーター設備費用算出シート!$N$33,IF(AU97="G",パネルラジエーター設備費用算出シート!$G$43,IF(AU97="H",パネルラジエーター設備費用算出シート!$N$43,IF(AU97="I",パネルラジエーター設備費用算出シート!$G$54,パネルラジエーター設備費用算出シート!$N$54))))))))))</f>
        <v/>
      </c>
      <c r="AW97" s="1134"/>
      <c r="AX97" s="59"/>
      <c r="AY97" s="566"/>
      <c r="AZ97" s="1134"/>
      <c r="BA97" s="28"/>
      <c r="BB97" s="28"/>
      <c r="BC97" s="28"/>
      <c r="BD97" s="28"/>
      <c r="BE97" s="28"/>
      <c r="BF97" s="28"/>
      <c r="BG97" s="28"/>
      <c r="BH97" s="28"/>
      <c r="BI97" s="28"/>
      <c r="BJ97" s="28"/>
    </row>
    <row r="98" spans="1:62" s="29" customFormat="1">
      <c r="A98" s="67"/>
      <c r="B98" s="52">
        <v>86</v>
      </c>
      <c r="C98" s="78"/>
      <c r="D98" s="53"/>
      <c r="E98" s="68"/>
      <c r="F98" s="562"/>
      <c r="G98" s="562"/>
      <c r="H98" s="56"/>
      <c r="I98" s="57"/>
      <c r="J98" s="972"/>
      <c r="K98" s="564" t="str">
        <f t="shared" si="2"/>
        <v/>
      </c>
      <c r="L98" s="564" t="str">
        <f>IF($G98="","",IF(OR(全体概要!$C$15=1,全体概要!$C$15=2),INDEX($BG$15,MATCH($G98,$BF$15,-1)),IF(全体概要!$C$15=3,INDEX($BG$14,MATCH($G98,$BF$14,-1)),IF(AND(全体概要!$C$15&gt;=4,全体概要!$C$15&lt;=7),INDEX($BG$13,MATCH($G98,$BF$13,-1)),0))))</f>
        <v/>
      </c>
      <c r="M98" s="1048" t="str">
        <f t="shared" si="3"/>
        <v/>
      </c>
      <c r="N98" s="1133">
        <f>IF(OR(K98="",L98="",M98=""),0,(IF(全体概要!$U$54="☑",700000*K98*L98*M98,550000*K98*L98*M98)))</f>
        <v>0</v>
      </c>
      <c r="O98" s="1134"/>
      <c r="P98" s="56"/>
      <c r="Q98" s="51"/>
      <c r="R98" s="1134"/>
      <c r="S98" s="51"/>
      <c r="T98" s="51"/>
      <c r="U98" s="1134"/>
      <c r="V98" s="56"/>
      <c r="W98" s="51"/>
      <c r="X98" s="1135"/>
      <c r="Y98" s="51"/>
      <c r="Z98" s="51"/>
      <c r="AA98" s="1134"/>
      <c r="AB98" s="56"/>
      <c r="AC98" s="1134"/>
      <c r="AD98" s="56"/>
      <c r="AE98" s="1134"/>
      <c r="AF98" s="56"/>
      <c r="AG98" s="1134"/>
      <c r="AH98" s="56"/>
      <c r="AI98" s="1134"/>
      <c r="AJ98" s="56"/>
      <c r="AK98" s="1134"/>
      <c r="AL98" s="59"/>
      <c r="AM98" s="1134"/>
      <c r="AN98" s="59"/>
      <c r="AO98" s="1134"/>
      <c r="AP98" s="1020"/>
      <c r="AQ98" s="1134"/>
      <c r="AR98" s="56"/>
      <c r="AS98" s="249"/>
      <c r="AT98" s="1134"/>
      <c r="AU98" s="56"/>
      <c r="AV98" s="565" t="str">
        <f>IF(AU98="","",IF(AU98="A",パネルラジエーター設備費用算出シート!$G$13,IF(AU98="B",パネルラジエーター設備費用算出シート!$N$13,IF(AU98="C",パネルラジエーター設備費用算出シート!$G$23,IF(AU98="D",パネルラジエーター設備費用算出シート!$N$23,IF(AU98="E",パネルラジエーター設備費用算出シート!$G$33,IF(AU98="F",パネルラジエーター設備費用算出シート!$N$33,IF(AU98="G",パネルラジエーター設備費用算出シート!$G$43,IF(AU98="H",パネルラジエーター設備費用算出シート!$N$43,IF(AU98="I",パネルラジエーター設備費用算出シート!$G$54,パネルラジエーター設備費用算出シート!$N$54))))))))))</f>
        <v/>
      </c>
      <c r="AW98" s="1134"/>
      <c r="AX98" s="59"/>
      <c r="AY98" s="566"/>
      <c r="AZ98" s="1134"/>
      <c r="BA98" s="28"/>
      <c r="BB98" s="28"/>
      <c r="BC98" s="28"/>
      <c r="BD98" s="28"/>
      <c r="BE98" s="28"/>
      <c r="BF98" s="28"/>
      <c r="BG98" s="28"/>
      <c r="BH98" s="28"/>
      <c r="BI98" s="28"/>
      <c r="BJ98" s="28"/>
    </row>
    <row r="99" spans="1:62" s="29" customFormat="1">
      <c r="A99" s="67"/>
      <c r="B99" s="52">
        <v>87</v>
      </c>
      <c r="C99" s="78"/>
      <c r="D99" s="53"/>
      <c r="E99" s="68"/>
      <c r="F99" s="562"/>
      <c r="G99" s="562"/>
      <c r="H99" s="56"/>
      <c r="I99" s="57"/>
      <c r="J99" s="972"/>
      <c r="K99" s="564" t="str">
        <f t="shared" si="2"/>
        <v/>
      </c>
      <c r="L99" s="564" t="str">
        <f>IF($G99="","",IF(OR(全体概要!$C$15=1,全体概要!$C$15=2),INDEX($BG$15,MATCH($G99,$BF$15,-1)),IF(全体概要!$C$15=3,INDEX($BG$14,MATCH($G99,$BF$14,-1)),IF(AND(全体概要!$C$15&gt;=4,全体概要!$C$15&lt;=7),INDEX($BG$13,MATCH($G99,$BF$13,-1)),0))))</f>
        <v/>
      </c>
      <c r="M99" s="1048" t="str">
        <f t="shared" si="3"/>
        <v/>
      </c>
      <c r="N99" s="1133">
        <f>IF(OR(K99="",L99="",M99=""),0,(IF(全体概要!$U$54="☑",700000*K99*L99*M99,550000*K99*L99*M99)))</f>
        <v>0</v>
      </c>
      <c r="O99" s="1134"/>
      <c r="P99" s="56"/>
      <c r="Q99" s="51"/>
      <c r="R99" s="1134"/>
      <c r="S99" s="51"/>
      <c r="T99" s="51"/>
      <c r="U99" s="1134"/>
      <c r="V99" s="56"/>
      <c r="W99" s="51"/>
      <c r="X99" s="1135"/>
      <c r="Y99" s="51"/>
      <c r="Z99" s="51"/>
      <c r="AA99" s="1134"/>
      <c r="AB99" s="56"/>
      <c r="AC99" s="1134"/>
      <c r="AD99" s="56"/>
      <c r="AE99" s="1134"/>
      <c r="AF99" s="56"/>
      <c r="AG99" s="1134"/>
      <c r="AH99" s="56"/>
      <c r="AI99" s="1134"/>
      <c r="AJ99" s="56"/>
      <c r="AK99" s="1134"/>
      <c r="AL99" s="59"/>
      <c r="AM99" s="1134"/>
      <c r="AN99" s="59"/>
      <c r="AO99" s="1134"/>
      <c r="AP99" s="1020"/>
      <c r="AQ99" s="1134"/>
      <c r="AR99" s="56"/>
      <c r="AS99" s="249"/>
      <c r="AT99" s="1134"/>
      <c r="AU99" s="56"/>
      <c r="AV99" s="565" t="str">
        <f>IF(AU99="","",IF(AU99="A",パネルラジエーター設備費用算出シート!$G$13,IF(AU99="B",パネルラジエーター設備費用算出シート!$N$13,IF(AU99="C",パネルラジエーター設備費用算出シート!$G$23,IF(AU99="D",パネルラジエーター設備費用算出シート!$N$23,IF(AU99="E",パネルラジエーター設備費用算出シート!$G$33,IF(AU99="F",パネルラジエーター設備費用算出シート!$N$33,IF(AU99="G",パネルラジエーター設備費用算出シート!$G$43,IF(AU99="H",パネルラジエーター設備費用算出シート!$N$43,IF(AU99="I",パネルラジエーター設備費用算出シート!$G$54,パネルラジエーター設備費用算出シート!$N$54))))))))))</f>
        <v/>
      </c>
      <c r="AW99" s="1134"/>
      <c r="AX99" s="59"/>
      <c r="AY99" s="566"/>
      <c r="AZ99" s="1134"/>
      <c r="BA99" s="28"/>
      <c r="BB99" s="28"/>
      <c r="BC99" s="28"/>
      <c r="BD99" s="28"/>
      <c r="BE99" s="28"/>
      <c r="BF99" s="28"/>
      <c r="BG99" s="28"/>
      <c r="BH99" s="28"/>
      <c r="BI99" s="28"/>
      <c r="BJ99" s="28"/>
    </row>
    <row r="100" spans="1:62" s="29" customFormat="1">
      <c r="A100" s="67"/>
      <c r="B100" s="52">
        <v>88</v>
      </c>
      <c r="C100" s="78"/>
      <c r="D100" s="53"/>
      <c r="E100" s="68"/>
      <c r="F100" s="562"/>
      <c r="G100" s="562"/>
      <c r="H100" s="56"/>
      <c r="I100" s="57"/>
      <c r="J100" s="972"/>
      <c r="K100" s="564" t="str">
        <f t="shared" si="2"/>
        <v/>
      </c>
      <c r="L100" s="564" t="str">
        <f>IF($G100="","",IF(OR(全体概要!$C$15=1,全体概要!$C$15=2),INDEX($BG$15,MATCH($G100,$BF$15,-1)),IF(全体概要!$C$15=3,INDEX($BG$14,MATCH($G100,$BF$14,-1)),IF(AND(全体概要!$C$15&gt;=4,全体概要!$C$15&lt;=7),INDEX($BG$13,MATCH($G100,$BF$13,-1)),0))))</f>
        <v/>
      </c>
      <c r="M100" s="1048" t="str">
        <f t="shared" si="3"/>
        <v/>
      </c>
      <c r="N100" s="1133">
        <f>IF(OR(K100="",L100="",M100=""),0,(IF(全体概要!$U$54="☑",700000*K100*L100*M100,550000*K100*L100*M100)))</f>
        <v>0</v>
      </c>
      <c r="O100" s="1134"/>
      <c r="P100" s="56"/>
      <c r="Q100" s="51"/>
      <c r="R100" s="1134"/>
      <c r="S100" s="51"/>
      <c r="T100" s="51"/>
      <c r="U100" s="1134"/>
      <c r="V100" s="56"/>
      <c r="W100" s="51"/>
      <c r="X100" s="1135"/>
      <c r="Y100" s="51"/>
      <c r="Z100" s="51"/>
      <c r="AA100" s="1134"/>
      <c r="AB100" s="56"/>
      <c r="AC100" s="1134"/>
      <c r="AD100" s="56"/>
      <c r="AE100" s="1134"/>
      <c r="AF100" s="56"/>
      <c r="AG100" s="1134"/>
      <c r="AH100" s="56"/>
      <c r="AI100" s="1134"/>
      <c r="AJ100" s="56"/>
      <c r="AK100" s="1134"/>
      <c r="AL100" s="59"/>
      <c r="AM100" s="1134"/>
      <c r="AN100" s="59"/>
      <c r="AO100" s="1134"/>
      <c r="AP100" s="1020"/>
      <c r="AQ100" s="1134"/>
      <c r="AR100" s="56"/>
      <c r="AS100" s="249"/>
      <c r="AT100" s="1134"/>
      <c r="AU100" s="56"/>
      <c r="AV100" s="565" t="str">
        <f>IF(AU100="","",IF(AU100="A",パネルラジエーター設備費用算出シート!$G$13,IF(AU100="B",パネルラジエーター設備費用算出シート!$N$13,IF(AU100="C",パネルラジエーター設備費用算出シート!$G$23,IF(AU100="D",パネルラジエーター設備費用算出シート!$N$23,IF(AU100="E",パネルラジエーター設備費用算出シート!$G$33,IF(AU100="F",パネルラジエーター設備費用算出シート!$N$33,IF(AU100="G",パネルラジエーター設備費用算出シート!$G$43,IF(AU100="H",パネルラジエーター設備費用算出シート!$N$43,IF(AU100="I",パネルラジエーター設備費用算出シート!$G$54,パネルラジエーター設備費用算出シート!$N$54))))))))))</f>
        <v/>
      </c>
      <c r="AW100" s="1134"/>
      <c r="AX100" s="59"/>
      <c r="AY100" s="566"/>
      <c r="AZ100" s="1134"/>
      <c r="BA100" s="28"/>
      <c r="BB100" s="28"/>
      <c r="BC100" s="28"/>
      <c r="BD100" s="28"/>
      <c r="BE100" s="28"/>
      <c r="BF100" s="28"/>
      <c r="BG100" s="28"/>
      <c r="BH100" s="28"/>
      <c r="BI100" s="28"/>
      <c r="BJ100" s="28"/>
    </row>
    <row r="101" spans="1:62" s="29" customFormat="1">
      <c r="A101" s="67"/>
      <c r="B101" s="52">
        <v>89</v>
      </c>
      <c r="C101" s="78"/>
      <c r="D101" s="53"/>
      <c r="E101" s="68"/>
      <c r="F101" s="562"/>
      <c r="G101" s="562"/>
      <c r="H101" s="56"/>
      <c r="I101" s="57"/>
      <c r="J101" s="972"/>
      <c r="K101" s="564" t="str">
        <f t="shared" si="2"/>
        <v/>
      </c>
      <c r="L101" s="564" t="str">
        <f>IF($G101="","",IF(OR(全体概要!$C$15=1,全体概要!$C$15=2),INDEX($BG$15,MATCH($G101,$BF$15,-1)),IF(全体概要!$C$15=3,INDEX($BG$14,MATCH($G101,$BF$14,-1)),IF(AND(全体概要!$C$15&gt;=4,全体概要!$C$15&lt;=7),INDEX($BG$13,MATCH($G101,$BF$13,-1)),0))))</f>
        <v/>
      </c>
      <c r="M101" s="1048" t="str">
        <f t="shared" si="3"/>
        <v/>
      </c>
      <c r="N101" s="1133">
        <f>IF(OR(K101="",L101="",M101=""),0,(IF(全体概要!$U$54="☑",700000*K101*L101*M101,550000*K101*L101*M101)))</f>
        <v>0</v>
      </c>
      <c r="O101" s="1134"/>
      <c r="P101" s="56"/>
      <c r="Q101" s="51"/>
      <c r="R101" s="1134"/>
      <c r="S101" s="51"/>
      <c r="T101" s="51"/>
      <c r="U101" s="1134"/>
      <c r="V101" s="56"/>
      <c r="W101" s="51"/>
      <c r="X101" s="1135"/>
      <c r="Y101" s="51"/>
      <c r="Z101" s="51"/>
      <c r="AA101" s="1134"/>
      <c r="AB101" s="56"/>
      <c r="AC101" s="1134"/>
      <c r="AD101" s="56"/>
      <c r="AE101" s="1134"/>
      <c r="AF101" s="56"/>
      <c r="AG101" s="1134"/>
      <c r="AH101" s="56"/>
      <c r="AI101" s="1134"/>
      <c r="AJ101" s="56"/>
      <c r="AK101" s="1134"/>
      <c r="AL101" s="59"/>
      <c r="AM101" s="1134"/>
      <c r="AN101" s="59"/>
      <c r="AO101" s="1134"/>
      <c r="AP101" s="1020"/>
      <c r="AQ101" s="1134"/>
      <c r="AR101" s="56"/>
      <c r="AS101" s="249"/>
      <c r="AT101" s="1134"/>
      <c r="AU101" s="56"/>
      <c r="AV101" s="565" t="str">
        <f>IF(AU101="","",IF(AU101="A",パネルラジエーター設備費用算出シート!$G$13,IF(AU101="B",パネルラジエーター設備費用算出シート!$N$13,IF(AU101="C",パネルラジエーター設備費用算出シート!$G$23,IF(AU101="D",パネルラジエーター設備費用算出シート!$N$23,IF(AU101="E",パネルラジエーター設備費用算出シート!$G$33,IF(AU101="F",パネルラジエーター設備費用算出シート!$N$33,IF(AU101="G",パネルラジエーター設備費用算出シート!$G$43,IF(AU101="H",パネルラジエーター設備費用算出シート!$N$43,IF(AU101="I",パネルラジエーター設備費用算出シート!$G$54,パネルラジエーター設備費用算出シート!$N$54))))))))))</f>
        <v/>
      </c>
      <c r="AW101" s="1134"/>
      <c r="AX101" s="59"/>
      <c r="AY101" s="566"/>
      <c r="AZ101" s="1134"/>
      <c r="BA101" s="28"/>
      <c r="BB101" s="28"/>
      <c r="BC101" s="28"/>
      <c r="BD101" s="28"/>
      <c r="BE101" s="28"/>
      <c r="BF101" s="28"/>
      <c r="BG101" s="28"/>
      <c r="BH101" s="28"/>
      <c r="BI101" s="28"/>
      <c r="BJ101" s="28"/>
    </row>
    <row r="102" spans="1:62" s="29" customFormat="1">
      <c r="A102" s="67"/>
      <c r="B102" s="52">
        <v>90</v>
      </c>
      <c r="C102" s="78"/>
      <c r="D102" s="53"/>
      <c r="E102" s="68"/>
      <c r="F102" s="562"/>
      <c r="G102" s="562"/>
      <c r="H102" s="56"/>
      <c r="I102" s="57"/>
      <c r="J102" s="972"/>
      <c r="K102" s="564" t="str">
        <f t="shared" si="2"/>
        <v/>
      </c>
      <c r="L102" s="564" t="str">
        <f>IF($G102="","",IF(OR(全体概要!$C$15=1,全体概要!$C$15=2),INDEX($BG$15,MATCH($G102,$BF$15,-1)),IF(全体概要!$C$15=3,INDEX($BG$14,MATCH($G102,$BF$14,-1)),IF(AND(全体概要!$C$15&gt;=4,全体概要!$C$15&lt;=7),INDEX($BG$13,MATCH($G102,$BF$13,-1)),0))))</f>
        <v/>
      </c>
      <c r="M102" s="1048" t="str">
        <f t="shared" si="3"/>
        <v/>
      </c>
      <c r="N102" s="1133">
        <f>IF(OR(K102="",L102="",M102=""),0,(IF(全体概要!$U$54="☑",700000*K102*L102*M102,550000*K102*L102*M102)))</f>
        <v>0</v>
      </c>
      <c r="O102" s="1134"/>
      <c r="P102" s="56"/>
      <c r="Q102" s="51"/>
      <c r="R102" s="1134"/>
      <c r="S102" s="51"/>
      <c r="T102" s="51"/>
      <c r="U102" s="1134"/>
      <c r="V102" s="56"/>
      <c r="W102" s="51"/>
      <c r="X102" s="1135"/>
      <c r="Y102" s="51"/>
      <c r="Z102" s="51"/>
      <c r="AA102" s="1134"/>
      <c r="AB102" s="56"/>
      <c r="AC102" s="1134"/>
      <c r="AD102" s="56"/>
      <c r="AE102" s="1134"/>
      <c r="AF102" s="56"/>
      <c r="AG102" s="1134"/>
      <c r="AH102" s="56"/>
      <c r="AI102" s="1134"/>
      <c r="AJ102" s="56"/>
      <c r="AK102" s="1134"/>
      <c r="AL102" s="59"/>
      <c r="AM102" s="1134"/>
      <c r="AN102" s="59"/>
      <c r="AO102" s="1134"/>
      <c r="AP102" s="1020"/>
      <c r="AQ102" s="1134"/>
      <c r="AR102" s="56"/>
      <c r="AS102" s="249"/>
      <c r="AT102" s="1134"/>
      <c r="AU102" s="56"/>
      <c r="AV102" s="565" t="str">
        <f>IF(AU102="","",IF(AU102="A",パネルラジエーター設備費用算出シート!$G$13,IF(AU102="B",パネルラジエーター設備費用算出シート!$N$13,IF(AU102="C",パネルラジエーター設備費用算出シート!$G$23,IF(AU102="D",パネルラジエーター設備費用算出シート!$N$23,IF(AU102="E",パネルラジエーター設備費用算出シート!$G$33,IF(AU102="F",パネルラジエーター設備費用算出シート!$N$33,IF(AU102="G",パネルラジエーター設備費用算出シート!$G$43,IF(AU102="H",パネルラジエーター設備費用算出シート!$N$43,IF(AU102="I",パネルラジエーター設備費用算出シート!$G$54,パネルラジエーター設備費用算出シート!$N$54))))))))))</f>
        <v/>
      </c>
      <c r="AW102" s="1134"/>
      <c r="AX102" s="59"/>
      <c r="AY102" s="566"/>
      <c r="AZ102" s="1134"/>
      <c r="BA102" s="28"/>
      <c r="BB102" s="28"/>
      <c r="BC102" s="28"/>
      <c r="BD102" s="28"/>
      <c r="BE102" s="28"/>
      <c r="BF102" s="28"/>
      <c r="BG102" s="28"/>
      <c r="BH102" s="28"/>
      <c r="BI102" s="28"/>
      <c r="BJ102" s="28"/>
    </row>
    <row r="103" spans="1:62" s="29" customFormat="1">
      <c r="A103" s="67"/>
      <c r="B103" s="52">
        <v>91</v>
      </c>
      <c r="C103" s="78"/>
      <c r="D103" s="53"/>
      <c r="E103" s="68"/>
      <c r="F103" s="562"/>
      <c r="G103" s="562"/>
      <c r="H103" s="56"/>
      <c r="I103" s="57"/>
      <c r="J103" s="972"/>
      <c r="K103" s="564" t="str">
        <f t="shared" si="2"/>
        <v/>
      </c>
      <c r="L103" s="564" t="str">
        <f>IF($G103="","",IF(OR(全体概要!$C$15=1,全体概要!$C$15=2),INDEX($BG$15,MATCH($G103,$BF$15,-1)),IF(全体概要!$C$15=3,INDEX($BG$14,MATCH($G103,$BF$14,-1)),IF(AND(全体概要!$C$15&gt;=4,全体概要!$C$15&lt;=7),INDEX($BG$13,MATCH($G103,$BF$13,-1)),0))))</f>
        <v/>
      </c>
      <c r="M103" s="1048" t="str">
        <f t="shared" si="3"/>
        <v/>
      </c>
      <c r="N103" s="1133">
        <f>IF(OR(K103="",L103="",M103=""),0,(IF(全体概要!$U$54="☑",700000*K103*L103*M103,550000*K103*L103*M103)))</f>
        <v>0</v>
      </c>
      <c r="O103" s="1134"/>
      <c r="P103" s="56"/>
      <c r="Q103" s="51"/>
      <c r="R103" s="1134"/>
      <c r="S103" s="51"/>
      <c r="T103" s="51"/>
      <c r="U103" s="1134"/>
      <c r="V103" s="56"/>
      <c r="W103" s="51"/>
      <c r="X103" s="1135"/>
      <c r="Y103" s="51"/>
      <c r="Z103" s="51"/>
      <c r="AA103" s="1134"/>
      <c r="AB103" s="56"/>
      <c r="AC103" s="1134"/>
      <c r="AD103" s="56"/>
      <c r="AE103" s="1134"/>
      <c r="AF103" s="56"/>
      <c r="AG103" s="1134"/>
      <c r="AH103" s="56"/>
      <c r="AI103" s="1134"/>
      <c r="AJ103" s="56"/>
      <c r="AK103" s="1134"/>
      <c r="AL103" s="59"/>
      <c r="AM103" s="1134"/>
      <c r="AN103" s="59"/>
      <c r="AO103" s="1134"/>
      <c r="AP103" s="1020"/>
      <c r="AQ103" s="1134"/>
      <c r="AR103" s="56"/>
      <c r="AS103" s="249"/>
      <c r="AT103" s="1134"/>
      <c r="AU103" s="56"/>
      <c r="AV103" s="565" t="str">
        <f>IF(AU103="","",IF(AU103="A",パネルラジエーター設備費用算出シート!$G$13,IF(AU103="B",パネルラジエーター設備費用算出シート!$N$13,IF(AU103="C",パネルラジエーター設備費用算出シート!$G$23,IF(AU103="D",パネルラジエーター設備費用算出シート!$N$23,IF(AU103="E",パネルラジエーター設備費用算出シート!$G$33,IF(AU103="F",パネルラジエーター設備費用算出シート!$N$33,IF(AU103="G",パネルラジエーター設備費用算出シート!$G$43,IF(AU103="H",パネルラジエーター設備費用算出シート!$N$43,IF(AU103="I",パネルラジエーター設備費用算出シート!$G$54,パネルラジエーター設備費用算出シート!$N$54))))))))))</f>
        <v/>
      </c>
      <c r="AW103" s="1134"/>
      <c r="AX103" s="59"/>
      <c r="AY103" s="566"/>
      <c r="AZ103" s="1134"/>
      <c r="BA103" s="28"/>
      <c r="BB103" s="28"/>
      <c r="BC103" s="28"/>
      <c r="BD103" s="28"/>
      <c r="BE103" s="28"/>
      <c r="BF103" s="28"/>
      <c r="BG103" s="28"/>
      <c r="BH103" s="28"/>
      <c r="BI103" s="28"/>
      <c r="BJ103" s="28"/>
    </row>
    <row r="104" spans="1:62" s="29" customFormat="1">
      <c r="A104" s="67"/>
      <c r="B104" s="52">
        <v>92</v>
      </c>
      <c r="C104" s="78"/>
      <c r="D104" s="53"/>
      <c r="E104" s="68"/>
      <c r="F104" s="562"/>
      <c r="G104" s="562"/>
      <c r="H104" s="56"/>
      <c r="I104" s="57"/>
      <c r="J104" s="972"/>
      <c r="K104" s="564" t="str">
        <f t="shared" si="2"/>
        <v/>
      </c>
      <c r="L104" s="564" t="str">
        <f>IF($G104="","",IF(OR(全体概要!$C$15=1,全体概要!$C$15=2),INDEX($BG$15,MATCH($G104,$BF$15,-1)),IF(全体概要!$C$15=3,INDEX($BG$14,MATCH($G104,$BF$14,-1)),IF(AND(全体概要!$C$15&gt;=4,全体概要!$C$15&lt;=7),INDEX($BG$13,MATCH($G104,$BF$13,-1)),0))))</f>
        <v/>
      </c>
      <c r="M104" s="1048" t="str">
        <f t="shared" si="3"/>
        <v/>
      </c>
      <c r="N104" s="1133">
        <f>IF(OR(K104="",L104="",M104=""),0,(IF(全体概要!$U$54="☑",700000*K104*L104*M104,550000*K104*L104*M104)))</f>
        <v>0</v>
      </c>
      <c r="O104" s="1134"/>
      <c r="P104" s="56"/>
      <c r="Q104" s="51"/>
      <c r="R104" s="1134"/>
      <c r="S104" s="51"/>
      <c r="T104" s="51"/>
      <c r="U104" s="1134"/>
      <c r="V104" s="56"/>
      <c r="W104" s="51"/>
      <c r="X104" s="1135"/>
      <c r="Y104" s="51"/>
      <c r="Z104" s="51"/>
      <c r="AA104" s="1134"/>
      <c r="AB104" s="56"/>
      <c r="AC104" s="1134"/>
      <c r="AD104" s="56"/>
      <c r="AE104" s="1134"/>
      <c r="AF104" s="56"/>
      <c r="AG104" s="1134"/>
      <c r="AH104" s="56"/>
      <c r="AI104" s="1134"/>
      <c r="AJ104" s="56"/>
      <c r="AK104" s="1134"/>
      <c r="AL104" s="59"/>
      <c r="AM104" s="1134"/>
      <c r="AN104" s="59"/>
      <c r="AO104" s="1134"/>
      <c r="AP104" s="1020"/>
      <c r="AQ104" s="1134"/>
      <c r="AR104" s="56"/>
      <c r="AS104" s="249"/>
      <c r="AT104" s="1134"/>
      <c r="AU104" s="56"/>
      <c r="AV104" s="565" t="str">
        <f>IF(AU104="","",IF(AU104="A",パネルラジエーター設備費用算出シート!$G$13,IF(AU104="B",パネルラジエーター設備費用算出シート!$N$13,IF(AU104="C",パネルラジエーター設備費用算出シート!$G$23,IF(AU104="D",パネルラジエーター設備費用算出シート!$N$23,IF(AU104="E",パネルラジエーター設備費用算出シート!$G$33,IF(AU104="F",パネルラジエーター設備費用算出シート!$N$33,IF(AU104="G",パネルラジエーター設備費用算出シート!$G$43,IF(AU104="H",パネルラジエーター設備費用算出シート!$N$43,IF(AU104="I",パネルラジエーター設備費用算出シート!$G$54,パネルラジエーター設備費用算出シート!$N$54))))))))))</f>
        <v/>
      </c>
      <c r="AW104" s="1134"/>
      <c r="AX104" s="59"/>
      <c r="AY104" s="566"/>
      <c r="AZ104" s="1134"/>
      <c r="BA104" s="28"/>
      <c r="BB104" s="28"/>
      <c r="BC104" s="28"/>
      <c r="BD104" s="28"/>
      <c r="BE104" s="28"/>
      <c r="BF104" s="28"/>
      <c r="BG104" s="28"/>
      <c r="BH104" s="28"/>
      <c r="BI104" s="28"/>
      <c r="BJ104" s="28"/>
    </row>
    <row r="105" spans="1:62" s="29" customFormat="1">
      <c r="A105" s="67"/>
      <c r="B105" s="52">
        <v>93</v>
      </c>
      <c r="C105" s="78"/>
      <c r="D105" s="53"/>
      <c r="E105" s="68"/>
      <c r="F105" s="562"/>
      <c r="G105" s="562"/>
      <c r="H105" s="56"/>
      <c r="I105" s="57"/>
      <c r="J105" s="972"/>
      <c r="K105" s="564" t="str">
        <f t="shared" si="2"/>
        <v/>
      </c>
      <c r="L105" s="564" t="str">
        <f>IF($G105="","",IF(OR(全体概要!$C$15=1,全体概要!$C$15=2),INDEX($BG$15,MATCH($G105,$BF$15,-1)),IF(全体概要!$C$15=3,INDEX($BG$14,MATCH($G105,$BF$14,-1)),IF(AND(全体概要!$C$15&gt;=4,全体概要!$C$15&lt;=7),INDEX($BG$13,MATCH($G105,$BF$13,-1)),0))))</f>
        <v/>
      </c>
      <c r="M105" s="1048" t="str">
        <f t="shared" si="3"/>
        <v/>
      </c>
      <c r="N105" s="1133">
        <f>IF(OR(K105="",L105="",M105=""),0,(IF(全体概要!$U$54="☑",700000*K105*L105*M105,550000*K105*L105*M105)))</f>
        <v>0</v>
      </c>
      <c r="O105" s="1134"/>
      <c r="P105" s="56"/>
      <c r="Q105" s="51"/>
      <c r="R105" s="1134"/>
      <c r="S105" s="51"/>
      <c r="T105" s="51"/>
      <c r="U105" s="1134"/>
      <c r="V105" s="56"/>
      <c r="W105" s="51"/>
      <c r="X105" s="1135"/>
      <c r="Y105" s="51"/>
      <c r="Z105" s="51"/>
      <c r="AA105" s="1134"/>
      <c r="AB105" s="56"/>
      <c r="AC105" s="1134"/>
      <c r="AD105" s="56"/>
      <c r="AE105" s="1134"/>
      <c r="AF105" s="56"/>
      <c r="AG105" s="1134"/>
      <c r="AH105" s="56"/>
      <c r="AI105" s="1134"/>
      <c r="AJ105" s="56"/>
      <c r="AK105" s="1134"/>
      <c r="AL105" s="59"/>
      <c r="AM105" s="1134"/>
      <c r="AN105" s="59"/>
      <c r="AO105" s="1134"/>
      <c r="AP105" s="1020"/>
      <c r="AQ105" s="1134"/>
      <c r="AR105" s="56"/>
      <c r="AS105" s="249"/>
      <c r="AT105" s="1134"/>
      <c r="AU105" s="56"/>
      <c r="AV105" s="565" t="str">
        <f>IF(AU105="","",IF(AU105="A",パネルラジエーター設備費用算出シート!$G$13,IF(AU105="B",パネルラジエーター設備費用算出シート!$N$13,IF(AU105="C",パネルラジエーター設備費用算出シート!$G$23,IF(AU105="D",パネルラジエーター設備費用算出シート!$N$23,IF(AU105="E",パネルラジエーター設備費用算出シート!$G$33,IF(AU105="F",パネルラジエーター設備費用算出シート!$N$33,IF(AU105="G",パネルラジエーター設備費用算出シート!$G$43,IF(AU105="H",パネルラジエーター設備費用算出シート!$N$43,IF(AU105="I",パネルラジエーター設備費用算出シート!$G$54,パネルラジエーター設備費用算出シート!$N$54))))))))))</f>
        <v/>
      </c>
      <c r="AW105" s="1134"/>
      <c r="AX105" s="59"/>
      <c r="AY105" s="566"/>
      <c r="AZ105" s="1134"/>
      <c r="BA105" s="28"/>
      <c r="BB105" s="28"/>
      <c r="BC105" s="28"/>
      <c r="BD105" s="28"/>
      <c r="BE105" s="28"/>
      <c r="BF105" s="28"/>
      <c r="BG105" s="28"/>
      <c r="BH105" s="28"/>
      <c r="BI105" s="28"/>
      <c r="BJ105" s="28"/>
    </row>
    <row r="106" spans="1:62" s="29" customFormat="1">
      <c r="A106" s="67"/>
      <c r="B106" s="52">
        <v>94</v>
      </c>
      <c r="C106" s="78"/>
      <c r="D106" s="53"/>
      <c r="E106" s="68"/>
      <c r="F106" s="562"/>
      <c r="G106" s="562"/>
      <c r="H106" s="56"/>
      <c r="I106" s="57"/>
      <c r="J106" s="972"/>
      <c r="K106" s="564" t="str">
        <f t="shared" si="2"/>
        <v/>
      </c>
      <c r="L106" s="564" t="str">
        <f>IF($G106="","",IF(OR(全体概要!$C$15=1,全体概要!$C$15=2),INDEX($BG$15,MATCH($G106,$BF$15,-1)),IF(全体概要!$C$15=3,INDEX($BG$14,MATCH($G106,$BF$14,-1)),IF(AND(全体概要!$C$15&gt;=4,全体概要!$C$15&lt;=7),INDEX($BG$13,MATCH($G106,$BF$13,-1)),0))))</f>
        <v/>
      </c>
      <c r="M106" s="1048" t="str">
        <f t="shared" si="3"/>
        <v/>
      </c>
      <c r="N106" s="1133">
        <f>IF(OR(K106="",L106="",M106=""),0,(IF(全体概要!$U$54="☑",700000*K106*L106*M106,550000*K106*L106*M106)))</f>
        <v>0</v>
      </c>
      <c r="O106" s="1134"/>
      <c r="P106" s="56"/>
      <c r="Q106" s="51"/>
      <c r="R106" s="1134"/>
      <c r="S106" s="51"/>
      <c r="T106" s="51"/>
      <c r="U106" s="1134"/>
      <c r="V106" s="56"/>
      <c r="W106" s="51"/>
      <c r="X106" s="1135"/>
      <c r="Y106" s="51"/>
      <c r="Z106" s="51"/>
      <c r="AA106" s="1134"/>
      <c r="AB106" s="56"/>
      <c r="AC106" s="1134"/>
      <c r="AD106" s="56"/>
      <c r="AE106" s="1134"/>
      <c r="AF106" s="56"/>
      <c r="AG106" s="1134"/>
      <c r="AH106" s="56"/>
      <c r="AI106" s="1134"/>
      <c r="AJ106" s="56"/>
      <c r="AK106" s="1134"/>
      <c r="AL106" s="59"/>
      <c r="AM106" s="1134"/>
      <c r="AN106" s="59"/>
      <c r="AO106" s="1134"/>
      <c r="AP106" s="1020"/>
      <c r="AQ106" s="1134"/>
      <c r="AR106" s="56"/>
      <c r="AS106" s="249"/>
      <c r="AT106" s="1134"/>
      <c r="AU106" s="56"/>
      <c r="AV106" s="565" t="str">
        <f>IF(AU106="","",IF(AU106="A",パネルラジエーター設備費用算出シート!$G$13,IF(AU106="B",パネルラジエーター設備費用算出シート!$N$13,IF(AU106="C",パネルラジエーター設備費用算出シート!$G$23,IF(AU106="D",パネルラジエーター設備費用算出シート!$N$23,IF(AU106="E",パネルラジエーター設備費用算出シート!$G$33,IF(AU106="F",パネルラジエーター設備費用算出シート!$N$33,IF(AU106="G",パネルラジエーター設備費用算出シート!$G$43,IF(AU106="H",パネルラジエーター設備費用算出シート!$N$43,IF(AU106="I",パネルラジエーター設備費用算出シート!$G$54,パネルラジエーター設備費用算出シート!$N$54))))))))))</f>
        <v/>
      </c>
      <c r="AW106" s="1134"/>
      <c r="AX106" s="59"/>
      <c r="AY106" s="566"/>
      <c r="AZ106" s="1134"/>
      <c r="BA106" s="28"/>
      <c r="BB106" s="28"/>
      <c r="BC106" s="28"/>
      <c r="BD106" s="28"/>
      <c r="BE106" s="28"/>
      <c r="BF106" s="28"/>
      <c r="BG106" s="28"/>
      <c r="BH106" s="28"/>
      <c r="BI106" s="28"/>
      <c r="BJ106" s="28"/>
    </row>
    <row r="107" spans="1:62" s="29" customFormat="1">
      <c r="A107" s="67"/>
      <c r="B107" s="52">
        <v>95</v>
      </c>
      <c r="C107" s="78"/>
      <c r="D107" s="53"/>
      <c r="E107" s="68"/>
      <c r="F107" s="562"/>
      <c r="G107" s="562"/>
      <c r="H107" s="56"/>
      <c r="I107" s="57"/>
      <c r="J107" s="972"/>
      <c r="K107" s="564" t="str">
        <f t="shared" si="2"/>
        <v/>
      </c>
      <c r="L107" s="564" t="str">
        <f>IF($G107="","",IF(OR(全体概要!$C$15=1,全体概要!$C$15=2),INDEX($BG$15,MATCH($G107,$BF$15,-1)),IF(全体概要!$C$15=3,INDEX($BG$14,MATCH($G107,$BF$14,-1)),IF(AND(全体概要!$C$15&gt;=4,全体概要!$C$15&lt;=7),INDEX($BG$13,MATCH($G107,$BF$13,-1)),0))))</f>
        <v/>
      </c>
      <c r="M107" s="1048" t="str">
        <f t="shared" si="3"/>
        <v/>
      </c>
      <c r="N107" s="1133">
        <f>IF(OR(K107="",L107="",M107=""),0,(IF(全体概要!$U$54="☑",700000*K107*L107*M107,550000*K107*L107*M107)))</f>
        <v>0</v>
      </c>
      <c r="O107" s="1134"/>
      <c r="P107" s="56"/>
      <c r="Q107" s="51"/>
      <c r="R107" s="1134"/>
      <c r="S107" s="51"/>
      <c r="T107" s="51"/>
      <c r="U107" s="1134"/>
      <c r="V107" s="56"/>
      <c r="W107" s="51"/>
      <c r="X107" s="1135"/>
      <c r="Y107" s="51"/>
      <c r="Z107" s="51"/>
      <c r="AA107" s="1134"/>
      <c r="AB107" s="56"/>
      <c r="AC107" s="1134"/>
      <c r="AD107" s="56"/>
      <c r="AE107" s="1134"/>
      <c r="AF107" s="56"/>
      <c r="AG107" s="1134"/>
      <c r="AH107" s="56"/>
      <c r="AI107" s="1134"/>
      <c r="AJ107" s="56"/>
      <c r="AK107" s="1134"/>
      <c r="AL107" s="59"/>
      <c r="AM107" s="1134"/>
      <c r="AN107" s="59"/>
      <c r="AO107" s="1134"/>
      <c r="AP107" s="1020"/>
      <c r="AQ107" s="1134"/>
      <c r="AR107" s="56"/>
      <c r="AS107" s="249"/>
      <c r="AT107" s="1134"/>
      <c r="AU107" s="56"/>
      <c r="AV107" s="565" t="str">
        <f>IF(AU107="","",IF(AU107="A",パネルラジエーター設備費用算出シート!$G$13,IF(AU107="B",パネルラジエーター設備費用算出シート!$N$13,IF(AU107="C",パネルラジエーター設備費用算出シート!$G$23,IF(AU107="D",パネルラジエーター設備費用算出シート!$N$23,IF(AU107="E",パネルラジエーター設備費用算出シート!$G$33,IF(AU107="F",パネルラジエーター設備費用算出シート!$N$33,IF(AU107="G",パネルラジエーター設備費用算出シート!$G$43,IF(AU107="H",パネルラジエーター設備費用算出シート!$N$43,IF(AU107="I",パネルラジエーター設備費用算出シート!$G$54,パネルラジエーター設備費用算出シート!$N$54))))))))))</f>
        <v/>
      </c>
      <c r="AW107" s="1134"/>
      <c r="AX107" s="59"/>
      <c r="AY107" s="566"/>
      <c r="AZ107" s="1134"/>
      <c r="BA107" s="28"/>
      <c r="BB107" s="28"/>
      <c r="BC107" s="28"/>
      <c r="BD107" s="28"/>
      <c r="BE107" s="28"/>
      <c r="BF107" s="28"/>
      <c r="BG107" s="28"/>
      <c r="BH107" s="28"/>
      <c r="BI107" s="28"/>
      <c r="BJ107" s="28"/>
    </row>
    <row r="108" spans="1:62" s="29" customFormat="1">
      <c r="A108" s="67"/>
      <c r="B108" s="52">
        <v>96</v>
      </c>
      <c r="C108" s="78"/>
      <c r="D108" s="53"/>
      <c r="E108" s="68"/>
      <c r="F108" s="562"/>
      <c r="G108" s="562"/>
      <c r="H108" s="56"/>
      <c r="I108" s="57"/>
      <c r="J108" s="972"/>
      <c r="K108" s="564" t="str">
        <f t="shared" si="2"/>
        <v/>
      </c>
      <c r="L108" s="564" t="str">
        <f>IF($G108="","",IF(OR(全体概要!$C$15=1,全体概要!$C$15=2),INDEX($BG$15,MATCH($G108,$BF$15,-1)),IF(全体概要!$C$15=3,INDEX($BG$14,MATCH($G108,$BF$14,-1)),IF(AND(全体概要!$C$15&gt;=4,全体概要!$C$15&lt;=7),INDEX($BG$13,MATCH($G108,$BF$13,-1)),0))))</f>
        <v/>
      </c>
      <c r="M108" s="1048" t="str">
        <f t="shared" si="3"/>
        <v/>
      </c>
      <c r="N108" s="1133">
        <f>IF(OR(K108="",L108="",M108=""),0,(IF(全体概要!$U$54="☑",700000*K108*L108*M108,550000*K108*L108*M108)))</f>
        <v>0</v>
      </c>
      <c r="O108" s="1134"/>
      <c r="P108" s="56"/>
      <c r="Q108" s="51"/>
      <c r="R108" s="1134"/>
      <c r="S108" s="51"/>
      <c r="T108" s="51"/>
      <c r="U108" s="1134"/>
      <c r="V108" s="56"/>
      <c r="W108" s="51"/>
      <c r="X108" s="1135"/>
      <c r="Y108" s="51"/>
      <c r="Z108" s="51"/>
      <c r="AA108" s="1134"/>
      <c r="AB108" s="56"/>
      <c r="AC108" s="1134"/>
      <c r="AD108" s="56"/>
      <c r="AE108" s="1134"/>
      <c r="AF108" s="56"/>
      <c r="AG108" s="1134"/>
      <c r="AH108" s="56"/>
      <c r="AI108" s="1134"/>
      <c r="AJ108" s="56"/>
      <c r="AK108" s="1134"/>
      <c r="AL108" s="59"/>
      <c r="AM108" s="1134"/>
      <c r="AN108" s="59"/>
      <c r="AO108" s="1134"/>
      <c r="AP108" s="1020"/>
      <c r="AQ108" s="1134"/>
      <c r="AR108" s="56"/>
      <c r="AS108" s="249"/>
      <c r="AT108" s="1134"/>
      <c r="AU108" s="56"/>
      <c r="AV108" s="565" t="str">
        <f>IF(AU108="","",IF(AU108="A",パネルラジエーター設備費用算出シート!$G$13,IF(AU108="B",パネルラジエーター設備費用算出シート!$N$13,IF(AU108="C",パネルラジエーター設備費用算出シート!$G$23,IF(AU108="D",パネルラジエーター設備費用算出シート!$N$23,IF(AU108="E",パネルラジエーター設備費用算出シート!$G$33,IF(AU108="F",パネルラジエーター設備費用算出シート!$N$33,IF(AU108="G",パネルラジエーター設備費用算出シート!$G$43,IF(AU108="H",パネルラジエーター設備費用算出シート!$N$43,IF(AU108="I",パネルラジエーター設備費用算出シート!$G$54,パネルラジエーター設備費用算出シート!$N$54))))))))))</f>
        <v/>
      </c>
      <c r="AW108" s="1134"/>
      <c r="AX108" s="59"/>
      <c r="AY108" s="566"/>
      <c r="AZ108" s="1134"/>
      <c r="BA108" s="28"/>
      <c r="BB108" s="28"/>
      <c r="BC108" s="28"/>
      <c r="BD108" s="28"/>
      <c r="BE108" s="28"/>
      <c r="BF108" s="28"/>
      <c r="BG108" s="28"/>
      <c r="BH108" s="28"/>
      <c r="BI108" s="28"/>
      <c r="BJ108" s="28"/>
    </row>
    <row r="109" spans="1:62" s="29" customFormat="1">
      <c r="A109" s="67"/>
      <c r="B109" s="52">
        <v>97</v>
      </c>
      <c r="C109" s="78"/>
      <c r="D109" s="53"/>
      <c r="E109" s="68"/>
      <c r="F109" s="562"/>
      <c r="G109" s="562"/>
      <c r="H109" s="56"/>
      <c r="I109" s="57"/>
      <c r="J109" s="972"/>
      <c r="K109" s="564" t="str">
        <f t="shared" si="2"/>
        <v/>
      </c>
      <c r="L109" s="564" t="str">
        <f>IF($G109="","",IF(OR(全体概要!$C$15=1,全体概要!$C$15=2),INDEX($BG$15,MATCH($G109,$BF$15,-1)),IF(全体概要!$C$15=3,INDEX($BG$14,MATCH($G109,$BF$14,-1)),IF(AND(全体概要!$C$15&gt;=4,全体概要!$C$15&lt;=7),INDEX($BG$13,MATCH($G109,$BF$13,-1)),0))))</f>
        <v/>
      </c>
      <c r="M109" s="1048" t="str">
        <f t="shared" si="3"/>
        <v/>
      </c>
      <c r="N109" s="1133">
        <f>IF(OR(K109="",L109="",M109=""),0,(IF(全体概要!$U$54="☑",700000*K109*L109*M109,550000*K109*L109*M109)))</f>
        <v>0</v>
      </c>
      <c r="O109" s="1134"/>
      <c r="P109" s="56"/>
      <c r="Q109" s="51"/>
      <c r="R109" s="1134"/>
      <c r="S109" s="51"/>
      <c r="T109" s="51"/>
      <c r="U109" s="1134"/>
      <c r="V109" s="56"/>
      <c r="W109" s="51"/>
      <c r="X109" s="1135"/>
      <c r="Y109" s="51"/>
      <c r="Z109" s="51"/>
      <c r="AA109" s="1134"/>
      <c r="AB109" s="56"/>
      <c r="AC109" s="1134"/>
      <c r="AD109" s="56"/>
      <c r="AE109" s="1134"/>
      <c r="AF109" s="56"/>
      <c r="AG109" s="1134"/>
      <c r="AH109" s="56"/>
      <c r="AI109" s="1134"/>
      <c r="AJ109" s="56"/>
      <c r="AK109" s="1134"/>
      <c r="AL109" s="59"/>
      <c r="AM109" s="1134"/>
      <c r="AN109" s="59"/>
      <c r="AO109" s="1134"/>
      <c r="AP109" s="1020"/>
      <c r="AQ109" s="1134"/>
      <c r="AR109" s="56"/>
      <c r="AS109" s="249"/>
      <c r="AT109" s="1134"/>
      <c r="AU109" s="56"/>
      <c r="AV109" s="565" t="str">
        <f>IF(AU109="","",IF(AU109="A",パネルラジエーター設備費用算出シート!$G$13,IF(AU109="B",パネルラジエーター設備費用算出シート!$N$13,IF(AU109="C",パネルラジエーター設備費用算出シート!$G$23,IF(AU109="D",パネルラジエーター設備費用算出シート!$N$23,IF(AU109="E",パネルラジエーター設備費用算出シート!$G$33,IF(AU109="F",パネルラジエーター設備費用算出シート!$N$33,IF(AU109="G",パネルラジエーター設備費用算出シート!$G$43,IF(AU109="H",パネルラジエーター設備費用算出シート!$N$43,IF(AU109="I",パネルラジエーター設備費用算出シート!$G$54,パネルラジエーター設備費用算出シート!$N$54))))))))))</f>
        <v/>
      </c>
      <c r="AW109" s="1134"/>
      <c r="AX109" s="59"/>
      <c r="AY109" s="566"/>
      <c r="AZ109" s="1134"/>
      <c r="BA109" s="28"/>
      <c r="BB109" s="28"/>
      <c r="BC109" s="28"/>
      <c r="BD109" s="28"/>
      <c r="BE109" s="28"/>
      <c r="BF109" s="28"/>
      <c r="BG109" s="28"/>
      <c r="BH109" s="28"/>
      <c r="BI109" s="28"/>
      <c r="BJ109" s="28"/>
    </row>
    <row r="110" spans="1:62" s="29" customFormat="1">
      <c r="A110" s="67"/>
      <c r="B110" s="52">
        <v>98</v>
      </c>
      <c r="C110" s="78"/>
      <c r="D110" s="53"/>
      <c r="E110" s="68"/>
      <c r="F110" s="562"/>
      <c r="G110" s="562"/>
      <c r="H110" s="56"/>
      <c r="I110" s="57"/>
      <c r="J110" s="972"/>
      <c r="K110" s="564" t="str">
        <f t="shared" si="2"/>
        <v/>
      </c>
      <c r="L110" s="564" t="str">
        <f>IF($G110="","",IF(OR(全体概要!$C$15=1,全体概要!$C$15=2),INDEX($BG$15,MATCH($G110,$BF$15,-1)),IF(全体概要!$C$15=3,INDEX($BG$14,MATCH($G110,$BF$14,-1)),IF(AND(全体概要!$C$15&gt;=4,全体概要!$C$15&lt;=7),INDEX($BG$13,MATCH($G110,$BF$13,-1)),0))))</f>
        <v/>
      </c>
      <c r="M110" s="1048" t="str">
        <f t="shared" si="3"/>
        <v/>
      </c>
      <c r="N110" s="1133">
        <f>IF(OR(K110="",L110="",M110=""),0,(IF(全体概要!$U$54="☑",700000*K110*L110*M110,550000*K110*L110*M110)))</f>
        <v>0</v>
      </c>
      <c r="O110" s="1134"/>
      <c r="P110" s="56"/>
      <c r="Q110" s="51"/>
      <c r="R110" s="1134"/>
      <c r="S110" s="51"/>
      <c r="T110" s="51"/>
      <c r="U110" s="1134"/>
      <c r="V110" s="56"/>
      <c r="W110" s="51"/>
      <c r="X110" s="1135"/>
      <c r="Y110" s="51"/>
      <c r="Z110" s="51"/>
      <c r="AA110" s="1134"/>
      <c r="AB110" s="56"/>
      <c r="AC110" s="1134"/>
      <c r="AD110" s="56"/>
      <c r="AE110" s="1134"/>
      <c r="AF110" s="56"/>
      <c r="AG110" s="1134"/>
      <c r="AH110" s="56"/>
      <c r="AI110" s="1134"/>
      <c r="AJ110" s="56"/>
      <c r="AK110" s="1134"/>
      <c r="AL110" s="59"/>
      <c r="AM110" s="1134"/>
      <c r="AN110" s="59"/>
      <c r="AO110" s="1134"/>
      <c r="AP110" s="1020"/>
      <c r="AQ110" s="1134"/>
      <c r="AR110" s="56"/>
      <c r="AS110" s="249"/>
      <c r="AT110" s="1134"/>
      <c r="AU110" s="56"/>
      <c r="AV110" s="565" t="str">
        <f>IF(AU110="","",IF(AU110="A",パネルラジエーター設備費用算出シート!$G$13,IF(AU110="B",パネルラジエーター設備費用算出シート!$N$13,IF(AU110="C",パネルラジエーター設備費用算出シート!$G$23,IF(AU110="D",パネルラジエーター設備費用算出シート!$N$23,IF(AU110="E",パネルラジエーター設備費用算出シート!$G$33,IF(AU110="F",パネルラジエーター設備費用算出シート!$N$33,IF(AU110="G",パネルラジエーター設備費用算出シート!$G$43,IF(AU110="H",パネルラジエーター設備費用算出シート!$N$43,IF(AU110="I",パネルラジエーター設備費用算出シート!$G$54,パネルラジエーター設備費用算出シート!$N$54))))))))))</f>
        <v/>
      </c>
      <c r="AW110" s="1134"/>
      <c r="AX110" s="59"/>
      <c r="AY110" s="566"/>
      <c r="AZ110" s="1134"/>
      <c r="BA110" s="28"/>
      <c r="BB110" s="28"/>
      <c r="BC110" s="28"/>
      <c r="BD110" s="28"/>
      <c r="BE110" s="28"/>
      <c r="BF110" s="28"/>
      <c r="BG110" s="28"/>
      <c r="BH110" s="28"/>
      <c r="BI110" s="28"/>
      <c r="BJ110" s="28"/>
    </row>
    <row r="111" spans="1:62" s="29" customFormat="1">
      <c r="A111" s="67"/>
      <c r="B111" s="52">
        <v>99</v>
      </c>
      <c r="C111" s="78"/>
      <c r="D111" s="53"/>
      <c r="E111" s="68"/>
      <c r="F111" s="562"/>
      <c r="G111" s="562"/>
      <c r="H111" s="56"/>
      <c r="I111" s="57"/>
      <c r="J111" s="972"/>
      <c r="K111" s="564" t="str">
        <f t="shared" si="2"/>
        <v/>
      </c>
      <c r="L111" s="564" t="str">
        <f>IF($G111="","",IF(OR(全体概要!$C$15=1,全体概要!$C$15=2),INDEX($BG$15,MATCH($G111,$BF$15,-1)),IF(全体概要!$C$15=3,INDEX($BG$14,MATCH($G111,$BF$14,-1)),IF(AND(全体概要!$C$15&gt;=4,全体概要!$C$15&lt;=7),INDEX($BG$13,MATCH($G111,$BF$13,-1)),0))))</f>
        <v/>
      </c>
      <c r="M111" s="1048" t="str">
        <f t="shared" si="3"/>
        <v/>
      </c>
      <c r="N111" s="1133">
        <f>IF(OR(K111="",L111="",M111=""),0,(IF(全体概要!$U$54="☑",700000*K111*L111*M111,550000*K111*L111*M111)))</f>
        <v>0</v>
      </c>
      <c r="O111" s="1134"/>
      <c r="P111" s="56"/>
      <c r="Q111" s="51"/>
      <c r="R111" s="1134"/>
      <c r="S111" s="51"/>
      <c r="T111" s="51"/>
      <c r="U111" s="1134"/>
      <c r="V111" s="56"/>
      <c r="W111" s="51"/>
      <c r="X111" s="1135"/>
      <c r="Y111" s="51"/>
      <c r="Z111" s="51"/>
      <c r="AA111" s="1134"/>
      <c r="AB111" s="56"/>
      <c r="AC111" s="1134"/>
      <c r="AD111" s="56"/>
      <c r="AE111" s="1134"/>
      <c r="AF111" s="56"/>
      <c r="AG111" s="1134"/>
      <c r="AH111" s="56"/>
      <c r="AI111" s="1134"/>
      <c r="AJ111" s="56"/>
      <c r="AK111" s="1134"/>
      <c r="AL111" s="59"/>
      <c r="AM111" s="1134"/>
      <c r="AN111" s="59"/>
      <c r="AO111" s="1134"/>
      <c r="AP111" s="1020"/>
      <c r="AQ111" s="1134"/>
      <c r="AR111" s="56"/>
      <c r="AS111" s="249"/>
      <c r="AT111" s="1134"/>
      <c r="AU111" s="56"/>
      <c r="AV111" s="565" t="str">
        <f>IF(AU111="","",IF(AU111="A",パネルラジエーター設備費用算出シート!$G$13,IF(AU111="B",パネルラジエーター設備費用算出シート!$N$13,IF(AU111="C",パネルラジエーター設備費用算出シート!$G$23,IF(AU111="D",パネルラジエーター設備費用算出シート!$N$23,IF(AU111="E",パネルラジエーター設備費用算出シート!$G$33,IF(AU111="F",パネルラジエーター設備費用算出シート!$N$33,IF(AU111="G",パネルラジエーター設備費用算出シート!$G$43,IF(AU111="H",パネルラジエーター設備費用算出シート!$N$43,IF(AU111="I",パネルラジエーター設備費用算出シート!$G$54,パネルラジエーター設備費用算出シート!$N$54))))))))))</f>
        <v/>
      </c>
      <c r="AW111" s="1134"/>
      <c r="AX111" s="59"/>
      <c r="AY111" s="566"/>
      <c r="AZ111" s="1134"/>
      <c r="BA111" s="28"/>
      <c r="BB111" s="28"/>
      <c r="BC111" s="28"/>
      <c r="BD111" s="28"/>
      <c r="BE111" s="28"/>
      <c r="BF111" s="28"/>
      <c r="BG111" s="28"/>
      <c r="BH111" s="28"/>
      <c r="BI111" s="28"/>
      <c r="BJ111" s="28"/>
    </row>
    <row r="112" spans="1:62" s="29" customFormat="1">
      <c r="A112" s="67"/>
      <c r="B112" s="52">
        <v>100</v>
      </c>
      <c r="C112" s="78"/>
      <c r="D112" s="53"/>
      <c r="E112" s="68"/>
      <c r="F112" s="562"/>
      <c r="G112" s="562"/>
      <c r="H112" s="56"/>
      <c r="I112" s="57"/>
      <c r="J112" s="972"/>
      <c r="K112" s="564" t="str">
        <f t="shared" si="2"/>
        <v/>
      </c>
      <c r="L112" s="564" t="str">
        <f>IF($G112="","",IF(OR(全体概要!$C$15=1,全体概要!$C$15=2),INDEX($BG$15,MATCH($G112,$BF$15,-1)),IF(全体概要!$C$15=3,INDEX($BG$14,MATCH($G112,$BF$14,-1)),IF(AND(全体概要!$C$15&gt;=4,全体概要!$C$15&lt;=7),INDEX($BG$13,MATCH($G112,$BF$13,-1)),0))))</f>
        <v/>
      </c>
      <c r="M112" s="1048" t="str">
        <f t="shared" si="3"/>
        <v/>
      </c>
      <c r="N112" s="1133">
        <f>IF(OR(K112="",L112="",M112=""),0,(IF(全体概要!$U$54="☑",700000*K112*L112*M112,550000*K112*L112*M112)))</f>
        <v>0</v>
      </c>
      <c r="O112" s="1134"/>
      <c r="P112" s="56"/>
      <c r="Q112" s="51"/>
      <c r="R112" s="1134"/>
      <c r="S112" s="51"/>
      <c r="T112" s="51"/>
      <c r="U112" s="1134"/>
      <c r="V112" s="56"/>
      <c r="W112" s="51"/>
      <c r="X112" s="1135"/>
      <c r="Y112" s="51"/>
      <c r="Z112" s="51"/>
      <c r="AA112" s="1134"/>
      <c r="AB112" s="56"/>
      <c r="AC112" s="1134"/>
      <c r="AD112" s="56"/>
      <c r="AE112" s="1134"/>
      <c r="AF112" s="56"/>
      <c r="AG112" s="1134"/>
      <c r="AH112" s="56"/>
      <c r="AI112" s="1134"/>
      <c r="AJ112" s="56"/>
      <c r="AK112" s="1134"/>
      <c r="AL112" s="59"/>
      <c r="AM112" s="1134"/>
      <c r="AN112" s="59"/>
      <c r="AO112" s="1134"/>
      <c r="AP112" s="1020"/>
      <c r="AQ112" s="1134"/>
      <c r="AR112" s="56"/>
      <c r="AS112" s="249"/>
      <c r="AT112" s="1134"/>
      <c r="AU112" s="56"/>
      <c r="AV112" s="565" t="str">
        <f>IF(AU112="","",IF(AU112="A",パネルラジエーター設備費用算出シート!$G$13,IF(AU112="B",パネルラジエーター設備費用算出シート!$N$13,IF(AU112="C",パネルラジエーター設備費用算出シート!$G$23,IF(AU112="D",パネルラジエーター設備費用算出シート!$N$23,IF(AU112="E",パネルラジエーター設備費用算出シート!$G$33,IF(AU112="F",パネルラジエーター設備費用算出シート!$N$33,IF(AU112="G",パネルラジエーター設備費用算出シート!$G$43,IF(AU112="H",パネルラジエーター設備費用算出シート!$N$43,IF(AU112="I",パネルラジエーター設備費用算出シート!$G$54,パネルラジエーター設備費用算出シート!$N$54))))))))))</f>
        <v/>
      </c>
      <c r="AW112" s="1134"/>
      <c r="AX112" s="59"/>
      <c r="AY112" s="566"/>
      <c r="AZ112" s="1134"/>
      <c r="BA112" s="28"/>
      <c r="BB112" s="28"/>
      <c r="BC112" s="28"/>
      <c r="BD112" s="28"/>
      <c r="BE112" s="28"/>
      <c r="BF112" s="28"/>
      <c r="BG112" s="28"/>
      <c r="BH112" s="28"/>
      <c r="BI112" s="28"/>
      <c r="BJ112" s="28"/>
    </row>
    <row r="113" spans="1:62" s="29" customFormat="1">
      <c r="A113" s="67"/>
      <c r="B113" s="52">
        <v>101</v>
      </c>
      <c r="C113" s="78"/>
      <c r="D113" s="53"/>
      <c r="E113" s="68"/>
      <c r="F113" s="562"/>
      <c r="G113" s="562"/>
      <c r="H113" s="56"/>
      <c r="I113" s="57"/>
      <c r="J113" s="972"/>
      <c r="K113" s="564" t="str">
        <f t="shared" si="2"/>
        <v/>
      </c>
      <c r="L113" s="564" t="str">
        <f>IF($G113="","",IF(OR(全体概要!$C$15=1,全体概要!$C$15=2),INDEX($BG$15,MATCH($G113,$BF$15,-1)),IF(全体概要!$C$15=3,INDEX($BG$14,MATCH($G113,$BF$14,-1)),IF(AND(全体概要!$C$15&gt;=4,全体概要!$C$15&lt;=7),INDEX($BG$13,MATCH($G113,$BF$13,-1)),0))))</f>
        <v/>
      </c>
      <c r="M113" s="1048" t="str">
        <f t="shared" si="3"/>
        <v/>
      </c>
      <c r="N113" s="1133">
        <f>IF(OR(K113="",L113="",M113=""),0,(IF(全体概要!$U$54="☑",700000*K113*L113*M113,550000*K113*L113*M113)))</f>
        <v>0</v>
      </c>
      <c r="O113" s="1134"/>
      <c r="P113" s="56"/>
      <c r="Q113" s="51"/>
      <c r="R113" s="1134"/>
      <c r="S113" s="51"/>
      <c r="T113" s="51"/>
      <c r="U113" s="1134"/>
      <c r="V113" s="56"/>
      <c r="W113" s="51"/>
      <c r="X113" s="1135"/>
      <c r="Y113" s="51"/>
      <c r="Z113" s="51"/>
      <c r="AA113" s="1134"/>
      <c r="AB113" s="56"/>
      <c r="AC113" s="1134"/>
      <c r="AD113" s="56"/>
      <c r="AE113" s="1134"/>
      <c r="AF113" s="56"/>
      <c r="AG113" s="1134"/>
      <c r="AH113" s="56"/>
      <c r="AI113" s="1134"/>
      <c r="AJ113" s="56"/>
      <c r="AK113" s="1134"/>
      <c r="AL113" s="59"/>
      <c r="AM113" s="1134"/>
      <c r="AN113" s="59"/>
      <c r="AO113" s="1134"/>
      <c r="AP113" s="1020"/>
      <c r="AQ113" s="1134"/>
      <c r="AR113" s="56"/>
      <c r="AS113" s="249"/>
      <c r="AT113" s="1134"/>
      <c r="AU113" s="56"/>
      <c r="AV113" s="565" t="str">
        <f>IF(AU113="","",IF(AU113="A",パネルラジエーター設備費用算出シート!$G$13,IF(AU113="B",パネルラジエーター設備費用算出シート!$N$13,IF(AU113="C",パネルラジエーター設備費用算出シート!$G$23,IF(AU113="D",パネルラジエーター設備費用算出シート!$N$23,IF(AU113="E",パネルラジエーター設備費用算出シート!$G$33,IF(AU113="F",パネルラジエーター設備費用算出シート!$N$33,IF(AU113="G",パネルラジエーター設備費用算出シート!$G$43,IF(AU113="H",パネルラジエーター設備費用算出シート!$N$43,IF(AU113="I",パネルラジエーター設備費用算出シート!$G$54,パネルラジエーター設備費用算出シート!$N$54))))))))))</f>
        <v/>
      </c>
      <c r="AW113" s="1134"/>
      <c r="AX113" s="59"/>
      <c r="AY113" s="566"/>
      <c r="AZ113" s="1134"/>
      <c r="BA113" s="28"/>
      <c r="BB113" s="28"/>
      <c r="BC113" s="28"/>
      <c r="BD113" s="28"/>
      <c r="BE113" s="28"/>
      <c r="BF113" s="28"/>
      <c r="BG113" s="28"/>
      <c r="BH113" s="28"/>
      <c r="BI113" s="28"/>
      <c r="BJ113" s="28"/>
    </row>
    <row r="114" spans="1:62" s="29" customFormat="1">
      <c r="A114" s="67"/>
      <c r="B114" s="52">
        <v>102</v>
      </c>
      <c r="C114" s="78"/>
      <c r="D114" s="53"/>
      <c r="E114" s="68"/>
      <c r="F114" s="562"/>
      <c r="G114" s="562"/>
      <c r="H114" s="56"/>
      <c r="I114" s="57"/>
      <c r="J114" s="972"/>
      <c r="K114" s="564" t="str">
        <f t="shared" si="2"/>
        <v/>
      </c>
      <c r="L114" s="564" t="str">
        <f>IF($G114="","",IF(OR(全体概要!$C$15=1,全体概要!$C$15=2),INDEX($BG$15,MATCH($G114,$BF$15,-1)),IF(全体概要!$C$15=3,INDEX($BG$14,MATCH($G114,$BF$14,-1)),IF(AND(全体概要!$C$15&gt;=4,全体概要!$C$15&lt;=7),INDEX($BG$13,MATCH($G114,$BF$13,-1)),0))))</f>
        <v/>
      </c>
      <c r="M114" s="1048" t="str">
        <f t="shared" si="3"/>
        <v/>
      </c>
      <c r="N114" s="1133">
        <f>IF(OR(K114="",L114="",M114=""),0,(IF(全体概要!$U$54="☑",700000*K114*L114*M114,550000*K114*L114*M114)))</f>
        <v>0</v>
      </c>
      <c r="O114" s="1134"/>
      <c r="P114" s="56"/>
      <c r="Q114" s="51"/>
      <c r="R114" s="1134"/>
      <c r="S114" s="51"/>
      <c r="T114" s="51"/>
      <c r="U114" s="1134"/>
      <c r="V114" s="56"/>
      <c r="W114" s="51"/>
      <c r="X114" s="1135"/>
      <c r="Y114" s="51"/>
      <c r="Z114" s="51"/>
      <c r="AA114" s="1134"/>
      <c r="AB114" s="56"/>
      <c r="AC114" s="1134"/>
      <c r="AD114" s="56"/>
      <c r="AE114" s="1134"/>
      <c r="AF114" s="56"/>
      <c r="AG114" s="1134"/>
      <c r="AH114" s="56"/>
      <c r="AI114" s="1134"/>
      <c r="AJ114" s="56"/>
      <c r="AK114" s="1134"/>
      <c r="AL114" s="59"/>
      <c r="AM114" s="1134"/>
      <c r="AN114" s="59"/>
      <c r="AO114" s="1134"/>
      <c r="AP114" s="1020"/>
      <c r="AQ114" s="1134"/>
      <c r="AR114" s="56"/>
      <c r="AS114" s="249"/>
      <c r="AT114" s="1134"/>
      <c r="AU114" s="56"/>
      <c r="AV114" s="565" t="str">
        <f>IF(AU114="","",IF(AU114="A",パネルラジエーター設備費用算出シート!$G$13,IF(AU114="B",パネルラジエーター設備費用算出シート!$N$13,IF(AU114="C",パネルラジエーター設備費用算出シート!$G$23,IF(AU114="D",パネルラジエーター設備費用算出シート!$N$23,IF(AU114="E",パネルラジエーター設備費用算出シート!$G$33,IF(AU114="F",パネルラジエーター設備費用算出シート!$N$33,IF(AU114="G",パネルラジエーター設備費用算出シート!$G$43,IF(AU114="H",パネルラジエーター設備費用算出シート!$N$43,IF(AU114="I",パネルラジエーター設備費用算出シート!$G$54,パネルラジエーター設備費用算出シート!$N$54))))))))))</f>
        <v/>
      </c>
      <c r="AW114" s="1134"/>
      <c r="AX114" s="59"/>
      <c r="AY114" s="566"/>
      <c r="AZ114" s="1134"/>
      <c r="BA114" s="28"/>
      <c r="BB114" s="28"/>
      <c r="BC114" s="28"/>
      <c r="BD114" s="28"/>
      <c r="BE114" s="28"/>
      <c r="BF114" s="28"/>
      <c r="BG114" s="28"/>
      <c r="BH114" s="28"/>
      <c r="BI114" s="28"/>
      <c r="BJ114" s="28"/>
    </row>
    <row r="115" spans="1:62" s="29" customFormat="1">
      <c r="A115" s="67"/>
      <c r="B115" s="52">
        <v>103</v>
      </c>
      <c r="C115" s="78"/>
      <c r="D115" s="53"/>
      <c r="E115" s="68"/>
      <c r="F115" s="562"/>
      <c r="G115" s="562"/>
      <c r="H115" s="56"/>
      <c r="I115" s="57"/>
      <c r="J115" s="972"/>
      <c r="K115" s="564" t="str">
        <f t="shared" si="2"/>
        <v/>
      </c>
      <c r="L115" s="564" t="str">
        <f>IF($G115="","",IF(OR(全体概要!$C$15=1,全体概要!$C$15=2),INDEX($BG$15,MATCH($G115,$BF$15,-1)),IF(全体概要!$C$15=3,INDEX($BG$14,MATCH($G115,$BF$14,-1)),IF(AND(全体概要!$C$15&gt;=4,全体概要!$C$15&lt;=7),INDEX($BG$13,MATCH($G115,$BF$13,-1)),0))))</f>
        <v/>
      </c>
      <c r="M115" s="1048" t="str">
        <f t="shared" si="3"/>
        <v/>
      </c>
      <c r="N115" s="1133">
        <f>IF(OR(K115="",L115="",M115=""),0,(IF(全体概要!$U$54="☑",700000*K115*L115*M115,550000*K115*L115*M115)))</f>
        <v>0</v>
      </c>
      <c r="O115" s="1134"/>
      <c r="P115" s="56"/>
      <c r="Q115" s="51"/>
      <c r="R115" s="1134"/>
      <c r="S115" s="51"/>
      <c r="T115" s="51"/>
      <c r="U115" s="1134"/>
      <c r="V115" s="56"/>
      <c r="W115" s="51"/>
      <c r="X115" s="1135"/>
      <c r="Y115" s="51"/>
      <c r="Z115" s="51"/>
      <c r="AA115" s="1134"/>
      <c r="AB115" s="56"/>
      <c r="AC115" s="1134"/>
      <c r="AD115" s="56"/>
      <c r="AE115" s="1134"/>
      <c r="AF115" s="56"/>
      <c r="AG115" s="1134"/>
      <c r="AH115" s="56"/>
      <c r="AI115" s="1134"/>
      <c r="AJ115" s="56"/>
      <c r="AK115" s="1134"/>
      <c r="AL115" s="59"/>
      <c r="AM115" s="1134"/>
      <c r="AN115" s="59"/>
      <c r="AO115" s="1134"/>
      <c r="AP115" s="1020"/>
      <c r="AQ115" s="1134"/>
      <c r="AR115" s="56"/>
      <c r="AS115" s="249"/>
      <c r="AT115" s="1134"/>
      <c r="AU115" s="56"/>
      <c r="AV115" s="565" t="str">
        <f>IF(AU115="","",IF(AU115="A",パネルラジエーター設備費用算出シート!$G$13,IF(AU115="B",パネルラジエーター設備費用算出シート!$N$13,IF(AU115="C",パネルラジエーター設備費用算出シート!$G$23,IF(AU115="D",パネルラジエーター設備費用算出シート!$N$23,IF(AU115="E",パネルラジエーター設備費用算出シート!$G$33,IF(AU115="F",パネルラジエーター設備費用算出シート!$N$33,IF(AU115="G",パネルラジエーター設備費用算出シート!$G$43,IF(AU115="H",パネルラジエーター設備費用算出シート!$N$43,IF(AU115="I",パネルラジエーター設備費用算出シート!$G$54,パネルラジエーター設備費用算出シート!$N$54))))))))))</f>
        <v/>
      </c>
      <c r="AW115" s="1134"/>
      <c r="AX115" s="59"/>
      <c r="AY115" s="566"/>
      <c r="AZ115" s="1134"/>
      <c r="BA115" s="28"/>
      <c r="BB115" s="28"/>
      <c r="BC115" s="28"/>
      <c r="BD115" s="28"/>
      <c r="BE115" s="28"/>
      <c r="BF115" s="28"/>
      <c r="BG115" s="28"/>
      <c r="BH115" s="28"/>
      <c r="BI115" s="28"/>
      <c r="BJ115" s="28"/>
    </row>
    <row r="116" spans="1:62" s="29" customFormat="1">
      <c r="A116" s="67"/>
      <c r="B116" s="52">
        <v>104</v>
      </c>
      <c r="C116" s="78"/>
      <c r="D116" s="53"/>
      <c r="E116" s="68"/>
      <c r="F116" s="562"/>
      <c r="G116" s="562"/>
      <c r="H116" s="56"/>
      <c r="I116" s="57"/>
      <c r="J116" s="972"/>
      <c r="K116" s="564" t="str">
        <f t="shared" si="2"/>
        <v/>
      </c>
      <c r="L116" s="564" t="str">
        <f>IF($G116="","",IF(OR(全体概要!$C$15=1,全体概要!$C$15=2),INDEX($BG$15,MATCH($G116,$BF$15,-1)),IF(全体概要!$C$15=3,INDEX($BG$14,MATCH($G116,$BF$14,-1)),IF(AND(全体概要!$C$15&gt;=4,全体概要!$C$15&lt;=7),INDEX($BG$13,MATCH($G116,$BF$13,-1)),0))))</f>
        <v/>
      </c>
      <c r="M116" s="1048" t="str">
        <f t="shared" si="3"/>
        <v/>
      </c>
      <c r="N116" s="1133">
        <f>IF(OR(K116="",L116="",M116=""),0,(IF(全体概要!$U$54="☑",700000*K116*L116*M116,550000*K116*L116*M116)))</f>
        <v>0</v>
      </c>
      <c r="O116" s="1134"/>
      <c r="P116" s="56"/>
      <c r="Q116" s="51"/>
      <c r="R116" s="1134"/>
      <c r="S116" s="51"/>
      <c r="T116" s="51"/>
      <c r="U116" s="1134"/>
      <c r="V116" s="56"/>
      <c r="W116" s="51"/>
      <c r="X116" s="1135"/>
      <c r="Y116" s="51"/>
      <c r="Z116" s="51"/>
      <c r="AA116" s="1134"/>
      <c r="AB116" s="56"/>
      <c r="AC116" s="1134"/>
      <c r="AD116" s="56"/>
      <c r="AE116" s="1134"/>
      <c r="AF116" s="56"/>
      <c r="AG116" s="1134"/>
      <c r="AH116" s="56"/>
      <c r="AI116" s="1134"/>
      <c r="AJ116" s="56"/>
      <c r="AK116" s="1134"/>
      <c r="AL116" s="59"/>
      <c r="AM116" s="1134"/>
      <c r="AN116" s="59"/>
      <c r="AO116" s="1134"/>
      <c r="AP116" s="1020"/>
      <c r="AQ116" s="1134"/>
      <c r="AR116" s="56"/>
      <c r="AS116" s="249"/>
      <c r="AT116" s="1134"/>
      <c r="AU116" s="56"/>
      <c r="AV116" s="565" t="str">
        <f>IF(AU116="","",IF(AU116="A",パネルラジエーター設備費用算出シート!$G$13,IF(AU116="B",パネルラジエーター設備費用算出シート!$N$13,IF(AU116="C",パネルラジエーター設備費用算出シート!$G$23,IF(AU116="D",パネルラジエーター設備費用算出シート!$N$23,IF(AU116="E",パネルラジエーター設備費用算出シート!$G$33,IF(AU116="F",パネルラジエーター設備費用算出シート!$N$33,IF(AU116="G",パネルラジエーター設備費用算出シート!$G$43,IF(AU116="H",パネルラジエーター設備費用算出シート!$N$43,IF(AU116="I",パネルラジエーター設備費用算出シート!$G$54,パネルラジエーター設備費用算出シート!$N$54))))))))))</f>
        <v/>
      </c>
      <c r="AW116" s="1134"/>
      <c r="AX116" s="59"/>
      <c r="AY116" s="566"/>
      <c r="AZ116" s="1134"/>
      <c r="BA116" s="28"/>
      <c r="BB116" s="28"/>
      <c r="BC116" s="28"/>
      <c r="BD116" s="28"/>
      <c r="BE116" s="28"/>
      <c r="BF116" s="28"/>
      <c r="BG116" s="28"/>
      <c r="BH116" s="28"/>
      <c r="BI116" s="28"/>
      <c r="BJ116" s="28"/>
    </row>
    <row r="117" spans="1:62" s="29" customFormat="1">
      <c r="A117" s="67"/>
      <c r="B117" s="52">
        <v>105</v>
      </c>
      <c r="C117" s="78"/>
      <c r="D117" s="53"/>
      <c r="E117" s="68"/>
      <c r="F117" s="562"/>
      <c r="G117" s="562"/>
      <c r="H117" s="56"/>
      <c r="I117" s="57"/>
      <c r="J117" s="972"/>
      <c r="K117" s="564" t="str">
        <f t="shared" si="2"/>
        <v/>
      </c>
      <c r="L117" s="564" t="str">
        <f>IF($G117="","",IF(OR(全体概要!$C$15=1,全体概要!$C$15=2),INDEX($BG$15,MATCH($G117,$BF$15,-1)),IF(全体概要!$C$15=3,INDEX($BG$14,MATCH($G117,$BF$14,-1)),IF(AND(全体概要!$C$15&gt;=4,全体概要!$C$15&lt;=7),INDEX($BG$13,MATCH($G117,$BF$13,-1)),0))))</f>
        <v/>
      </c>
      <c r="M117" s="1048" t="str">
        <f t="shared" si="3"/>
        <v/>
      </c>
      <c r="N117" s="1133">
        <f>IF(OR(K117="",L117="",M117=""),0,(IF(全体概要!$U$54="☑",700000*K117*L117*M117,550000*K117*L117*M117)))</f>
        <v>0</v>
      </c>
      <c r="O117" s="1134"/>
      <c r="P117" s="56"/>
      <c r="Q117" s="51"/>
      <c r="R117" s="1134"/>
      <c r="S117" s="51"/>
      <c r="T117" s="51"/>
      <c r="U117" s="1134"/>
      <c r="V117" s="56"/>
      <c r="W117" s="51"/>
      <c r="X117" s="1135"/>
      <c r="Y117" s="51"/>
      <c r="Z117" s="51"/>
      <c r="AA117" s="1134"/>
      <c r="AB117" s="56"/>
      <c r="AC117" s="1134"/>
      <c r="AD117" s="56"/>
      <c r="AE117" s="1134"/>
      <c r="AF117" s="56"/>
      <c r="AG117" s="1134"/>
      <c r="AH117" s="56"/>
      <c r="AI117" s="1134"/>
      <c r="AJ117" s="56"/>
      <c r="AK117" s="1134"/>
      <c r="AL117" s="59"/>
      <c r="AM117" s="1134"/>
      <c r="AN117" s="59"/>
      <c r="AO117" s="1134"/>
      <c r="AP117" s="1020"/>
      <c r="AQ117" s="1134"/>
      <c r="AR117" s="56"/>
      <c r="AS117" s="249"/>
      <c r="AT117" s="1134"/>
      <c r="AU117" s="56"/>
      <c r="AV117" s="565" t="str">
        <f>IF(AU117="","",IF(AU117="A",パネルラジエーター設備費用算出シート!$G$13,IF(AU117="B",パネルラジエーター設備費用算出シート!$N$13,IF(AU117="C",パネルラジエーター設備費用算出シート!$G$23,IF(AU117="D",パネルラジエーター設備費用算出シート!$N$23,IF(AU117="E",パネルラジエーター設備費用算出シート!$G$33,IF(AU117="F",パネルラジエーター設備費用算出シート!$N$33,IF(AU117="G",パネルラジエーター設備費用算出シート!$G$43,IF(AU117="H",パネルラジエーター設備費用算出シート!$N$43,IF(AU117="I",パネルラジエーター設備費用算出シート!$G$54,パネルラジエーター設備費用算出シート!$N$54))))))))))</f>
        <v/>
      </c>
      <c r="AW117" s="1134"/>
      <c r="AX117" s="59"/>
      <c r="AY117" s="566"/>
      <c r="AZ117" s="1134"/>
      <c r="BA117" s="28"/>
      <c r="BB117" s="28"/>
      <c r="BC117" s="28"/>
      <c r="BD117" s="28"/>
      <c r="BE117" s="28"/>
      <c r="BF117" s="28"/>
      <c r="BG117" s="28"/>
      <c r="BH117" s="28"/>
      <c r="BI117" s="28"/>
      <c r="BJ117" s="28"/>
    </row>
    <row r="118" spans="1:62" s="29" customFormat="1">
      <c r="A118" s="67"/>
      <c r="B118" s="52">
        <v>106</v>
      </c>
      <c r="C118" s="78"/>
      <c r="D118" s="53"/>
      <c r="E118" s="68"/>
      <c r="F118" s="562"/>
      <c r="G118" s="562"/>
      <c r="H118" s="56"/>
      <c r="I118" s="57"/>
      <c r="J118" s="972"/>
      <c r="K118" s="564" t="str">
        <f t="shared" si="2"/>
        <v/>
      </c>
      <c r="L118" s="564" t="str">
        <f>IF($G118="","",IF(OR(全体概要!$C$15=1,全体概要!$C$15=2),INDEX($BG$15,MATCH($G118,$BF$15,-1)),IF(全体概要!$C$15=3,INDEX($BG$14,MATCH($G118,$BF$14,-1)),IF(AND(全体概要!$C$15&gt;=4,全体概要!$C$15&lt;=7),INDEX($BG$13,MATCH($G118,$BF$13,-1)),0))))</f>
        <v/>
      </c>
      <c r="M118" s="1048" t="str">
        <f t="shared" si="3"/>
        <v/>
      </c>
      <c r="N118" s="1133">
        <f>IF(OR(K118="",L118="",M118=""),0,(IF(全体概要!$U$54="☑",700000*K118*L118*M118,550000*K118*L118*M118)))</f>
        <v>0</v>
      </c>
      <c r="O118" s="1134"/>
      <c r="P118" s="56"/>
      <c r="Q118" s="51"/>
      <c r="R118" s="1134"/>
      <c r="S118" s="51"/>
      <c r="T118" s="51"/>
      <c r="U118" s="1134"/>
      <c r="V118" s="56"/>
      <c r="W118" s="51"/>
      <c r="X118" s="1135"/>
      <c r="Y118" s="51"/>
      <c r="Z118" s="51"/>
      <c r="AA118" s="1134"/>
      <c r="AB118" s="56"/>
      <c r="AC118" s="1134"/>
      <c r="AD118" s="56"/>
      <c r="AE118" s="1134"/>
      <c r="AF118" s="56"/>
      <c r="AG118" s="1134"/>
      <c r="AH118" s="56"/>
      <c r="AI118" s="1134"/>
      <c r="AJ118" s="56"/>
      <c r="AK118" s="1134"/>
      <c r="AL118" s="59"/>
      <c r="AM118" s="1134"/>
      <c r="AN118" s="59"/>
      <c r="AO118" s="1134"/>
      <c r="AP118" s="1020"/>
      <c r="AQ118" s="1134"/>
      <c r="AR118" s="56"/>
      <c r="AS118" s="249"/>
      <c r="AT118" s="1134"/>
      <c r="AU118" s="56"/>
      <c r="AV118" s="565" t="str">
        <f>IF(AU118="","",IF(AU118="A",パネルラジエーター設備費用算出シート!$G$13,IF(AU118="B",パネルラジエーター設備費用算出シート!$N$13,IF(AU118="C",パネルラジエーター設備費用算出シート!$G$23,IF(AU118="D",パネルラジエーター設備費用算出シート!$N$23,IF(AU118="E",パネルラジエーター設備費用算出シート!$G$33,IF(AU118="F",パネルラジエーター設備費用算出シート!$N$33,IF(AU118="G",パネルラジエーター設備費用算出シート!$G$43,IF(AU118="H",パネルラジエーター設備費用算出シート!$N$43,IF(AU118="I",パネルラジエーター設備費用算出シート!$G$54,パネルラジエーター設備費用算出シート!$N$54))))))))))</f>
        <v/>
      </c>
      <c r="AW118" s="1134"/>
      <c r="AX118" s="59"/>
      <c r="AY118" s="566"/>
      <c r="AZ118" s="1134"/>
      <c r="BA118" s="28"/>
      <c r="BB118" s="28"/>
      <c r="BC118" s="28"/>
      <c r="BD118" s="28"/>
      <c r="BE118" s="28"/>
      <c r="BF118" s="28"/>
      <c r="BG118" s="28"/>
      <c r="BH118" s="28"/>
      <c r="BI118" s="28"/>
      <c r="BJ118" s="28"/>
    </row>
    <row r="119" spans="1:62" s="29" customFormat="1">
      <c r="A119" s="67"/>
      <c r="B119" s="52">
        <v>107</v>
      </c>
      <c r="C119" s="78"/>
      <c r="D119" s="53"/>
      <c r="E119" s="68"/>
      <c r="F119" s="562"/>
      <c r="G119" s="562"/>
      <c r="H119" s="56"/>
      <c r="I119" s="57"/>
      <c r="J119" s="972"/>
      <c r="K119" s="564" t="str">
        <f t="shared" si="2"/>
        <v/>
      </c>
      <c r="L119" s="564" t="str">
        <f>IF($G119="","",IF(OR(全体概要!$C$15=1,全体概要!$C$15=2),INDEX($BG$15,MATCH($G119,$BF$15,-1)),IF(全体概要!$C$15=3,INDEX($BG$14,MATCH($G119,$BF$14,-1)),IF(AND(全体概要!$C$15&gt;=4,全体概要!$C$15&lt;=7),INDEX($BG$13,MATCH($G119,$BF$13,-1)),0))))</f>
        <v/>
      </c>
      <c r="M119" s="1048" t="str">
        <f t="shared" si="3"/>
        <v/>
      </c>
      <c r="N119" s="1133">
        <f>IF(OR(K119="",L119="",M119=""),0,(IF(全体概要!$U$54="☑",700000*K119*L119*M119,550000*K119*L119*M119)))</f>
        <v>0</v>
      </c>
      <c r="O119" s="1134"/>
      <c r="P119" s="56"/>
      <c r="Q119" s="51"/>
      <c r="R119" s="1134"/>
      <c r="S119" s="51"/>
      <c r="T119" s="51"/>
      <c r="U119" s="1134"/>
      <c r="V119" s="56"/>
      <c r="W119" s="51"/>
      <c r="X119" s="1135"/>
      <c r="Y119" s="51"/>
      <c r="Z119" s="51"/>
      <c r="AA119" s="1134"/>
      <c r="AB119" s="56"/>
      <c r="AC119" s="1134"/>
      <c r="AD119" s="56"/>
      <c r="AE119" s="1134"/>
      <c r="AF119" s="56"/>
      <c r="AG119" s="1134"/>
      <c r="AH119" s="56"/>
      <c r="AI119" s="1134"/>
      <c r="AJ119" s="56"/>
      <c r="AK119" s="1134"/>
      <c r="AL119" s="59"/>
      <c r="AM119" s="1134"/>
      <c r="AN119" s="59"/>
      <c r="AO119" s="1134"/>
      <c r="AP119" s="1020"/>
      <c r="AQ119" s="1134"/>
      <c r="AR119" s="56"/>
      <c r="AS119" s="249"/>
      <c r="AT119" s="1134"/>
      <c r="AU119" s="56"/>
      <c r="AV119" s="565" t="str">
        <f>IF(AU119="","",IF(AU119="A",パネルラジエーター設備費用算出シート!$G$13,IF(AU119="B",パネルラジエーター設備費用算出シート!$N$13,IF(AU119="C",パネルラジエーター設備費用算出シート!$G$23,IF(AU119="D",パネルラジエーター設備費用算出シート!$N$23,IF(AU119="E",パネルラジエーター設備費用算出シート!$G$33,IF(AU119="F",パネルラジエーター設備費用算出シート!$N$33,IF(AU119="G",パネルラジエーター設備費用算出シート!$G$43,IF(AU119="H",パネルラジエーター設備費用算出シート!$N$43,IF(AU119="I",パネルラジエーター設備費用算出シート!$G$54,パネルラジエーター設備費用算出シート!$N$54))))))))))</f>
        <v/>
      </c>
      <c r="AW119" s="1134"/>
      <c r="AX119" s="59"/>
      <c r="AY119" s="566"/>
      <c r="AZ119" s="1134"/>
      <c r="BA119" s="28"/>
      <c r="BB119" s="28"/>
      <c r="BC119" s="28"/>
      <c r="BD119" s="28"/>
      <c r="BE119" s="28"/>
      <c r="BF119" s="28"/>
      <c r="BG119" s="28"/>
      <c r="BH119" s="28"/>
      <c r="BI119" s="28"/>
      <c r="BJ119" s="28"/>
    </row>
    <row r="120" spans="1:62" s="29" customFormat="1">
      <c r="A120" s="67"/>
      <c r="B120" s="52">
        <v>108</v>
      </c>
      <c r="C120" s="78"/>
      <c r="D120" s="53"/>
      <c r="E120" s="68"/>
      <c r="F120" s="562"/>
      <c r="G120" s="562"/>
      <c r="H120" s="56"/>
      <c r="I120" s="57"/>
      <c r="J120" s="972"/>
      <c r="K120" s="564" t="str">
        <f t="shared" si="2"/>
        <v/>
      </c>
      <c r="L120" s="564" t="str">
        <f>IF($G120="","",IF(OR(全体概要!$C$15=1,全体概要!$C$15=2),INDEX($BG$15,MATCH($G120,$BF$15,-1)),IF(全体概要!$C$15=3,INDEX($BG$14,MATCH($G120,$BF$14,-1)),IF(AND(全体概要!$C$15&gt;=4,全体概要!$C$15&lt;=7),INDEX($BG$13,MATCH($G120,$BF$13,-1)),0))))</f>
        <v/>
      </c>
      <c r="M120" s="1048" t="str">
        <f t="shared" si="3"/>
        <v/>
      </c>
      <c r="N120" s="1133">
        <f>IF(OR(K120="",L120="",M120=""),0,(IF(全体概要!$U$54="☑",700000*K120*L120*M120,550000*K120*L120*M120)))</f>
        <v>0</v>
      </c>
      <c r="O120" s="1134"/>
      <c r="P120" s="56"/>
      <c r="Q120" s="51"/>
      <c r="R120" s="1134"/>
      <c r="S120" s="51"/>
      <c r="T120" s="51"/>
      <c r="U120" s="1134"/>
      <c r="V120" s="56"/>
      <c r="W120" s="51"/>
      <c r="X120" s="1135"/>
      <c r="Y120" s="51"/>
      <c r="Z120" s="51"/>
      <c r="AA120" s="1134"/>
      <c r="AB120" s="56"/>
      <c r="AC120" s="1134"/>
      <c r="AD120" s="56"/>
      <c r="AE120" s="1134"/>
      <c r="AF120" s="56"/>
      <c r="AG120" s="1134"/>
      <c r="AH120" s="56"/>
      <c r="AI120" s="1134"/>
      <c r="AJ120" s="56"/>
      <c r="AK120" s="1134"/>
      <c r="AL120" s="59"/>
      <c r="AM120" s="1134"/>
      <c r="AN120" s="59"/>
      <c r="AO120" s="1134"/>
      <c r="AP120" s="1020"/>
      <c r="AQ120" s="1134"/>
      <c r="AR120" s="56"/>
      <c r="AS120" s="249"/>
      <c r="AT120" s="1134"/>
      <c r="AU120" s="56"/>
      <c r="AV120" s="565" t="str">
        <f>IF(AU120="","",IF(AU120="A",パネルラジエーター設備費用算出シート!$G$13,IF(AU120="B",パネルラジエーター設備費用算出シート!$N$13,IF(AU120="C",パネルラジエーター設備費用算出シート!$G$23,IF(AU120="D",パネルラジエーター設備費用算出シート!$N$23,IF(AU120="E",パネルラジエーター設備費用算出シート!$G$33,IF(AU120="F",パネルラジエーター設備費用算出シート!$N$33,IF(AU120="G",パネルラジエーター設備費用算出シート!$G$43,IF(AU120="H",パネルラジエーター設備費用算出シート!$N$43,IF(AU120="I",パネルラジエーター設備費用算出シート!$G$54,パネルラジエーター設備費用算出シート!$N$54))))))))))</f>
        <v/>
      </c>
      <c r="AW120" s="1134"/>
      <c r="AX120" s="59"/>
      <c r="AY120" s="566"/>
      <c r="AZ120" s="1134"/>
      <c r="BA120" s="28"/>
      <c r="BB120" s="28"/>
      <c r="BC120" s="28"/>
      <c r="BD120" s="28"/>
      <c r="BE120" s="28"/>
      <c r="BF120" s="28"/>
      <c r="BG120" s="28"/>
      <c r="BH120" s="28"/>
      <c r="BI120" s="28"/>
      <c r="BJ120" s="28"/>
    </row>
    <row r="121" spans="1:62" s="29" customFormat="1">
      <c r="A121" s="67"/>
      <c r="B121" s="52">
        <v>109</v>
      </c>
      <c r="C121" s="78"/>
      <c r="D121" s="53"/>
      <c r="E121" s="68"/>
      <c r="F121" s="562"/>
      <c r="G121" s="562"/>
      <c r="H121" s="56"/>
      <c r="I121" s="57"/>
      <c r="J121" s="972"/>
      <c r="K121" s="564" t="str">
        <f t="shared" si="2"/>
        <v/>
      </c>
      <c r="L121" s="564" t="str">
        <f>IF($G121="","",IF(OR(全体概要!$C$15=1,全体概要!$C$15=2),INDEX($BG$15,MATCH($G121,$BF$15,-1)),IF(全体概要!$C$15=3,INDEX($BG$14,MATCH($G121,$BF$14,-1)),IF(AND(全体概要!$C$15&gt;=4,全体概要!$C$15&lt;=7),INDEX($BG$13,MATCH($G121,$BF$13,-1)),0))))</f>
        <v/>
      </c>
      <c r="M121" s="1048" t="str">
        <f t="shared" si="3"/>
        <v/>
      </c>
      <c r="N121" s="1133">
        <f>IF(OR(K121="",L121="",M121=""),0,(IF(全体概要!$U$54="☑",700000*K121*L121*M121,550000*K121*L121*M121)))</f>
        <v>0</v>
      </c>
      <c r="O121" s="1134"/>
      <c r="P121" s="56"/>
      <c r="Q121" s="51"/>
      <c r="R121" s="1134"/>
      <c r="S121" s="51"/>
      <c r="T121" s="51"/>
      <c r="U121" s="1134"/>
      <c r="V121" s="56"/>
      <c r="W121" s="51"/>
      <c r="X121" s="1135"/>
      <c r="Y121" s="51"/>
      <c r="Z121" s="51"/>
      <c r="AA121" s="1134"/>
      <c r="AB121" s="56"/>
      <c r="AC121" s="1134"/>
      <c r="AD121" s="56"/>
      <c r="AE121" s="1134"/>
      <c r="AF121" s="56"/>
      <c r="AG121" s="1134"/>
      <c r="AH121" s="56"/>
      <c r="AI121" s="1134"/>
      <c r="AJ121" s="56"/>
      <c r="AK121" s="1134"/>
      <c r="AL121" s="59"/>
      <c r="AM121" s="1134"/>
      <c r="AN121" s="59"/>
      <c r="AO121" s="1134"/>
      <c r="AP121" s="1020"/>
      <c r="AQ121" s="1134"/>
      <c r="AR121" s="56"/>
      <c r="AS121" s="249"/>
      <c r="AT121" s="1134"/>
      <c r="AU121" s="56"/>
      <c r="AV121" s="565" t="str">
        <f>IF(AU121="","",IF(AU121="A",パネルラジエーター設備費用算出シート!$G$13,IF(AU121="B",パネルラジエーター設備費用算出シート!$N$13,IF(AU121="C",パネルラジエーター設備費用算出シート!$G$23,IF(AU121="D",パネルラジエーター設備費用算出シート!$N$23,IF(AU121="E",パネルラジエーター設備費用算出シート!$G$33,IF(AU121="F",パネルラジエーター設備費用算出シート!$N$33,IF(AU121="G",パネルラジエーター設備費用算出シート!$G$43,IF(AU121="H",パネルラジエーター設備費用算出シート!$N$43,IF(AU121="I",パネルラジエーター設備費用算出シート!$G$54,パネルラジエーター設備費用算出シート!$N$54))))))))))</f>
        <v/>
      </c>
      <c r="AW121" s="1134"/>
      <c r="AX121" s="59"/>
      <c r="AY121" s="566"/>
      <c r="AZ121" s="1134"/>
      <c r="BA121" s="28"/>
      <c r="BB121" s="28"/>
      <c r="BC121" s="28"/>
      <c r="BD121" s="28"/>
      <c r="BE121" s="28"/>
      <c r="BF121" s="28"/>
      <c r="BG121" s="28"/>
      <c r="BH121" s="28"/>
      <c r="BI121" s="28"/>
      <c r="BJ121" s="28"/>
    </row>
    <row r="122" spans="1:62" s="29" customFormat="1">
      <c r="A122" s="67"/>
      <c r="B122" s="52">
        <v>110</v>
      </c>
      <c r="C122" s="78"/>
      <c r="D122" s="53"/>
      <c r="E122" s="68"/>
      <c r="F122" s="562"/>
      <c r="G122" s="562"/>
      <c r="H122" s="56"/>
      <c r="I122" s="57"/>
      <c r="J122" s="972"/>
      <c r="K122" s="564" t="str">
        <f t="shared" si="2"/>
        <v/>
      </c>
      <c r="L122" s="564" t="str">
        <f>IF($G122="","",IF(OR(全体概要!$C$15=1,全体概要!$C$15=2),INDEX($BG$15,MATCH($G122,$BF$15,-1)),IF(全体概要!$C$15=3,INDEX($BG$14,MATCH($G122,$BF$14,-1)),IF(AND(全体概要!$C$15&gt;=4,全体概要!$C$15&lt;=7),INDEX($BG$13,MATCH($G122,$BF$13,-1)),0))))</f>
        <v/>
      </c>
      <c r="M122" s="1048" t="str">
        <f t="shared" si="3"/>
        <v/>
      </c>
      <c r="N122" s="1133">
        <f>IF(OR(K122="",L122="",M122=""),0,(IF(全体概要!$U$54="☑",700000*K122*L122*M122,550000*K122*L122*M122)))</f>
        <v>0</v>
      </c>
      <c r="O122" s="1134"/>
      <c r="P122" s="56"/>
      <c r="Q122" s="51"/>
      <c r="R122" s="1134"/>
      <c r="S122" s="51"/>
      <c r="T122" s="51"/>
      <c r="U122" s="1134"/>
      <c r="V122" s="56"/>
      <c r="W122" s="51"/>
      <c r="X122" s="1135"/>
      <c r="Y122" s="51"/>
      <c r="Z122" s="51"/>
      <c r="AA122" s="1134"/>
      <c r="AB122" s="56"/>
      <c r="AC122" s="1134"/>
      <c r="AD122" s="56"/>
      <c r="AE122" s="1134"/>
      <c r="AF122" s="56"/>
      <c r="AG122" s="1134"/>
      <c r="AH122" s="56"/>
      <c r="AI122" s="1134"/>
      <c r="AJ122" s="56"/>
      <c r="AK122" s="1134"/>
      <c r="AL122" s="59"/>
      <c r="AM122" s="1134"/>
      <c r="AN122" s="59"/>
      <c r="AO122" s="1134"/>
      <c r="AP122" s="1020"/>
      <c r="AQ122" s="1134"/>
      <c r="AR122" s="56"/>
      <c r="AS122" s="249"/>
      <c r="AT122" s="1134"/>
      <c r="AU122" s="56"/>
      <c r="AV122" s="565" t="str">
        <f>IF(AU122="","",IF(AU122="A",パネルラジエーター設備費用算出シート!$G$13,IF(AU122="B",パネルラジエーター設備費用算出シート!$N$13,IF(AU122="C",パネルラジエーター設備費用算出シート!$G$23,IF(AU122="D",パネルラジエーター設備費用算出シート!$N$23,IF(AU122="E",パネルラジエーター設備費用算出シート!$G$33,IF(AU122="F",パネルラジエーター設備費用算出シート!$N$33,IF(AU122="G",パネルラジエーター設備費用算出シート!$G$43,IF(AU122="H",パネルラジエーター設備費用算出シート!$N$43,IF(AU122="I",パネルラジエーター設備費用算出シート!$G$54,パネルラジエーター設備費用算出シート!$N$54))))))))))</f>
        <v/>
      </c>
      <c r="AW122" s="1134"/>
      <c r="AX122" s="59"/>
      <c r="AY122" s="566"/>
      <c r="AZ122" s="1134"/>
      <c r="BA122" s="28"/>
      <c r="BB122" s="28"/>
      <c r="BC122" s="28"/>
      <c r="BD122" s="28"/>
      <c r="BE122" s="28"/>
      <c r="BF122" s="28"/>
      <c r="BG122" s="28"/>
      <c r="BH122" s="28"/>
      <c r="BI122" s="28"/>
      <c r="BJ122" s="28"/>
    </row>
    <row r="123" spans="1:62" s="29" customFormat="1">
      <c r="A123" s="67"/>
      <c r="B123" s="52">
        <v>111</v>
      </c>
      <c r="C123" s="78"/>
      <c r="D123" s="53"/>
      <c r="E123" s="68"/>
      <c r="F123" s="562"/>
      <c r="G123" s="562"/>
      <c r="H123" s="56"/>
      <c r="I123" s="57"/>
      <c r="J123" s="972"/>
      <c r="K123" s="564" t="str">
        <f t="shared" si="2"/>
        <v/>
      </c>
      <c r="L123" s="564" t="str">
        <f>IF($G123="","",IF(OR(全体概要!$C$15=1,全体概要!$C$15=2),INDEX($BG$15,MATCH($G123,$BF$15,-1)),IF(全体概要!$C$15=3,INDEX($BG$14,MATCH($G123,$BF$14,-1)),IF(AND(全体概要!$C$15&gt;=4,全体概要!$C$15&lt;=7),INDEX($BG$13,MATCH($G123,$BF$13,-1)),0))))</f>
        <v/>
      </c>
      <c r="M123" s="1048" t="str">
        <f t="shared" si="3"/>
        <v/>
      </c>
      <c r="N123" s="1133">
        <f>IF(OR(K123="",L123="",M123=""),0,(IF(全体概要!$U$54="☑",700000*K123*L123*M123,550000*K123*L123*M123)))</f>
        <v>0</v>
      </c>
      <c r="O123" s="1134"/>
      <c r="P123" s="56"/>
      <c r="Q123" s="51"/>
      <c r="R123" s="1134"/>
      <c r="S123" s="51"/>
      <c r="T123" s="51"/>
      <c r="U123" s="1134"/>
      <c r="V123" s="56"/>
      <c r="W123" s="51"/>
      <c r="X123" s="1135"/>
      <c r="Y123" s="51"/>
      <c r="Z123" s="51"/>
      <c r="AA123" s="1134"/>
      <c r="AB123" s="56"/>
      <c r="AC123" s="1134"/>
      <c r="AD123" s="56"/>
      <c r="AE123" s="1134"/>
      <c r="AF123" s="56"/>
      <c r="AG123" s="1134"/>
      <c r="AH123" s="56"/>
      <c r="AI123" s="1134"/>
      <c r="AJ123" s="56"/>
      <c r="AK123" s="1134"/>
      <c r="AL123" s="59"/>
      <c r="AM123" s="1134"/>
      <c r="AN123" s="59"/>
      <c r="AO123" s="1134"/>
      <c r="AP123" s="1020"/>
      <c r="AQ123" s="1134"/>
      <c r="AR123" s="56"/>
      <c r="AS123" s="249"/>
      <c r="AT123" s="1134"/>
      <c r="AU123" s="56"/>
      <c r="AV123" s="565" t="str">
        <f>IF(AU123="","",IF(AU123="A",パネルラジエーター設備費用算出シート!$G$13,IF(AU123="B",パネルラジエーター設備費用算出シート!$N$13,IF(AU123="C",パネルラジエーター設備費用算出シート!$G$23,IF(AU123="D",パネルラジエーター設備費用算出シート!$N$23,IF(AU123="E",パネルラジエーター設備費用算出シート!$G$33,IF(AU123="F",パネルラジエーター設備費用算出シート!$N$33,IF(AU123="G",パネルラジエーター設備費用算出シート!$G$43,IF(AU123="H",パネルラジエーター設備費用算出シート!$N$43,IF(AU123="I",パネルラジエーター設備費用算出シート!$G$54,パネルラジエーター設備費用算出シート!$N$54))))))))))</f>
        <v/>
      </c>
      <c r="AW123" s="1134"/>
      <c r="AX123" s="59"/>
      <c r="AY123" s="566"/>
      <c r="AZ123" s="1134"/>
      <c r="BA123" s="28"/>
      <c r="BB123" s="28"/>
      <c r="BC123" s="28"/>
      <c r="BD123" s="28"/>
      <c r="BE123" s="28"/>
      <c r="BF123" s="28"/>
      <c r="BG123" s="28"/>
      <c r="BH123" s="28"/>
      <c r="BI123" s="28"/>
      <c r="BJ123" s="28"/>
    </row>
    <row r="124" spans="1:62" s="29" customFormat="1">
      <c r="A124" s="67"/>
      <c r="B124" s="52">
        <v>112</v>
      </c>
      <c r="C124" s="78"/>
      <c r="D124" s="53"/>
      <c r="E124" s="68"/>
      <c r="F124" s="562"/>
      <c r="G124" s="562"/>
      <c r="H124" s="56"/>
      <c r="I124" s="57"/>
      <c r="J124" s="972"/>
      <c r="K124" s="564" t="str">
        <f t="shared" si="2"/>
        <v/>
      </c>
      <c r="L124" s="564" t="str">
        <f>IF($G124="","",IF(OR(全体概要!$C$15=1,全体概要!$C$15=2),INDEX($BG$15,MATCH($G124,$BF$15,-1)),IF(全体概要!$C$15=3,INDEX($BG$14,MATCH($G124,$BF$14,-1)),IF(AND(全体概要!$C$15&gt;=4,全体概要!$C$15&lt;=7),INDEX($BG$13,MATCH($G124,$BF$13,-1)),0))))</f>
        <v/>
      </c>
      <c r="M124" s="1048" t="str">
        <f t="shared" si="3"/>
        <v/>
      </c>
      <c r="N124" s="1133">
        <f>IF(OR(K124="",L124="",M124=""),0,(IF(全体概要!$U$54="☑",700000*K124*L124*M124,550000*K124*L124*M124)))</f>
        <v>0</v>
      </c>
      <c r="O124" s="1134"/>
      <c r="P124" s="56"/>
      <c r="Q124" s="51"/>
      <c r="R124" s="1134"/>
      <c r="S124" s="51"/>
      <c r="T124" s="51"/>
      <c r="U124" s="1134"/>
      <c r="V124" s="56"/>
      <c r="W124" s="51"/>
      <c r="X124" s="1135"/>
      <c r="Y124" s="51"/>
      <c r="Z124" s="51"/>
      <c r="AA124" s="1134"/>
      <c r="AB124" s="56"/>
      <c r="AC124" s="1134"/>
      <c r="AD124" s="56"/>
      <c r="AE124" s="1134"/>
      <c r="AF124" s="56"/>
      <c r="AG124" s="1134"/>
      <c r="AH124" s="56"/>
      <c r="AI124" s="1134"/>
      <c r="AJ124" s="56"/>
      <c r="AK124" s="1134"/>
      <c r="AL124" s="59"/>
      <c r="AM124" s="1134"/>
      <c r="AN124" s="59"/>
      <c r="AO124" s="1134"/>
      <c r="AP124" s="1020"/>
      <c r="AQ124" s="1134"/>
      <c r="AR124" s="56"/>
      <c r="AS124" s="249"/>
      <c r="AT124" s="1134"/>
      <c r="AU124" s="56"/>
      <c r="AV124" s="565" t="str">
        <f>IF(AU124="","",IF(AU124="A",パネルラジエーター設備費用算出シート!$G$13,IF(AU124="B",パネルラジエーター設備費用算出シート!$N$13,IF(AU124="C",パネルラジエーター設備費用算出シート!$G$23,IF(AU124="D",パネルラジエーター設備費用算出シート!$N$23,IF(AU124="E",パネルラジエーター設備費用算出シート!$G$33,IF(AU124="F",パネルラジエーター設備費用算出シート!$N$33,IF(AU124="G",パネルラジエーター設備費用算出シート!$G$43,IF(AU124="H",パネルラジエーター設備費用算出シート!$N$43,IF(AU124="I",パネルラジエーター設備費用算出シート!$G$54,パネルラジエーター設備費用算出シート!$N$54))))))))))</f>
        <v/>
      </c>
      <c r="AW124" s="1134"/>
      <c r="AX124" s="59"/>
      <c r="AY124" s="566"/>
      <c r="AZ124" s="1134"/>
      <c r="BA124" s="28"/>
      <c r="BB124" s="28"/>
      <c r="BC124" s="28"/>
      <c r="BD124" s="28"/>
      <c r="BE124" s="28"/>
      <c r="BF124" s="28"/>
      <c r="BG124" s="28"/>
      <c r="BH124" s="28"/>
      <c r="BI124" s="28"/>
      <c r="BJ124" s="28"/>
    </row>
    <row r="125" spans="1:62" s="29" customFormat="1">
      <c r="A125" s="67"/>
      <c r="B125" s="52">
        <v>113</v>
      </c>
      <c r="C125" s="78"/>
      <c r="D125" s="53"/>
      <c r="E125" s="68"/>
      <c r="F125" s="562"/>
      <c r="G125" s="562"/>
      <c r="H125" s="56"/>
      <c r="I125" s="57"/>
      <c r="J125" s="972"/>
      <c r="K125" s="564" t="str">
        <f t="shared" si="2"/>
        <v/>
      </c>
      <c r="L125" s="564" t="str">
        <f>IF($G125="","",IF(OR(全体概要!$C$15=1,全体概要!$C$15=2),INDEX($BG$15,MATCH($G125,$BF$15,-1)),IF(全体概要!$C$15=3,INDEX($BG$14,MATCH($G125,$BF$14,-1)),IF(AND(全体概要!$C$15&gt;=4,全体概要!$C$15&lt;=7),INDEX($BG$13,MATCH($G125,$BF$13,-1)),0))))</f>
        <v/>
      </c>
      <c r="M125" s="1048" t="str">
        <f t="shared" si="3"/>
        <v/>
      </c>
      <c r="N125" s="1133">
        <f>IF(OR(K125="",L125="",M125=""),0,(IF(全体概要!$U$54="☑",700000*K125*L125*M125,550000*K125*L125*M125)))</f>
        <v>0</v>
      </c>
      <c r="O125" s="1134"/>
      <c r="P125" s="56"/>
      <c r="Q125" s="51"/>
      <c r="R125" s="1134"/>
      <c r="S125" s="51"/>
      <c r="T125" s="51"/>
      <c r="U125" s="1134"/>
      <c r="V125" s="56"/>
      <c r="W125" s="51"/>
      <c r="X125" s="1135"/>
      <c r="Y125" s="51"/>
      <c r="Z125" s="51"/>
      <c r="AA125" s="1134"/>
      <c r="AB125" s="56"/>
      <c r="AC125" s="1134"/>
      <c r="AD125" s="56"/>
      <c r="AE125" s="1134"/>
      <c r="AF125" s="56"/>
      <c r="AG125" s="1134"/>
      <c r="AH125" s="56"/>
      <c r="AI125" s="1134"/>
      <c r="AJ125" s="56"/>
      <c r="AK125" s="1134"/>
      <c r="AL125" s="59"/>
      <c r="AM125" s="1134"/>
      <c r="AN125" s="59"/>
      <c r="AO125" s="1134"/>
      <c r="AP125" s="1020"/>
      <c r="AQ125" s="1134"/>
      <c r="AR125" s="56"/>
      <c r="AS125" s="249"/>
      <c r="AT125" s="1134"/>
      <c r="AU125" s="56"/>
      <c r="AV125" s="565" t="str">
        <f>IF(AU125="","",IF(AU125="A",パネルラジエーター設備費用算出シート!$G$13,IF(AU125="B",パネルラジエーター設備費用算出シート!$N$13,IF(AU125="C",パネルラジエーター設備費用算出シート!$G$23,IF(AU125="D",パネルラジエーター設備費用算出シート!$N$23,IF(AU125="E",パネルラジエーター設備費用算出シート!$G$33,IF(AU125="F",パネルラジエーター設備費用算出シート!$N$33,IF(AU125="G",パネルラジエーター設備費用算出シート!$G$43,IF(AU125="H",パネルラジエーター設備費用算出シート!$N$43,IF(AU125="I",パネルラジエーター設備費用算出シート!$G$54,パネルラジエーター設備費用算出シート!$N$54))))))))))</f>
        <v/>
      </c>
      <c r="AW125" s="1134"/>
      <c r="AX125" s="59"/>
      <c r="AY125" s="566"/>
      <c r="AZ125" s="1134"/>
      <c r="BA125" s="28"/>
      <c r="BB125" s="28"/>
      <c r="BC125" s="28"/>
      <c r="BD125" s="28"/>
      <c r="BE125" s="28"/>
      <c r="BF125" s="28"/>
      <c r="BG125" s="28"/>
      <c r="BH125" s="28"/>
      <c r="BI125" s="28"/>
      <c r="BJ125" s="28"/>
    </row>
    <row r="126" spans="1:62" s="29" customFormat="1">
      <c r="A126" s="67"/>
      <c r="B126" s="52">
        <v>114</v>
      </c>
      <c r="C126" s="78"/>
      <c r="D126" s="53"/>
      <c r="E126" s="68"/>
      <c r="F126" s="562"/>
      <c r="G126" s="562"/>
      <c r="H126" s="56"/>
      <c r="I126" s="57"/>
      <c r="J126" s="972"/>
      <c r="K126" s="564" t="str">
        <f t="shared" si="2"/>
        <v/>
      </c>
      <c r="L126" s="564" t="str">
        <f>IF($G126="","",IF(OR(全体概要!$C$15=1,全体概要!$C$15=2),INDEX($BG$15,MATCH($G126,$BF$15,-1)),IF(全体概要!$C$15=3,INDEX($BG$14,MATCH($G126,$BF$14,-1)),IF(AND(全体概要!$C$15&gt;=4,全体概要!$C$15&lt;=7),INDEX($BG$13,MATCH($G126,$BF$13,-1)),0))))</f>
        <v/>
      </c>
      <c r="M126" s="1048" t="str">
        <f t="shared" si="3"/>
        <v/>
      </c>
      <c r="N126" s="1133">
        <f>IF(OR(K126="",L126="",M126=""),0,(IF(全体概要!$U$54="☑",700000*K126*L126*M126,550000*K126*L126*M126)))</f>
        <v>0</v>
      </c>
      <c r="O126" s="1134"/>
      <c r="P126" s="56"/>
      <c r="Q126" s="51"/>
      <c r="R126" s="1134"/>
      <c r="S126" s="51"/>
      <c r="T126" s="51"/>
      <c r="U126" s="1134"/>
      <c r="V126" s="56"/>
      <c r="W126" s="51"/>
      <c r="X126" s="1135"/>
      <c r="Y126" s="51"/>
      <c r="Z126" s="51"/>
      <c r="AA126" s="1134"/>
      <c r="AB126" s="56"/>
      <c r="AC126" s="1134"/>
      <c r="AD126" s="56"/>
      <c r="AE126" s="1134"/>
      <c r="AF126" s="56"/>
      <c r="AG126" s="1134"/>
      <c r="AH126" s="56"/>
      <c r="AI126" s="1134"/>
      <c r="AJ126" s="56"/>
      <c r="AK126" s="1134"/>
      <c r="AL126" s="59"/>
      <c r="AM126" s="1134"/>
      <c r="AN126" s="59"/>
      <c r="AO126" s="1134"/>
      <c r="AP126" s="1020"/>
      <c r="AQ126" s="1134"/>
      <c r="AR126" s="56"/>
      <c r="AS126" s="249"/>
      <c r="AT126" s="1134"/>
      <c r="AU126" s="56"/>
      <c r="AV126" s="565" t="str">
        <f>IF(AU126="","",IF(AU126="A",パネルラジエーター設備費用算出シート!$G$13,IF(AU126="B",パネルラジエーター設備費用算出シート!$N$13,IF(AU126="C",パネルラジエーター設備費用算出シート!$G$23,IF(AU126="D",パネルラジエーター設備費用算出シート!$N$23,IF(AU126="E",パネルラジエーター設備費用算出シート!$G$33,IF(AU126="F",パネルラジエーター設備費用算出シート!$N$33,IF(AU126="G",パネルラジエーター設備費用算出シート!$G$43,IF(AU126="H",パネルラジエーター設備費用算出シート!$N$43,IF(AU126="I",パネルラジエーター設備費用算出シート!$G$54,パネルラジエーター設備費用算出シート!$N$54))))))))))</f>
        <v/>
      </c>
      <c r="AW126" s="1134"/>
      <c r="AX126" s="59"/>
      <c r="AY126" s="566"/>
      <c r="AZ126" s="1134"/>
      <c r="BA126" s="28"/>
      <c r="BB126" s="28"/>
      <c r="BC126" s="28"/>
      <c r="BD126" s="28"/>
      <c r="BE126" s="28"/>
      <c r="BF126" s="28"/>
      <c r="BG126" s="28"/>
      <c r="BH126" s="28"/>
      <c r="BI126" s="28"/>
      <c r="BJ126" s="28"/>
    </row>
    <row r="127" spans="1:62" s="29" customFormat="1">
      <c r="A127" s="67"/>
      <c r="B127" s="52">
        <v>115</v>
      </c>
      <c r="C127" s="78"/>
      <c r="D127" s="53"/>
      <c r="E127" s="68"/>
      <c r="F127" s="562"/>
      <c r="G127" s="562"/>
      <c r="H127" s="56"/>
      <c r="I127" s="57"/>
      <c r="J127" s="972"/>
      <c r="K127" s="564" t="str">
        <f t="shared" si="2"/>
        <v/>
      </c>
      <c r="L127" s="564" t="str">
        <f>IF($G127="","",IF(OR(全体概要!$C$15=1,全体概要!$C$15=2),INDEX($BG$15,MATCH($G127,$BF$15,-1)),IF(全体概要!$C$15=3,INDEX($BG$14,MATCH($G127,$BF$14,-1)),IF(AND(全体概要!$C$15&gt;=4,全体概要!$C$15&lt;=7),INDEX($BG$13,MATCH($G127,$BF$13,-1)),0))))</f>
        <v/>
      </c>
      <c r="M127" s="1048" t="str">
        <f t="shared" si="3"/>
        <v/>
      </c>
      <c r="N127" s="1133">
        <f>IF(OR(K127="",L127="",M127=""),0,(IF(全体概要!$U$54="☑",700000*K127*L127*M127,550000*K127*L127*M127)))</f>
        <v>0</v>
      </c>
      <c r="O127" s="1134"/>
      <c r="P127" s="56"/>
      <c r="Q127" s="51"/>
      <c r="R127" s="1134"/>
      <c r="S127" s="51"/>
      <c r="T127" s="51"/>
      <c r="U127" s="1134"/>
      <c r="V127" s="56"/>
      <c r="W127" s="51"/>
      <c r="X127" s="1135"/>
      <c r="Y127" s="51"/>
      <c r="Z127" s="51"/>
      <c r="AA127" s="1134"/>
      <c r="AB127" s="56"/>
      <c r="AC127" s="1134"/>
      <c r="AD127" s="56"/>
      <c r="AE127" s="1134"/>
      <c r="AF127" s="56"/>
      <c r="AG127" s="1134"/>
      <c r="AH127" s="56"/>
      <c r="AI127" s="1134"/>
      <c r="AJ127" s="56"/>
      <c r="AK127" s="1134"/>
      <c r="AL127" s="59"/>
      <c r="AM127" s="1134"/>
      <c r="AN127" s="59"/>
      <c r="AO127" s="1134"/>
      <c r="AP127" s="1020"/>
      <c r="AQ127" s="1134"/>
      <c r="AR127" s="56"/>
      <c r="AS127" s="249"/>
      <c r="AT127" s="1134"/>
      <c r="AU127" s="56"/>
      <c r="AV127" s="565" t="str">
        <f>IF(AU127="","",IF(AU127="A",パネルラジエーター設備費用算出シート!$G$13,IF(AU127="B",パネルラジエーター設備費用算出シート!$N$13,IF(AU127="C",パネルラジエーター設備費用算出シート!$G$23,IF(AU127="D",パネルラジエーター設備費用算出シート!$N$23,IF(AU127="E",パネルラジエーター設備費用算出シート!$G$33,IF(AU127="F",パネルラジエーター設備費用算出シート!$N$33,IF(AU127="G",パネルラジエーター設備費用算出シート!$G$43,IF(AU127="H",パネルラジエーター設備費用算出シート!$N$43,IF(AU127="I",パネルラジエーター設備費用算出シート!$G$54,パネルラジエーター設備費用算出シート!$N$54))))))))))</f>
        <v/>
      </c>
      <c r="AW127" s="1134"/>
      <c r="AX127" s="59"/>
      <c r="AY127" s="566"/>
      <c r="AZ127" s="1134"/>
      <c r="BA127" s="28"/>
      <c r="BB127" s="28"/>
      <c r="BC127" s="28"/>
      <c r="BD127" s="28"/>
      <c r="BE127" s="28"/>
      <c r="BF127" s="28"/>
      <c r="BG127" s="28"/>
      <c r="BH127" s="28"/>
      <c r="BI127" s="28"/>
      <c r="BJ127" s="28"/>
    </row>
    <row r="128" spans="1:62" s="29" customFormat="1">
      <c r="A128" s="67"/>
      <c r="B128" s="52">
        <v>116</v>
      </c>
      <c r="C128" s="78"/>
      <c r="D128" s="53"/>
      <c r="E128" s="68"/>
      <c r="F128" s="562"/>
      <c r="G128" s="562"/>
      <c r="H128" s="56"/>
      <c r="I128" s="57"/>
      <c r="J128" s="972"/>
      <c r="K128" s="564" t="str">
        <f t="shared" si="2"/>
        <v/>
      </c>
      <c r="L128" s="564" t="str">
        <f>IF($G128="","",IF(OR(全体概要!$C$15=1,全体概要!$C$15=2),INDEX($BG$15,MATCH($G128,$BF$15,-1)),IF(全体概要!$C$15=3,INDEX($BG$14,MATCH($G128,$BF$14,-1)),IF(AND(全体概要!$C$15&gt;=4,全体概要!$C$15&lt;=7),INDEX($BG$13,MATCH($G128,$BF$13,-1)),0))))</f>
        <v/>
      </c>
      <c r="M128" s="1048" t="str">
        <f t="shared" si="3"/>
        <v/>
      </c>
      <c r="N128" s="1133">
        <f>IF(OR(K128="",L128="",M128=""),0,(IF(全体概要!$U$54="☑",700000*K128*L128*M128,550000*K128*L128*M128)))</f>
        <v>0</v>
      </c>
      <c r="O128" s="1134"/>
      <c r="P128" s="56"/>
      <c r="Q128" s="51"/>
      <c r="R128" s="1134"/>
      <c r="S128" s="51"/>
      <c r="T128" s="51"/>
      <c r="U128" s="1134"/>
      <c r="V128" s="56"/>
      <c r="W128" s="51"/>
      <c r="X128" s="1135"/>
      <c r="Y128" s="51"/>
      <c r="Z128" s="51"/>
      <c r="AA128" s="1134"/>
      <c r="AB128" s="56"/>
      <c r="AC128" s="1134"/>
      <c r="AD128" s="56"/>
      <c r="AE128" s="1134"/>
      <c r="AF128" s="56"/>
      <c r="AG128" s="1134"/>
      <c r="AH128" s="56"/>
      <c r="AI128" s="1134"/>
      <c r="AJ128" s="56"/>
      <c r="AK128" s="1134"/>
      <c r="AL128" s="59"/>
      <c r="AM128" s="1134"/>
      <c r="AN128" s="59"/>
      <c r="AO128" s="1134"/>
      <c r="AP128" s="1020"/>
      <c r="AQ128" s="1134"/>
      <c r="AR128" s="56"/>
      <c r="AS128" s="249"/>
      <c r="AT128" s="1134"/>
      <c r="AU128" s="56"/>
      <c r="AV128" s="565" t="str">
        <f>IF(AU128="","",IF(AU128="A",パネルラジエーター設備費用算出シート!$G$13,IF(AU128="B",パネルラジエーター設備費用算出シート!$N$13,IF(AU128="C",パネルラジエーター設備費用算出シート!$G$23,IF(AU128="D",パネルラジエーター設備費用算出シート!$N$23,IF(AU128="E",パネルラジエーター設備費用算出シート!$G$33,IF(AU128="F",パネルラジエーター設備費用算出シート!$N$33,IF(AU128="G",パネルラジエーター設備費用算出シート!$G$43,IF(AU128="H",パネルラジエーター設備費用算出シート!$N$43,IF(AU128="I",パネルラジエーター設備費用算出シート!$G$54,パネルラジエーター設備費用算出シート!$N$54))))))))))</f>
        <v/>
      </c>
      <c r="AW128" s="1134"/>
      <c r="AX128" s="59"/>
      <c r="AY128" s="566"/>
      <c r="AZ128" s="1134"/>
      <c r="BA128" s="28"/>
      <c r="BB128" s="28"/>
      <c r="BC128" s="28"/>
      <c r="BD128" s="28"/>
      <c r="BE128" s="28"/>
      <c r="BF128" s="28"/>
      <c r="BG128" s="28"/>
      <c r="BH128" s="28"/>
      <c r="BI128" s="28"/>
      <c r="BJ128" s="28"/>
    </row>
    <row r="129" spans="1:62" s="29" customFormat="1">
      <c r="A129" s="67"/>
      <c r="B129" s="52">
        <v>117</v>
      </c>
      <c r="C129" s="78"/>
      <c r="D129" s="53"/>
      <c r="E129" s="68"/>
      <c r="F129" s="562"/>
      <c r="G129" s="562"/>
      <c r="H129" s="56"/>
      <c r="I129" s="57"/>
      <c r="J129" s="972"/>
      <c r="K129" s="564" t="str">
        <f t="shared" si="2"/>
        <v/>
      </c>
      <c r="L129" s="564" t="str">
        <f>IF($G129="","",IF(OR(全体概要!$C$15=1,全体概要!$C$15=2),INDEX($BG$15,MATCH($G129,$BF$15,-1)),IF(全体概要!$C$15=3,INDEX($BG$14,MATCH($G129,$BF$14,-1)),IF(AND(全体概要!$C$15&gt;=4,全体概要!$C$15&lt;=7),INDEX($BG$13,MATCH($G129,$BF$13,-1)),0))))</f>
        <v/>
      </c>
      <c r="M129" s="1048" t="str">
        <f t="shared" si="3"/>
        <v/>
      </c>
      <c r="N129" s="1133">
        <f>IF(OR(K129="",L129="",M129=""),0,(IF(全体概要!$U$54="☑",700000*K129*L129*M129,550000*K129*L129*M129)))</f>
        <v>0</v>
      </c>
      <c r="O129" s="1134"/>
      <c r="P129" s="56"/>
      <c r="Q129" s="51"/>
      <c r="R129" s="1134"/>
      <c r="S129" s="51"/>
      <c r="T129" s="51"/>
      <c r="U129" s="1134"/>
      <c r="V129" s="56"/>
      <c r="W129" s="51"/>
      <c r="X129" s="1135"/>
      <c r="Y129" s="51"/>
      <c r="Z129" s="51"/>
      <c r="AA129" s="1134"/>
      <c r="AB129" s="56"/>
      <c r="AC129" s="1134"/>
      <c r="AD129" s="56"/>
      <c r="AE129" s="1134"/>
      <c r="AF129" s="56"/>
      <c r="AG129" s="1134"/>
      <c r="AH129" s="56"/>
      <c r="AI129" s="1134"/>
      <c r="AJ129" s="56"/>
      <c r="AK129" s="1134"/>
      <c r="AL129" s="59"/>
      <c r="AM129" s="1134"/>
      <c r="AN129" s="59"/>
      <c r="AO129" s="1134"/>
      <c r="AP129" s="1020"/>
      <c r="AQ129" s="1134"/>
      <c r="AR129" s="56"/>
      <c r="AS129" s="249"/>
      <c r="AT129" s="1134"/>
      <c r="AU129" s="56"/>
      <c r="AV129" s="565" t="str">
        <f>IF(AU129="","",IF(AU129="A",パネルラジエーター設備費用算出シート!$G$13,IF(AU129="B",パネルラジエーター設備費用算出シート!$N$13,IF(AU129="C",パネルラジエーター設備費用算出シート!$G$23,IF(AU129="D",パネルラジエーター設備費用算出シート!$N$23,IF(AU129="E",パネルラジエーター設備費用算出シート!$G$33,IF(AU129="F",パネルラジエーター設備費用算出シート!$N$33,IF(AU129="G",パネルラジエーター設備費用算出シート!$G$43,IF(AU129="H",パネルラジエーター設備費用算出シート!$N$43,IF(AU129="I",パネルラジエーター設備費用算出シート!$G$54,パネルラジエーター設備費用算出シート!$N$54))))))))))</f>
        <v/>
      </c>
      <c r="AW129" s="1134"/>
      <c r="AX129" s="59"/>
      <c r="AY129" s="566"/>
      <c r="AZ129" s="1134"/>
      <c r="BA129" s="28"/>
      <c r="BB129" s="28"/>
      <c r="BC129" s="28"/>
      <c r="BD129" s="28"/>
      <c r="BE129" s="28"/>
      <c r="BF129" s="28"/>
      <c r="BG129" s="28"/>
      <c r="BH129" s="28"/>
      <c r="BI129" s="28"/>
      <c r="BJ129" s="28"/>
    </row>
    <row r="130" spans="1:62" s="29" customFormat="1">
      <c r="A130" s="67"/>
      <c r="B130" s="52">
        <v>118</v>
      </c>
      <c r="C130" s="78"/>
      <c r="D130" s="53"/>
      <c r="E130" s="68"/>
      <c r="F130" s="562"/>
      <c r="G130" s="562"/>
      <c r="H130" s="56"/>
      <c r="I130" s="57"/>
      <c r="J130" s="972"/>
      <c r="K130" s="564" t="str">
        <f t="shared" si="2"/>
        <v/>
      </c>
      <c r="L130" s="564" t="str">
        <f>IF($G130="","",IF(OR(全体概要!$C$15=1,全体概要!$C$15=2),INDEX($BG$15,MATCH($G130,$BF$15,-1)),IF(全体概要!$C$15=3,INDEX($BG$14,MATCH($G130,$BF$14,-1)),IF(AND(全体概要!$C$15&gt;=4,全体概要!$C$15&lt;=7),INDEX($BG$13,MATCH($G130,$BF$13,-1)),0))))</f>
        <v/>
      </c>
      <c r="M130" s="1048" t="str">
        <f t="shared" si="3"/>
        <v/>
      </c>
      <c r="N130" s="1133">
        <f>IF(OR(K130="",L130="",M130=""),0,(IF(全体概要!$U$54="☑",700000*K130*L130*M130,550000*K130*L130*M130)))</f>
        <v>0</v>
      </c>
      <c r="O130" s="1134"/>
      <c r="P130" s="56"/>
      <c r="Q130" s="51"/>
      <c r="R130" s="1134"/>
      <c r="S130" s="51"/>
      <c r="T130" s="51"/>
      <c r="U130" s="1134"/>
      <c r="V130" s="56"/>
      <c r="W130" s="51"/>
      <c r="X130" s="1135"/>
      <c r="Y130" s="51"/>
      <c r="Z130" s="51"/>
      <c r="AA130" s="1134"/>
      <c r="AB130" s="56"/>
      <c r="AC130" s="1134"/>
      <c r="AD130" s="56"/>
      <c r="AE130" s="1134"/>
      <c r="AF130" s="56"/>
      <c r="AG130" s="1134"/>
      <c r="AH130" s="56"/>
      <c r="AI130" s="1134"/>
      <c r="AJ130" s="56"/>
      <c r="AK130" s="1134"/>
      <c r="AL130" s="59"/>
      <c r="AM130" s="1134"/>
      <c r="AN130" s="59"/>
      <c r="AO130" s="1134"/>
      <c r="AP130" s="1020"/>
      <c r="AQ130" s="1134"/>
      <c r="AR130" s="56"/>
      <c r="AS130" s="249"/>
      <c r="AT130" s="1134"/>
      <c r="AU130" s="56"/>
      <c r="AV130" s="565" t="str">
        <f>IF(AU130="","",IF(AU130="A",パネルラジエーター設備費用算出シート!$G$13,IF(AU130="B",パネルラジエーター設備費用算出シート!$N$13,IF(AU130="C",パネルラジエーター設備費用算出シート!$G$23,IF(AU130="D",パネルラジエーター設備費用算出シート!$N$23,IF(AU130="E",パネルラジエーター設備費用算出シート!$G$33,IF(AU130="F",パネルラジエーター設備費用算出シート!$N$33,IF(AU130="G",パネルラジエーター設備費用算出シート!$G$43,IF(AU130="H",パネルラジエーター設備費用算出シート!$N$43,IF(AU130="I",パネルラジエーター設備費用算出シート!$G$54,パネルラジエーター設備費用算出シート!$N$54))))))))))</f>
        <v/>
      </c>
      <c r="AW130" s="1134"/>
      <c r="AX130" s="59"/>
      <c r="AY130" s="566"/>
      <c r="AZ130" s="1134"/>
      <c r="BA130" s="28"/>
      <c r="BB130" s="28"/>
      <c r="BC130" s="28"/>
      <c r="BD130" s="28"/>
      <c r="BE130" s="28"/>
      <c r="BF130" s="28"/>
      <c r="BG130" s="28"/>
      <c r="BH130" s="28"/>
      <c r="BI130" s="28"/>
      <c r="BJ130" s="28"/>
    </row>
    <row r="131" spans="1:62" s="29" customFormat="1">
      <c r="A131" s="67"/>
      <c r="B131" s="52">
        <v>119</v>
      </c>
      <c r="C131" s="78"/>
      <c r="D131" s="53"/>
      <c r="E131" s="68"/>
      <c r="F131" s="562"/>
      <c r="G131" s="562"/>
      <c r="H131" s="56"/>
      <c r="I131" s="57"/>
      <c r="J131" s="972"/>
      <c r="K131" s="564" t="str">
        <f t="shared" si="2"/>
        <v/>
      </c>
      <c r="L131" s="564" t="str">
        <f>IF($G131="","",IF(OR(全体概要!$C$15=1,全体概要!$C$15=2),INDEX($BG$15,MATCH($G131,$BF$15,-1)),IF(全体概要!$C$15=3,INDEX($BG$14,MATCH($G131,$BF$14,-1)),IF(AND(全体概要!$C$15&gt;=4,全体概要!$C$15&lt;=7),INDEX($BG$13,MATCH($G131,$BF$13,-1)),0))))</f>
        <v/>
      </c>
      <c r="M131" s="1048" t="str">
        <f t="shared" si="3"/>
        <v/>
      </c>
      <c r="N131" s="1133">
        <f>IF(OR(K131="",L131="",M131=""),0,(IF(全体概要!$U$54="☑",700000*K131*L131*M131,550000*K131*L131*M131)))</f>
        <v>0</v>
      </c>
      <c r="O131" s="1134"/>
      <c r="P131" s="56"/>
      <c r="Q131" s="51"/>
      <c r="R131" s="1134"/>
      <c r="S131" s="51"/>
      <c r="T131" s="51"/>
      <c r="U131" s="1134"/>
      <c r="V131" s="56"/>
      <c r="W131" s="51"/>
      <c r="X131" s="1135"/>
      <c r="Y131" s="51"/>
      <c r="Z131" s="51"/>
      <c r="AA131" s="1134"/>
      <c r="AB131" s="56"/>
      <c r="AC131" s="1134"/>
      <c r="AD131" s="56"/>
      <c r="AE131" s="1134"/>
      <c r="AF131" s="56"/>
      <c r="AG131" s="1134"/>
      <c r="AH131" s="56"/>
      <c r="AI131" s="1134"/>
      <c r="AJ131" s="56"/>
      <c r="AK131" s="1134"/>
      <c r="AL131" s="59"/>
      <c r="AM131" s="1134"/>
      <c r="AN131" s="59"/>
      <c r="AO131" s="1134"/>
      <c r="AP131" s="1020"/>
      <c r="AQ131" s="1134"/>
      <c r="AR131" s="56"/>
      <c r="AS131" s="249"/>
      <c r="AT131" s="1134"/>
      <c r="AU131" s="56"/>
      <c r="AV131" s="565" t="str">
        <f>IF(AU131="","",IF(AU131="A",パネルラジエーター設備費用算出シート!$G$13,IF(AU131="B",パネルラジエーター設備費用算出シート!$N$13,IF(AU131="C",パネルラジエーター設備費用算出シート!$G$23,IF(AU131="D",パネルラジエーター設備費用算出シート!$N$23,IF(AU131="E",パネルラジエーター設備費用算出シート!$G$33,IF(AU131="F",パネルラジエーター設備費用算出シート!$N$33,IF(AU131="G",パネルラジエーター設備費用算出シート!$G$43,IF(AU131="H",パネルラジエーター設備費用算出シート!$N$43,IF(AU131="I",パネルラジエーター設備費用算出シート!$G$54,パネルラジエーター設備費用算出シート!$N$54))))))))))</f>
        <v/>
      </c>
      <c r="AW131" s="1134"/>
      <c r="AX131" s="59"/>
      <c r="AY131" s="566"/>
      <c r="AZ131" s="1134"/>
      <c r="BA131" s="28"/>
      <c r="BB131" s="28"/>
      <c r="BC131" s="28"/>
      <c r="BD131" s="28"/>
      <c r="BE131" s="28"/>
      <c r="BF131" s="28"/>
      <c r="BG131" s="28"/>
      <c r="BH131" s="28"/>
      <c r="BI131" s="28"/>
      <c r="BJ131" s="28"/>
    </row>
    <row r="132" spans="1:62" s="29" customFormat="1">
      <c r="A132" s="67"/>
      <c r="B132" s="52">
        <v>120</v>
      </c>
      <c r="C132" s="78"/>
      <c r="D132" s="53"/>
      <c r="E132" s="68"/>
      <c r="F132" s="562"/>
      <c r="G132" s="562"/>
      <c r="H132" s="56"/>
      <c r="I132" s="57"/>
      <c r="J132" s="972"/>
      <c r="K132" s="564" t="str">
        <f t="shared" si="2"/>
        <v/>
      </c>
      <c r="L132" s="564" t="str">
        <f>IF($G132="","",IF(OR(全体概要!$C$15=1,全体概要!$C$15=2),INDEX($BG$15,MATCH($G132,$BF$15,-1)),IF(全体概要!$C$15=3,INDEX($BG$14,MATCH($G132,$BF$14,-1)),IF(AND(全体概要!$C$15&gt;=4,全体概要!$C$15&lt;=7),INDEX($BG$13,MATCH($G132,$BF$13,-1)),0))))</f>
        <v/>
      </c>
      <c r="M132" s="1048" t="str">
        <f t="shared" si="3"/>
        <v/>
      </c>
      <c r="N132" s="1133">
        <f>IF(OR(K132="",L132="",M132=""),0,(IF(全体概要!$U$54="☑",700000*K132*L132*M132,550000*K132*L132*M132)))</f>
        <v>0</v>
      </c>
      <c r="O132" s="1134"/>
      <c r="P132" s="56"/>
      <c r="Q132" s="51"/>
      <c r="R132" s="1134"/>
      <c r="S132" s="51"/>
      <c r="T132" s="51"/>
      <c r="U132" s="1134"/>
      <c r="V132" s="56"/>
      <c r="W132" s="51"/>
      <c r="X132" s="1135"/>
      <c r="Y132" s="51"/>
      <c r="Z132" s="51"/>
      <c r="AA132" s="1134"/>
      <c r="AB132" s="56"/>
      <c r="AC132" s="1134"/>
      <c r="AD132" s="56"/>
      <c r="AE132" s="1134"/>
      <c r="AF132" s="56"/>
      <c r="AG132" s="1134"/>
      <c r="AH132" s="56"/>
      <c r="AI132" s="1134"/>
      <c r="AJ132" s="56"/>
      <c r="AK132" s="1134"/>
      <c r="AL132" s="59"/>
      <c r="AM132" s="1134"/>
      <c r="AN132" s="59"/>
      <c r="AO132" s="1134"/>
      <c r="AP132" s="1020"/>
      <c r="AQ132" s="1134"/>
      <c r="AR132" s="56"/>
      <c r="AS132" s="249"/>
      <c r="AT132" s="1134"/>
      <c r="AU132" s="56"/>
      <c r="AV132" s="565" t="str">
        <f>IF(AU132="","",IF(AU132="A",パネルラジエーター設備費用算出シート!$G$13,IF(AU132="B",パネルラジエーター設備費用算出シート!$N$13,IF(AU132="C",パネルラジエーター設備費用算出シート!$G$23,IF(AU132="D",パネルラジエーター設備費用算出シート!$N$23,IF(AU132="E",パネルラジエーター設備費用算出シート!$G$33,IF(AU132="F",パネルラジエーター設備費用算出シート!$N$33,IF(AU132="G",パネルラジエーター設備費用算出シート!$G$43,IF(AU132="H",パネルラジエーター設備費用算出シート!$N$43,IF(AU132="I",パネルラジエーター設備費用算出シート!$G$54,パネルラジエーター設備費用算出シート!$N$54))))))))))</f>
        <v/>
      </c>
      <c r="AW132" s="1134"/>
      <c r="AX132" s="59"/>
      <c r="AY132" s="566"/>
      <c r="AZ132" s="1134"/>
      <c r="BA132" s="28"/>
      <c r="BB132" s="28"/>
      <c r="BC132" s="28"/>
      <c r="BD132" s="28"/>
      <c r="BE132" s="28"/>
      <c r="BF132" s="28"/>
      <c r="BG132" s="28"/>
      <c r="BH132" s="28"/>
      <c r="BI132" s="28"/>
      <c r="BJ132" s="28"/>
    </row>
    <row r="133" spans="1:62" s="29" customFormat="1">
      <c r="A133" s="67"/>
      <c r="B133" s="52">
        <v>121</v>
      </c>
      <c r="C133" s="78"/>
      <c r="D133" s="53"/>
      <c r="E133" s="68"/>
      <c r="F133" s="562"/>
      <c r="G133" s="562"/>
      <c r="H133" s="56"/>
      <c r="I133" s="57"/>
      <c r="J133" s="972"/>
      <c r="K133" s="564" t="str">
        <f t="shared" si="2"/>
        <v/>
      </c>
      <c r="L133" s="564" t="str">
        <f>IF($G133="","",IF(OR(全体概要!$C$15=1,全体概要!$C$15=2),INDEX($BG$15,MATCH($G133,$BF$15,-1)),IF(全体概要!$C$15=3,INDEX($BG$14,MATCH($G133,$BF$14,-1)),IF(AND(全体概要!$C$15&gt;=4,全体概要!$C$15&lt;=7),INDEX($BG$13,MATCH($G133,$BF$13,-1)),0))))</f>
        <v/>
      </c>
      <c r="M133" s="1048" t="str">
        <f t="shared" si="3"/>
        <v/>
      </c>
      <c r="N133" s="1133">
        <f>IF(OR(K133="",L133="",M133=""),0,(IF(全体概要!$U$54="☑",700000*K133*L133*M133,550000*K133*L133*M133)))</f>
        <v>0</v>
      </c>
      <c r="O133" s="1134"/>
      <c r="P133" s="56"/>
      <c r="Q133" s="51"/>
      <c r="R133" s="1134"/>
      <c r="S133" s="51"/>
      <c r="T133" s="51"/>
      <c r="U133" s="1134"/>
      <c r="V133" s="56"/>
      <c r="W133" s="51"/>
      <c r="X133" s="1135"/>
      <c r="Y133" s="51"/>
      <c r="Z133" s="51"/>
      <c r="AA133" s="1134"/>
      <c r="AB133" s="56"/>
      <c r="AC133" s="1134"/>
      <c r="AD133" s="56"/>
      <c r="AE133" s="1134"/>
      <c r="AF133" s="56"/>
      <c r="AG133" s="1134"/>
      <c r="AH133" s="56"/>
      <c r="AI133" s="1134"/>
      <c r="AJ133" s="56"/>
      <c r="AK133" s="1134"/>
      <c r="AL133" s="59"/>
      <c r="AM133" s="1134"/>
      <c r="AN133" s="59"/>
      <c r="AO133" s="1134"/>
      <c r="AP133" s="1020"/>
      <c r="AQ133" s="1134"/>
      <c r="AR133" s="56"/>
      <c r="AS133" s="249"/>
      <c r="AT133" s="1134"/>
      <c r="AU133" s="56"/>
      <c r="AV133" s="565" t="str">
        <f>IF(AU133="","",IF(AU133="A",パネルラジエーター設備費用算出シート!$G$13,IF(AU133="B",パネルラジエーター設備費用算出シート!$N$13,IF(AU133="C",パネルラジエーター設備費用算出シート!$G$23,IF(AU133="D",パネルラジエーター設備費用算出シート!$N$23,IF(AU133="E",パネルラジエーター設備費用算出シート!$G$33,IF(AU133="F",パネルラジエーター設備費用算出シート!$N$33,IF(AU133="G",パネルラジエーター設備費用算出シート!$G$43,IF(AU133="H",パネルラジエーター設備費用算出シート!$N$43,IF(AU133="I",パネルラジエーター設備費用算出シート!$G$54,パネルラジエーター設備費用算出シート!$N$54))))))))))</f>
        <v/>
      </c>
      <c r="AW133" s="1134"/>
      <c r="AX133" s="59"/>
      <c r="AY133" s="566"/>
      <c r="AZ133" s="1134"/>
      <c r="BA133" s="28"/>
      <c r="BB133" s="28"/>
      <c r="BC133" s="28"/>
      <c r="BD133" s="28"/>
      <c r="BE133" s="28"/>
      <c r="BF133" s="28"/>
      <c r="BG133" s="28"/>
      <c r="BH133" s="28"/>
      <c r="BI133" s="28"/>
      <c r="BJ133" s="28"/>
    </row>
    <row r="134" spans="1:62" s="29" customFormat="1">
      <c r="A134" s="67"/>
      <c r="B134" s="52">
        <v>122</v>
      </c>
      <c r="C134" s="78"/>
      <c r="D134" s="53"/>
      <c r="E134" s="68"/>
      <c r="F134" s="562"/>
      <c r="G134" s="562"/>
      <c r="H134" s="56"/>
      <c r="I134" s="57"/>
      <c r="J134" s="972"/>
      <c r="K134" s="564" t="str">
        <f t="shared" si="2"/>
        <v/>
      </c>
      <c r="L134" s="564" t="str">
        <f>IF($G134="","",IF(OR(全体概要!$C$15=1,全体概要!$C$15=2),INDEX($BG$15,MATCH($G134,$BF$15,-1)),IF(全体概要!$C$15=3,INDEX($BG$14,MATCH($G134,$BF$14,-1)),IF(AND(全体概要!$C$15&gt;=4,全体概要!$C$15&lt;=7),INDEX($BG$13,MATCH($G134,$BF$13,-1)),0))))</f>
        <v/>
      </c>
      <c r="M134" s="1048" t="str">
        <f t="shared" si="3"/>
        <v/>
      </c>
      <c r="N134" s="1133">
        <f>IF(OR(K134="",L134="",M134=""),0,(IF(全体概要!$U$54="☑",700000*K134*L134*M134,550000*K134*L134*M134)))</f>
        <v>0</v>
      </c>
      <c r="O134" s="1134"/>
      <c r="P134" s="56"/>
      <c r="Q134" s="51"/>
      <c r="R134" s="1134"/>
      <c r="S134" s="51"/>
      <c r="T134" s="51"/>
      <c r="U134" s="1134"/>
      <c r="V134" s="56"/>
      <c r="W134" s="51"/>
      <c r="X134" s="1135"/>
      <c r="Y134" s="51"/>
      <c r="Z134" s="51"/>
      <c r="AA134" s="1134"/>
      <c r="AB134" s="56"/>
      <c r="AC134" s="1134"/>
      <c r="AD134" s="56"/>
      <c r="AE134" s="1134"/>
      <c r="AF134" s="56"/>
      <c r="AG134" s="1134"/>
      <c r="AH134" s="56"/>
      <c r="AI134" s="1134"/>
      <c r="AJ134" s="56"/>
      <c r="AK134" s="1134"/>
      <c r="AL134" s="59"/>
      <c r="AM134" s="1134"/>
      <c r="AN134" s="59"/>
      <c r="AO134" s="1134"/>
      <c r="AP134" s="1020"/>
      <c r="AQ134" s="1134"/>
      <c r="AR134" s="56"/>
      <c r="AS134" s="249"/>
      <c r="AT134" s="1134"/>
      <c r="AU134" s="56"/>
      <c r="AV134" s="565" t="str">
        <f>IF(AU134="","",IF(AU134="A",パネルラジエーター設備費用算出シート!$G$13,IF(AU134="B",パネルラジエーター設備費用算出シート!$N$13,IF(AU134="C",パネルラジエーター設備費用算出シート!$G$23,IF(AU134="D",パネルラジエーター設備費用算出シート!$N$23,IF(AU134="E",パネルラジエーター設備費用算出シート!$G$33,IF(AU134="F",パネルラジエーター設備費用算出シート!$N$33,IF(AU134="G",パネルラジエーター設備費用算出シート!$G$43,IF(AU134="H",パネルラジエーター設備費用算出シート!$N$43,IF(AU134="I",パネルラジエーター設備費用算出シート!$G$54,パネルラジエーター設備費用算出シート!$N$54))))))))))</f>
        <v/>
      </c>
      <c r="AW134" s="1134"/>
      <c r="AX134" s="59"/>
      <c r="AY134" s="566"/>
      <c r="AZ134" s="1134"/>
      <c r="BA134" s="28"/>
      <c r="BB134" s="28"/>
      <c r="BC134" s="28"/>
      <c r="BD134" s="28"/>
      <c r="BE134" s="28"/>
      <c r="BF134" s="28"/>
      <c r="BG134" s="28"/>
      <c r="BH134" s="28"/>
      <c r="BI134" s="28"/>
      <c r="BJ134" s="28"/>
    </row>
    <row r="135" spans="1:62" s="29" customFormat="1">
      <c r="A135" s="67"/>
      <c r="B135" s="52">
        <v>123</v>
      </c>
      <c r="C135" s="78"/>
      <c r="D135" s="53"/>
      <c r="E135" s="68"/>
      <c r="F135" s="562"/>
      <c r="G135" s="562"/>
      <c r="H135" s="56"/>
      <c r="I135" s="57"/>
      <c r="J135" s="972"/>
      <c r="K135" s="564" t="str">
        <f t="shared" si="2"/>
        <v/>
      </c>
      <c r="L135" s="564" t="str">
        <f>IF($G135="","",IF(OR(全体概要!$C$15=1,全体概要!$C$15=2),INDEX($BG$15,MATCH($G135,$BF$15,-1)),IF(全体概要!$C$15=3,INDEX($BG$14,MATCH($G135,$BF$14,-1)),IF(AND(全体概要!$C$15&gt;=4,全体概要!$C$15&lt;=7),INDEX($BG$13,MATCH($G135,$BF$13,-1)),0))))</f>
        <v/>
      </c>
      <c r="M135" s="1048" t="str">
        <f t="shared" si="3"/>
        <v/>
      </c>
      <c r="N135" s="1133">
        <f>IF(OR(K135="",L135="",M135=""),0,(IF(全体概要!$U$54="☑",700000*K135*L135*M135,550000*K135*L135*M135)))</f>
        <v>0</v>
      </c>
      <c r="O135" s="1134"/>
      <c r="P135" s="56"/>
      <c r="Q135" s="51"/>
      <c r="R135" s="1134"/>
      <c r="S135" s="51"/>
      <c r="T135" s="51"/>
      <c r="U135" s="1134"/>
      <c r="V135" s="56"/>
      <c r="W135" s="51"/>
      <c r="X135" s="1135"/>
      <c r="Y135" s="51"/>
      <c r="Z135" s="51"/>
      <c r="AA135" s="1134"/>
      <c r="AB135" s="56"/>
      <c r="AC135" s="1134"/>
      <c r="AD135" s="56"/>
      <c r="AE135" s="1134"/>
      <c r="AF135" s="56"/>
      <c r="AG135" s="1134"/>
      <c r="AH135" s="56"/>
      <c r="AI135" s="1134"/>
      <c r="AJ135" s="56"/>
      <c r="AK135" s="1134"/>
      <c r="AL135" s="59"/>
      <c r="AM135" s="1134"/>
      <c r="AN135" s="59"/>
      <c r="AO135" s="1134"/>
      <c r="AP135" s="1020"/>
      <c r="AQ135" s="1134"/>
      <c r="AR135" s="56"/>
      <c r="AS135" s="249"/>
      <c r="AT135" s="1134"/>
      <c r="AU135" s="56"/>
      <c r="AV135" s="565" t="str">
        <f>IF(AU135="","",IF(AU135="A",パネルラジエーター設備費用算出シート!$G$13,IF(AU135="B",パネルラジエーター設備費用算出シート!$N$13,IF(AU135="C",パネルラジエーター設備費用算出シート!$G$23,IF(AU135="D",パネルラジエーター設備費用算出シート!$N$23,IF(AU135="E",パネルラジエーター設備費用算出シート!$G$33,IF(AU135="F",パネルラジエーター設備費用算出シート!$N$33,IF(AU135="G",パネルラジエーター設備費用算出シート!$G$43,IF(AU135="H",パネルラジエーター設備費用算出シート!$N$43,IF(AU135="I",パネルラジエーター設備費用算出シート!$G$54,パネルラジエーター設備費用算出シート!$N$54))))))))))</f>
        <v/>
      </c>
      <c r="AW135" s="1134"/>
      <c r="AX135" s="59"/>
      <c r="AY135" s="566"/>
      <c r="AZ135" s="1134"/>
      <c r="BA135" s="28"/>
      <c r="BB135" s="28"/>
      <c r="BC135" s="28"/>
      <c r="BD135" s="28"/>
      <c r="BE135" s="28"/>
      <c r="BF135" s="28"/>
      <c r="BG135" s="28"/>
      <c r="BH135" s="28"/>
      <c r="BI135" s="28"/>
      <c r="BJ135" s="28"/>
    </row>
    <row r="136" spans="1:62" s="29" customFormat="1">
      <c r="A136" s="67"/>
      <c r="B136" s="52">
        <v>124</v>
      </c>
      <c r="C136" s="78"/>
      <c r="D136" s="53"/>
      <c r="E136" s="68"/>
      <c r="F136" s="562"/>
      <c r="G136" s="562"/>
      <c r="H136" s="56"/>
      <c r="I136" s="57"/>
      <c r="J136" s="972"/>
      <c r="K136" s="564" t="str">
        <f t="shared" si="2"/>
        <v/>
      </c>
      <c r="L136" s="564" t="str">
        <f>IF($G136="","",IF(OR(全体概要!$C$15=1,全体概要!$C$15=2),INDEX($BG$15,MATCH($G136,$BF$15,-1)),IF(全体概要!$C$15=3,INDEX($BG$14,MATCH($G136,$BF$14,-1)),IF(AND(全体概要!$C$15&gt;=4,全体概要!$C$15&lt;=7),INDEX($BG$13,MATCH($G136,$BF$13,-1)),0))))</f>
        <v/>
      </c>
      <c r="M136" s="1048" t="str">
        <f t="shared" si="3"/>
        <v/>
      </c>
      <c r="N136" s="1133">
        <f>IF(OR(K136="",L136="",M136=""),0,(IF(全体概要!$U$54="☑",700000*K136*L136*M136,550000*K136*L136*M136)))</f>
        <v>0</v>
      </c>
      <c r="O136" s="1134"/>
      <c r="P136" s="56"/>
      <c r="Q136" s="51"/>
      <c r="R136" s="1134"/>
      <c r="S136" s="51"/>
      <c r="T136" s="51"/>
      <c r="U136" s="1134"/>
      <c r="V136" s="56"/>
      <c r="W136" s="51"/>
      <c r="X136" s="1135"/>
      <c r="Y136" s="51"/>
      <c r="Z136" s="51"/>
      <c r="AA136" s="1134"/>
      <c r="AB136" s="56"/>
      <c r="AC136" s="1134"/>
      <c r="AD136" s="56"/>
      <c r="AE136" s="1134"/>
      <c r="AF136" s="56"/>
      <c r="AG136" s="1134"/>
      <c r="AH136" s="56"/>
      <c r="AI136" s="1134"/>
      <c r="AJ136" s="56"/>
      <c r="AK136" s="1134"/>
      <c r="AL136" s="59"/>
      <c r="AM136" s="1134"/>
      <c r="AN136" s="59"/>
      <c r="AO136" s="1134"/>
      <c r="AP136" s="1020"/>
      <c r="AQ136" s="1134"/>
      <c r="AR136" s="56"/>
      <c r="AS136" s="249"/>
      <c r="AT136" s="1134"/>
      <c r="AU136" s="56"/>
      <c r="AV136" s="565" t="str">
        <f>IF(AU136="","",IF(AU136="A",パネルラジエーター設備費用算出シート!$G$13,IF(AU136="B",パネルラジエーター設備費用算出シート!$N$13,IF(AU136="C",パネルラジエーター設備費用算出シート!$G$23,IF(AU136="D",パネルラジエーター設備費用算出シート!$N$23,IF(AU136="E",パネルラジエーター設備費用算出シート!$G$33,IF(AU136="F",パネルラジエーター設備費用算出シート!$N$33,IF(AU136="G",パネルラジエーター設備費用算出シート!$G$43,IF(AU136="H",パネルラジエーター設備費用算出シート!$N$43,IF(AU136="I",パネルラジエーター設備費用算出シート!$G$54,パネルラジエーター設備費用算出シート!$N$54))))))))))</f>
        <v/>
      </c>
      <c r="AW136" s="1134"/>
      <c r="AX136" s="59"/>
      <c r="AY136" s="566"/>
      <c r="AZ136" s="1134"/>
      <c r="BA136" s="28"/>
      <c r="BB136" s="28"/>
      <c r="BC136" s="28"/>
      <c r="BD136" s="28"/>
      <c r="BE136" s="28"/>
      <c r="BF136" s="28"/>
      <c r="BG136" s="28"/>
      <c r="BH136" s="28"/>
      <c r="BI136" s="28"/>
      <c r="BJ136" s="28"/>
    </row>
    <row r="137" spans="1:62" s="29" customFormat="1">
      <c r="A137" s="67"/>
      <c r="B137" s="52">
        <v>125</v>
      </c>
      <c r="C137" s="78"/>
      <c r="D137" s="53"/>
      <c r="E137" s="68"/>
      <c r="F137" s="562"/>
      <c r="G137" s="562"/>
      <c r="H137" s="56"/>
      <c r="I137" s="57"/>
      <c r="J137" s="972"/>
      <c r="K137" s="564" t="str">
        <f t="shared" si="2"/>
        <v/>
      </c>
      <c r="L137" s="564" t="str">
        <f>IF($G137="","",IF(OR(全体概要!$C$15=1,全体概要!$C$15=2),INDEX($BG$15,MATCH($G137,$BF$15,-1)),IF(全体概要!$C$15=3,INDEX($BG$14,MATCH($G137,$BF$14,-1)),IF(AND(全体概要!$C$15&gt;=4,全体概要!$C$15&lt;=7),INDEX($BG$13,MATCH($G137,$BF$13,-1)),0))))</f>
        <v/>
      </c>
      <c r="M137" s="1048" t="str">
        <f t="shared" si="3"/>
        <v/>
      </c>
      <c r="N137" s="1133">
        <f>IF(OR(K137="",L137="",M137=""),0,(IF(全体概要!$U$54="☑",700000*K137*L137*M137,550000*K137*L137*M137)))</f>
        <v>0</v>
      </c>
      <c r="O137" s="1134"/>
      <c r="P137" s="56"/>
      <c r="Q137" s="51"/>
      <c r="R137" s="1134"/>
      <c r="S137" s="51"/>
      <c r="T137" s="51"/>
      <c r="U137" s="1134"/>
      <c r="V137" s="56"/>
      <c r="W137" s="51"/>
      <c r="X137" s="1135"/>
      <c r="Y137" s="51"/>
      <c r="Z137" s="51"/>
      <c r="AA137" s="1134"/>
      <c r="AB137" s="56"/>
      <c r="AC137" s="1134"/>
      <c r="AD137" s="56"/>
      <c r="AE137" s="1134"/>
      <c r="AF137" s="56"/>
      <c r="AG137" s="1134"/>
      <c r="AH137" s="56"/>
      <c r="AI137" s="1134"/>
      <c r="AJ137" s="56"/>
      <c r="AK137" s="1134"/>
      <c r="AL137" s="59"/>
      <c r="AM137" s="1134"/>
      <c r="AN137" s="59"/>
      <c r="AO137" s="1134"/>
      <c r="AP137" s="1020"/>
      <c r="AQ137" s="1134"/>
      <c r="AR137" s="56"/>
      <c r="AS137" s="249"/>
      <c r="AT137" s="1134"/>
      <c r="AU137" s="56"/>
      <c r="AV137" s="565" t="str">
        <f>IF(AU137="","",IF(AU137="A",パネルラジエーター設備費用算出シート!$G$13,IF(AU137="B",パネルラジエーター設備費用算出シート!$N$13,IF(AU137="C",パネルラジエーター設備費用算出シート!$G$23,IF(AU137="D",パネルラジエーター設備費用算出シート!$N$23,IF(AU137="E",パネルラジエーター設備費用算出シート!$G$33,IF(AU137="F",パネルラジエーター設備費用算出シート!$N$33,IF(AU137="G",パネルラジエーター設備費用算出シート!$G$43,IF(AU137="H",パネルラジエーター設備費用算出シート!$N$43,IF(AU137="I",パネルラジエーター設備費用算出シート!$G$54,パネルラジエーター設備費用算出シート!$N$54))))))))))</f>
        <v/>
      </c>
      <c r="AW137" s="1134"/>
      <c r="AX137" s="59"/>
      <c r="AY137" s="566"/>
      <c r="AZ137" s="1134"/>
      <c r="BA137" s="28"/>
      <c r="BB137" s="28"/>
      <c r="BC137" s="28"/>
      <c r="BD137" s="28"/>
      <c r="BE137" s="28"/>
      <c r="BF137" s="28"/>
      <c r="BG137" s="28"/>
      <c r="BH137" s="28"/>
      <c r="BI137" s="28"/>
      <c r="BJ137" s="28"/>
    </row>
    <row r="138" spans="1:62" s="29" customFormat="1">
      <c r="A138" s="67"/>
      <c r="B138" s="52">
        <v>126</v>
      </c>
      <c r="C138" s="78"/>
      <c r="D138" s="53"/>
      <c r="E138" s="68"/>
      <c r="F138" s="562"/>
      <c r="G138" s="562"/>
      <c r="H138" s="56"/>
      <c r="I138" s="57"/>
      <c r="J138" s="972"/>
      <c r="K138" s="564" t="str">
        <f t="shared" si="2"/>
        <v/>
      </c>
      <c r="L138" s="564" t="str">
        <f>IF($G138="","",IF(OR(全体概要!$C$15=1,全体概要!$C$15=2),INDEX($BG$15,MATCH($G138,$BF$15,-1)),IF(全体概要!$C$15=3,INDEX($BG$14,MATCH($G138,$BF$14,-1)),IF(AND(全体概要!$C$15&gt;=4,全体概要!$C$15&lt;=7),INDEX($BG$13,MATCH($G138,$BF$13,-1)),0))))</f>
        <v/>
      </c>
      <c r="M138" s="1048" t="str">
        <f t="shared" si="3"/>
        <v/>
      </c>
      <c r="N138" s="1133">
        <f>IF(OR(K138="",L138="",M138=""),0,(IF(全体概要!$U$54="☑",700000*K138*L138*M138,550000*K138*L138*M138)))</f>
        <v>0</v>
      </c>
      <c r="O138" s="1134"/>
      <c r="P138" s="56"/>
      <c r="Q138" s="51"/>
      <c r="R138" s="1134"/>
      <c r="S138" s="51"/>
      <c r="T138" s="51"/>
      <c r="U138" s="1134"/>
      <c r="V138" s="56"/>
      <c r="W138" s="51"/>
      <c r="X138" s="1135"/>
      <c r="Y138" s="51"/>
      <c r="Z138" s="51"/>
      <c r="AA138" s="1134"/>
      <c r="AB138" s="56"/>
      <c r="AC138" s="1134"/>
      <c r="AD138" s="56"/>
      <c r="AE138" s="1134"/>
      <c r="AF138" s="56"/>
      <c r="AG138" s="1134"/>
      <c r="AH138" s="56"/>
      <c r="AI138" s="1134"/>
      <c r="AJ138" s="56"/>
      <c r="AK138" s="1134"/>
      <c r="AL138" s="59"/>
      <c r="AM138" s="1134"/>
      <c r="AN138" s="59"/>
      <c r="AO138" s="1134"/>
      <c r="AP138" s="1020"/>
      <c r="AQ138" s="1134"/>
      <c r="AR138" s="56"/>
      <c r="AS138" s="249"/>
      <c r="AT138" s="1134"/>
      <c r="AU138" s="56"/>
      <c r="AV138" s="565" t="str">
        <f>IF(AU138="","",IF(AU138="A",パネルラジエーター設備費用算出シート!$G$13,IF(AU138="B",パネルラジエーター設備費用算出シート!$N$13,IF(AU138="C",パネルラジエーター設備費用算出シート!$G$23,IF(AU138="D",パネルラジエーター設備費用算出シート!$N$23,IF(AU138="E",パネルラジエーター設備費用算出シート!$G$33,IF(AU138="F",パネルラジエーター設備費用算出シート!$N$33,IF(AU138="G",パネルラジエーター設備費用算出シート!$G$43,IF(AU138="H",パネルラジエーター設備費用算出シート!$N$43,IF(AU138="I",パネルラジエーター設備費用算出シート!$G$54,パネルラジエーター設備費用算出シート!$N$54))))))))))</f>
        <v/>
      </c>
      <c r="AW138" s="1134"/>
      <c r="AX138" s="59"/>
      <c r="AY138" s="566"/>
      <c r="AZ138" s="1134"/>
      <c r="BA138" s="28"/>
      <c r="BB138" s="28"/>
      <c r="BC138" s="28"/>
      <c r="BD138" s="28"/>
      <c r="BE138" s="28"/>
      <c r="BF138" s="28"/>
      <c r="BG138" s="28"/>
      <c r="BH138" s="28"/>
      <c r="BI138" s="28"/>
      <c r="BJ138" s="28"/>
    </row>
    <row r="139" spans="1:62" s="29" customFormat="1">
      <c r="A139" s="67"/>
      <c r="B139" s="52">
        <v>127</v>
      </c>
      <c r="C139" s="78"/>
      <c r="D139" s="53"/>
      <c r="E139" s="68"/>
      <c r="F139" s="562"/>
      <c r="G139" s="562"/>
      <c r="H139" s="56"/>
      <c r="I139" s="57"/>
      <c r="J139" s="972"/>
      <c r="K139" s="564" t="str">
        <f t="shared" si="2"/>
        <v/>
      </c>
      <c r="L139" s="564" t="str">
        <f>IF($G139="","",IF(OR(全体概要!$C$15=1,全体概要!$C$15=2),INDEX($BG$15,MATCH($G139,$BF$15,-1)),IF(全体概要!$C$15=3,INDEX($BG$14,MATCH($G139,$BF$14,-1)),IF(AND(全体概要!$C$15&gt;=4,全体概要!$C$15&lt;=7),INDEX($BG$13,MATCH($G139,$BF$13,-1)),0))))</f>
        <v/>
      </c>
      <c r="M139" s="1048" t="str">
        <f t="shared" si="3"/>
        <v/>
      </c>
      <c r="N139" s="1133">
        <f>IF(OR(K139="",L139="",M139=""),0,(IF(全体概要!$U$54="☑",700000*K139*L139*M139,550000*K139*L139*M139)))</f>
        <v>0</v>
      </c>
      <c r="O139" s="1134"/>
      <c r="P139" s="56"/>
      <c r="Q139" s="51"/>
      <c r="R139" s="1134"/>
      <c r="S139" s="51"/>
      <c r="T139" s="51"/>
      <c r="U139" s="1134"/>
      <c r="V139" s="56"/>
      <c r="W139" s="51"/>
      <c r="X139" s="1135"/>
      <c r="Y139" s="51"/>
      <c r="Z139" s="51"/>
      <c r="AA139" s="1134"/>
      <c r="AB139" s="56"/>
      <c r="AC139" s="1134"/>
      <c r="AD139" s="56"/>
      <c r="AE139" s="1134"/>
      <c r="AF139" s="56"/>
      <c r="AG139" s="1134"/>
      <c r="AH139" s="56"/>
      <c r="AI139" s="1134"/>
      <c r="AJ139" s="56"/>
      <c r="AK139" s="1134"/>
      <c r="AL139" s="59"/>
      <c r="AM139" s="1134"/>
      <c r="AN139" s="59"/>
      <c r="AO139" s="1134"/>
      <c r="AP139" s="1020"/>
      <c r="AQ139" s="1134"/>
      <c r="AR139" s="56"/>
      <c r="AS139" s="249"/>
      <c r="AT139" s="1134"/>
      <c r="AU139" s="56"/>
      <c r="AV139" s="565" t="str">
        <f>IF(AU139="","",IF(AU139="A",パネルラジエーター設備費用算出シート!$G$13,IF(AU139="B",パネルラジエーター設備費用算出シート!$N$13,IF(AU139="C",パネルラジエーター設備費用算出シート!$G$23,IF(AU139="D",パネルラジエーター設備費用算出シート!$N$23,IF(AU139="E",パネルラジエーター設備費用算出シート!$G$33,IF(AU139="F",パネルラジエーター設備費用算出シート!$N$33,IF(AU139="G",パネルラジエーター設備費用算出シート!$G$43,IF(AU139="H",パネルラジエーター設備費用算出シート!$N$43,IF(AU139="I",パネルラジエーター設備費用算出シート!$G$54,パネルラジエーター設備費用算出シート!$N$54))))))))))</f>
        <v/>
      </c>
      <c r="AW139" s="1134"/>
      <c r="AX139" s="59"/>
      <c r="AY139" s="566"/>
      <c r="AZ139" s="1134"/>
      <c r="BA139" s="28"/>
      <c r="BB139" s="28"/>
      <c r="BC139" s="28"/>
      <c r="BD139" s="28"/>
      <c r="BE139" s="28"/>
      <c r="BF139" s="28"/>
      <c r="BG139" s="28"/>
      <c r="BH139" s="28"/>
      <c r="BI139" s="28"/>
      <c r="BJ139" s="28"/>
    </row>
    <row r="140" spans="1:62" s="29" customFormat="1">
      <c r="A140" s="67"/>
      <c r="B140" s="52">
        <v>128</v>
      </c>
      <c r="C140" s="78"/>
      <c r="D140" s="53"/>
      <c r="E140" s="68"/>
      <c r="F140" s="562"/>
      <c r="G140" s="562"/>
      <c r="H140" s="56"/>
      <c r="I140" s="57"/>
      <c r="J140" s="972"/>
      <c r="K140" s="564" t="str">
        <f t="shared" si="2"/>
        <v/>
      </c>
      <c r="L140" s="564" t="str">
        <f>IF($G140="","",IF(OR(全体概要!$C$15=1,全体概要!$C$15=2),INDEX($BG$15,MATCH($G140,$BF$15,-1)),IF(全体概要!$C$15=3,INDEX($BG$14,MATCH($G140,$BF$14,-1)),IF(AND(全体概要!$C$15&gt;=4,全体概要!$C$15&lt;=7),INDEX($BG$13,MATCH($G140,$BF$13,-1)),0))))</f>
        <v/>
      </c>
      <c r="M140" s="1048" t="str">
        <f t="shared" si="3"/>
        <v/>
      </c>
      <c r="N140" s="1133">
        <f>IF(OR(K140="",L140="",M140=""),0,(IF(全体概要!$U$54="☑",700000*K140*L140*M140,550000*K140*L140*M140)))</f>
        <v>0</v>
      </c>
      <c r="O140" s="1134"/>
      <c r="P140" s="56"/>
      <c r="Q140" s="51"/>
      <c r="R140" s="1134"/>
      <c r="S140" s="51"/>
      <c r="T140" s="51"/>
      <c r="U140" s="1134"/>
      <c r="V140" s="56"/>
      <c r="W140" s="51"/>
      <c r="X140" s="1135"/>
      <c r="Y140" s="51"/>
      <c r="Z140" s="51"/>
      <c r="AA140" s="1134"/>
      <c r="AB140" s="56"/>
      <c r="AC140" s="1134"/>
      <c r="AD140" s="56"/>
      <c r="AE140" s="1134"/>
      <c r="AF140" s="56"/>
      <c r="AG140" s="1134"/>
      <c r="AH140" s="56"/>
      <c r="AI140" s="1134"/>
      <c r="AJ140" s="56"/>
      <c r="AK140" s="1134"/>
      <c r="AL140" s="59"/>
      <c r="AM140" s="1134"/>
      <c r="AN140" s="59"/>
      <c r="AO140" s="1134"/>
      <c r="AP140" s="1020"/>
      <c r="AQ140" s="1134"/>
      <c r="AR140" s="56"/>
      <c r="AS140" s="249"/>
      <c r="AT140" s="1134"/>
      <c r="AU140" s="56"/>
      <c r="AV140" s="565" t="str">
        <f>IF(AU140="","",IF(AU140="A",パネルラジエーター設備費用算出シート!$G$13,IF(AU140="B",パネルラジエーター設備費用算出シート!$N$13,IF(AU140="C",パネルラジエーター設備費用算出シート!$G$23,IF(AU140="D",パネルラジエーター設備費用算出シート!$N$23,IF(AU140="E",パネルラジエーター設備費用算出シート!$G$33,IF(AU140="F",パネルラジエーター設備費用算出シート!$N$33,IF(AU140="G",パネルラジエーター設備費用算出シート!$G$43,IF(AU140="H",パネルラジエーター設備費用算出シート!$N$43,IF(AU140="I",パネルラジエーター設備費用算出シート!$G$54,パネルラジエーター設備費用算出シート!$N$54))))))))))</f>
        <v/>
      </c>
      <c r="AW140" s="1134"/>
      <c r="AX140" s="59"/>
      <c r="AY140" s="566"/>
      <c r="AZ140" s="1134"/>
      <c r="BA140" s="28"/>
      <c r="BB140" s="28"/>
      <c r="BC140" s="28"/>
      <c r="BD140" s="28"/>
      <c r="BE140" s="28"/>
      <c r="BF140" s="28"/>
      <c r="BG140" s="28"/>
      <c r="BH140" s="28"/>
      <c r="BI140" s="28"/>
      <c r="BJ140" s="28"/>
    </row>
    <row r="141" spans="1:62" s="29" customFormat="1">
      <c r="A141" s="67"/>
      <c r="B141" s="52">
        <v>129</v>
      </c>
      <c r="C141" s="78"/>
      <c r="D141" s="53"/>
      <c r="E141" s="68"/>
      <c r="F141" s="562"/>
      <c r="G141" s="562"/>
      <c r="H141" s="56"/>
      <c r="I141" s="57"/>
      <c r="J141" s="972"/>
      <c r="K141" s="564" t="str">
        <f t="shared" ref="K141:K204" si="4">IF($F141="","",VLOOKUP($F141,$BC$13:$BD$17,2,TRUE))</f>
        <v/>
      </c>
      <c r="L141" s="564" t="str">
        <f>IF($G141="","",IF(OR(全体概要!$C$15=1,全体概要!$C$15=2),INDEX($BG$15,MATCH($G141,$BF$15,-1)),IF(全体概要!$C$15=3,INDEX($BG$14,MATCH($G141,$BF$14,-1)),IF(AND(全体概要!$C$15&gt;=4,全体概要!$C$15&lt;=7),INDEX($BG$13,MATCH($G141,$BF$13,-1)),0))))</f>
        <v/>
      </c>
      <c r="M141" s="1048" t="str">
        <f t="shared" si="3"/>
        <v/>
      </c>
      <c r="N141" s="1133">
        <f>IF(OR(K141="",L141="",M141=""),0,(IF(全体概要!$U$54="☑",700000*K141*L141*M141,550000*K141*L141*M141)))</f>
        <v>0</v>
      </c>
      <c r="O141" s="1134"/>
      <c r="P141" s="56"/>
      <c r="Q141" s="51"/>
      <c r="R141" s="1134"/>
      <c r="S141" s="51"/>
      <c r="T141" s="51"/>
      <c r="U141" s="1134"/>
      <c r="V141" s="56"/>
      <c r="W141" s="51"/>
      <c r="X141" s="1135"/>
      <c r="Y141" s="51"/>
      <c r="Z141" s="51"/>
      <c r="AA141" s="1134"/>
      <c r="AB141" s="56"/>
      <c r="AC141" s="1134"/>
      <c r="AD141" s="56"/>
      <c r="AE141" s="1134"/>
      <c r="AF141" s="56"/>
      <c r="AG141" s="1134"/>
      <c r="AH141" s="56"/>
      <c r="AI141" s="1134"/>
      <c r="AJ141" s="56"/>
      <c r="AK141" s="1134"/>
      <c r="AL141" s="59"/>
      <c r="AM141" s="1134"/>
      <c r="AN141" s="59"/>
      <c r="AO141" s="1134"/>
      <c r="AP141" s="1020"/>
      <c r="AQ141" s="1134"/>
      <c r="AR141" s="56"/>
      <c r="AS141" s="249"/>
      <c r="AT141" s="1134"/>
      <c r="AU141" s="56"/>
      <c r="AV141" s="565" t="str">
        <f>IF(AU141="","",IF(AU141="A",パネルラジエーター設備費用算出シート!$G$13,IF(AU141="B",パネルラジエーター設備費用算出シート!$N$13,IF(AU141="C",パネルラジエーター設備費用算出シート!$G$23,IF(AU141="D",パネルラジエーター設備費用算出シート!$N$23,IF(AU141="E",パネルラジエーター設備費用算出シート!$G$33,IF(AU141="F",パネルラジエーター設備費用算出シート!$N$33,IF(AU141="G",パネルラジエーター設備費用算出シート!$G$43,IF(AU141="H",パネルラジエーター設備費用算出シート!$N$43,IF(AU141="I",パネルラジエーター設備費用算出シート!$G$54,パネルラジエーター設備費用算出シート!$N$54))))))))))</f>
        <v/>
      </c>
      <c r="AW141" s="1134"/>
      <c r="AX141" s="59"/>
      <c r="AY141" s="566"/>
      <c r="AZ141" s="1134"/>
      <c r="BA141" s="28"/>
      <c r="BB141" s="28"/>
      <c r="BC141" s="28"/>
      <c r="BD141" s="28"/>
      <c r="BE141" s="28"/>
      <c r="BF141" s="28"/>
      <c r="BG141" s="28"/>
      <c r="BH141" s="28"/>
      <c r="BI141" s="28"/>
      <c r="BJ141" s="28"/>
    </row>
    <row r="142" spans="1:62" s="29" customFormat="1">
      <c r="A142" s="67"/>
      <c r="B142" s="52">
        <v>130</v>
      </c>
      <c r="C142" s="78"/>
      <c r="D142" s="53"/>
      <c r="E142" s="68"/>
      <c r="F142" s="562"/>
      <c r="G142" s="562"/>
      <c r="H142" s="56"/>
      <c r="I142" s="57"/>
      <c r="J142" s="972"/>
      <c r="K142" s="564" t="str">
        <f t="shared" si="4"/>
        <v/>
      </c>
      <c r="L142" s="564" t="str">
        <f>IF($G142="","",IF(OR(全体概要!$C$15=1,全体概要!$C$15=2),INDEX($BG$15,MATCH($G142,$BF$15,-1)),IF(全体概要!$C$15=3,INDEX($BG$14,MATCH($G142,$BF$14,-1)),IF(AND(全体概要!$C$15&gt;=4,全体概要!$C$15&lt;=7),INDEX($BG$13,MATCH($G142,$BF$13,-1)),0))))</f>
        <v/>
      </c>
      <c r="M142" s="1048" t="str">
        <f t="shared" ref="M142:M205" si="5">IF(OR($F142="",$H142="",$I142=""),"",VLOOKUP($H142&amp;$I142,$BI$13:$BJ$18,IF($F142&lt;0,2,IF(AND($H142="角住戸"),2,2)),FALSE))</f>
        <v/>
      </c>
      <c r="N142" s="1133">
        <f>IF(OR(K142="",L142="",M142=""),0,(IF(全体概要!$U$54="☑",700000*K142*L142*M142,550000*K142*L142*M142)))</f>
        <v>0</v>
      </c>
      <c r="O142" s="1134"/>
      <c r="P142" s="56"/>
      <c r="Q142" s="51"/>
      <c r="R142" s="1134"/>
      <c r="S142" s="51"/>
      <c r="T142" s="51"/>
      <c r="U142" s="1134"/>
      <c r="V142" s="56"/>
      <c r="W142" s="51"/>
      <c r="X142" s="1135"/>
      <c r="Y142" s="51"/>
      <c r="Z142" s="51"/>
      <c r="AA142" s="1134"/>
      <c r="AB142" s="56"/>
      <c r="AC142" s="1134"/>
      <c r="AD142" s="56"/>
      <c r="AE142" s="1134"/>
      <c r="AF142" s="56"/>
      <c r="AG142" s="1134"/>
      <c r="AH142" s="56"/>
      <c r="AI142" s="1134"/>
      <c r="AJ142" s="56"/>
      <c r="AK142" s="1134"/>
      <c r="AL142" s="59"/>
      <c r="AM142" s="1134"/>
      <c r="AN142" s="59"/>
      <c r="AO142" s="1134"/>
      <c r="AP142" s="1020"/>
      <c r="AQ142" s="1134"/>
      <c r="AR142" s="56"/>
      <c r="AS142" s="249"/>
      <c r="AT142" s="1134"/>
      <c r="AU142" s="56"/>
      <c r="AV142" s="565" t="str">
        <f>IF(AU142="","",IF(AU142="A",パネルラジエーター設備費用算出シート!$G$13,IF(AU142="B",パネルラジエーター設備費用算出シート!$N$13,IF(AU142="C",パネルラジエーター設備費用算出シート!$G$23,IF(AU142="D",パネルラジエーター設備費用算出シート!$N$23,IF(AU142="E",パネルラジエーター設備費用算出シート!$G$33,IF(AU142="F",パネルラジエーター設備費用算出シート!$N$33,IF(AU142="G",パネルラジエーター設備費用算出シート!$G$43,IF(AU142="H",パネルラジエーター設備費用算出シート!$N$43,IF(AU142="I",パネルラジエーター設備費用算出シート!$G$54,パネルラジエーター設備費用算出シート!$N$54))))))))))</f>
        <v/>
      </c>
      <c r="AW142" s="1134"/>
      <c r="AX142" s="59"/>
      <c r="AY142" s="566"/>
      <c r="AZ142" s="1134"/>
      <c r="BA142" s="28"/>
      <c r="BB142" s="28"/>
      <c r="BC142" s="28"/>
      <c r="BD142" s="28"/>
      <c r="BE142" s="28"/>
      <c r="BF142" s="28"/>
      <c r="BG142" s="28"/>
      <c r="BH142" s="28"/>
      <c r="BI142" s="28"/>
      <c r="BJ142" s="28"/>
    </row>
    <row r="143" spans="1:62" s="29" customFormat="1">
      <c r="A143" s="67"/>
      <c r="B143" s="52">
        <v>131</v>
      </c>
      <c r="C143" s="78"/>
      <c r="D143" s="53"/>
      <c r="E143" s="68"/>
      <c r="F143" s="562"/>
      <c r="G143" s="562"/>
      <c r="H143" s="56"/>
      <c r="I143" s="57"/>
      <c r="J143" s="972"/>
      <c r="K143" s="564" t="str">
        <f t="shared" si="4"/>
        <v/>
      </c>
      <c r="L143" s="564" t="str">
        <f>IF($G143="","",IF(OR(全体概要!$C$15=1,全体概要!$C$15=2),INDEX($BG$15,MATCH($G143,$BF$15,-1)),IF(全体概要!$C$15=3,INDEX($BG$14,MATCH($G143,$BF$14,-1)),IF(AND(全体概要!$C$15&gt;=4,全体概要!$C$15&lt;=7),INDEX($BG$13,MATCH($G143,$BF$13,-1)),0))))</f>
        <v/>
      </c>
      <c r="M143" s="1048" t="str">
        <f t="shared" si="5"/>
        <v/>
      </c>
      <c r="N143" s="1133">
        <f>IF(OR(K143="",L143="",M143=""),0,(IF(全体概要!$U$54="☑",700000*K143*L143*M143,550000*K143*L143*M143)))</f>
        <v>0</v>
      </c>
      <c r="O143" s="1134"/>
      <c r="P143" s="56"/>
      <c r="Q143" s="51"/>
      <c r="R143" s="1134"/>
      <c r="S143" s="51"/>
      <c r="T143" s="51"/>
      <c r="U143" s="1134"/>
      <c r="V143" s="56"/>
      <c r="W143" s="51"/>
      <c r="X143" s="1135"/>
      <c r="Y143" s="51"/>
      <c r="Z143" s="51"/>
      <c r="AA143" s="1134"/>
      <c r="AB143" s="56"/>
      <c r="AC143" s="1134"/>
      <c r="AD143" s="56"/>
      <c r="AE143" s="1134"/>
      <c r="AF143" s="56"/>
      <c r="AG143" s="1134"/>
      <c r="AH143" s="56"/>
      <c r="AI143" s="1134"/>
      <c r="AJ143" s="56"/>
      <c r="AK143" s="1134"/>
      <c r="AL143" s="59"/>
      <c r="AM143" s="1134"/>
      <c r="AN143" s="59"/>
      <c r="AO143" s="1134"/>
      <c r="AP143" s="1020"/>
      <c r="AQ143" s="1134"/>
      <c r="AR143" s="56"/>
      <c r="AS143" s="249"/>
      <c r="AT143" s="1134"/>
      <c r="AU143" s="56"/>
      <c r="AV143" s="565" t="str">
        <f>IF(AU143="","",IF(AU143="A",パネルラジエーター設備費用算出シート!$G$13,IF(AU143="B",パネルラジエーター設備費用算出シート!$N$13,IF(AU143="C",パネルラジエーター設備費用算出シート!$G$23,IF(AU143="D",パネルラジエーター設備費用算出シート!$N$23,IF(AU143="E",パネルラジエーター設備費用算出シート!$G$33,IF(AU143="F",パネルラジエーター設備費用算出シート!$N$33,IF(AU143="G",パネルラジエーター設備費用算出シート!$G$43,IF(AU143="H",パネルラジエーター設備費用算出シート!$N$43,IF(AU143="I",パネルラジエーター設備費用算出シート!$G$54,パネルラジエーター設備費用算出シート!$N$54))))))))))</f>
        <v/>
      </c>
      <c r="AW143" s="1134"/>
      <c r="AX143" s="59"/>
      <c r="AY143" s="566"/>
      <c r="AZ143" s="1134"/>
      <c r="BA143" s="28"/>
      <c r="BB143" s="28"/>
      <c r="BC143" s="28"/>
      <c r="BD143" s="28"/>
      <c r="BE143" s="28"/>
      <c r="BF143" s="28"/>
      <c r="BG143" s="28"/>
      <c r="BH143" s="28"/>
      <c r="BI143" s="28"/>
      <c r="BJ143" s="28"/>
    </row>
    <row r="144" spans="1:62" s="29" customFormat="1">
      <c r="A144" s="67"/>
      <c r="B144" s="52">
        <v>132</v>
      </c>
      <c r="C144" s="78"/>
      <c r="D144" s="53"/>
      <c r="E144" s="68"/>
      <c r="F144" s="562"/>
      <c r="G144" s="562"/>
      <c r="H144" s="56"/>
      <c r="I144" s="57"/>
      <c r="J144" s="972"/>
      <c r="K144" s="564" t="str">
        <f t="shared" si="4"/>
        <v/>
      </c>
      <c r="L144" s="564" t="str">
        <f>IF($G144="","",IF(OR(全体概要!$C$15=1,全体概要!$C$15=2),INDEX($BG$15,MATCH($G144,$BF$15,-1)),IF(全体概要!$C$15=3,INDEX($BG$14,MATCH($G144,$BF$14,-1)),IF(AND(全体概要!$C$15&gt;=4,全体概要!$C$15&lt;=7),INDEX($BG$13,MATCH($G144,$BF$13,-1)),0))))</f>
        <v/>
      </c>
      <c r="M144" s="1048" t="str">
        <f t="shared" si="5"/>
        <v/>
      </c>
      <c r="N144" s="1133">
        <f>IF(OR(K144="",L144="",M144=""),0,(IF(全体概要!$U$54="☑",700000*K144*L144*M144,550000*K144*L144*M144)))</f>
        <v>0</v>
      </c>
      <c r="O144" s="1134"/>
      <c r="P144" s="56"/>
      <c r="Q144" s="51"/>
      <c r="R144" s="1134"/>
      <c r="S144" s="51"/>
      <c r="T144" s="51"/>
      <c r="U144" s="1134"/>
      <c r="V144" s="56"/>
      <c r="W144" s="51"/>
      <c r="X144" s="1135"/>
      <c r="Y144" s="51"/>
      <c r="Z144" s="51"/>
      <c r="AA144" s="1134"/>
      <c r="AB144" s="56"/>
      <c r="AC144" s="1134"/>
      <c r="AD144" s="56"/>
      <c r="AE144" s="1134"/>
      <c r="AF144" s="56"/>
      <c r="AG144" s="1134"/>
      <c r="AH144" s="56"/>
      <c r="AI144" s="1134"/>
      <c r="AJ144" s="56"/>
      <c r="AK144" s="1134"/>
      <c r="AL144" s="59"/>
      <c r="AM144" s="1134"/>
      <c r="AN144" s="59"/>
      <c r="AO144" s="1134"/>
      <c r="AP144" s="1020"/>
      <c r="AQ144" s="1134"/>
      <c r="AR144" s="56"/>
      <c r="AS144" s="249"/>
      <c r="AT144" s="1134"/>
      <c r="AU144" s="56"/>
      <c r="AV144" s="565" t="str">
        <f>IF(AU144="","",IF(AU144="A",パネルラジエーター設備費用算出シート!$G$13,IF(AU144="B",パネルラジエーター設備費用算出シート!$N$13,IF(AU144="C",パネルラジエーター設備費用算出シート!$G$23,IF(AU144="D",パネルラジエーター設備費用算出シート!$N$23,IF(AU144="E",パネルラジエーター設備費用算出シート!$G$33,IF(AU144="F",パネルラジエーター設備費用算出シート!$N$33,IF(AU144="G",パネルラジエーター設備費用算出シート!$G$43,IF(AU144="H",パネルラジエーター設備費用算出シート!$N$43,IF(AU144="I",パネルラジエーター設備費用算出シート!$G$54,パネルラジエーター設備費用算出シート!$N$54))))))))))</f>
        <v/>
      </c>
      <c r="AW144" s="1134"/>
      <c r="AX144" s="59"/>
      <c r="AY144" s="566"/>
      <c r="AZ144" s="1134"/>
      <c r="BA144" s="28"/>
      <c r="BB144" s="28"/>
      <c r="BC144" s="28"/>
      <c r="BD144" s="28"/>
      <c r="BE144" s="28"/>
      <c r="BF144" s="28"/>
      <c r="BG144" s="28"/>
      <c r="BH144" s="28"/>
      <c r="BI144" s="28"/>
      <c r="BJ144" s="28"/>
    </row>
    <row r="145" spans="1:62" s="29" customFormat="1">
      <c r="A145" s="67"/>
      <c r="B145" s="52">
        <v>133</v>
      </c>
      <c r="C145" s="78"/>
      <c r="D145" s="53"/>
      <c r="E145" s="68"/>
      <c r="F145" s="562"/>
      <c r="G145" s="562"/>
      <c r="H145" s="56"/>
      <c r="I145" s="57"/>
      <c r="J145" s="972"/>
      <c r="K145" s="564" t="str">
        <f t="shared" si="4"/>
        <v/>
      </c>
      <c r="L145" s="564" t="str">
        <f>IF($G145="","",IF(OR(全体概要!$C$15=1,全体概要!$C$15=2),INDEX($BG$15,MATCH($G145,$BF$15,-1)),IF(全体概要!$C$15=3,INDEX($BG$14,MATCH($G145,$BF$14,-1)),IF(AND(全体概要!$C$15&gt;=4,全体概要!$C$15&lt;=7),INDEX($BG$13,MATCH($G145,$BF$13,-1)),0))))</f>
        <v/>
      </c>
      <c r="M145" s="1048" t="str">
        <f t="shared" si="5"/>
        <v/>
      </c>
      <c r="N145" s="1133">
        <f>IF(OR(K145="",L145="",M145=""),0,(IF(全体概要!$U$54="☑",700000*K145*L145*M145,550000*K145*L145*M145)))</f>
        <v>0</v>
      </c>
      <c r="O145" s="1134"/>
      <c r="P145" s="56"/>
      <c r="Q145" s="51"/>
      <c r="R145" s="1134"/>
      <c r="S145" s="51"/>
      <c r="T145" s="51"/>
      <c r="U145" s="1134"/>
      <c r="V145" s="56"/>
      <c r="W145" s="51"/>
      <c r="X145" s="1135"/>
      <c r="Y145" s="51"/>
      <c r="Z145" s="51"/>
      <c r="AA145" s="1134"/>
      <c r="AB145" s="56"/>
      <c r="AC145" s="1134"/>
      <c r="AD145" s="56"/>
      <c r="AE145" s="1134"/>
      <c r="AF145" s="56"/>
      <c r="AG145" s="1134"/>
      <c r="AH145" s="56"/>
      <c r="AI145" s="1134"/>
      <c r="AJ145" s="56"/>
      <c r="AK145" s="1134"/>
      <c r="AL145" s="59"/>
      <c r="AM145" s="1134"/>
      <c r="AN145" s="59"/>
      <c r="AO145" s="1134"/>
      <c r="AP145" s="1020"/>
      <c r="AQ145" s="1134"/>
      <c r="AR145" s="56"/>
      <c r="AS145" s="249"/>
      <c r="AT145" s="1134"/>
      <c r="AU145" s="56"/>
      <c r="AV145" s="565" t="str">
        <f>IF(AU145="","",IF(AU145="A",パネルラジエーター設備費用算出シート!$G$13,IF(AU145="B",パネルラジエーター設備費用算出シート!$N$13,IF(AU145="C",パネルラジエーター設備費用算出シート!$G$23,IF(AU145="D",パネルラジエーター設備費用算出シート!$N$23,IF(AU145="E",パネルラジエーター設備費用算出シート!$G$33,IF(AU145="F",パネルラジエーター設備費用算出シート!$N$33,IF(AU145="G",パネルラジエーター設備費用算出シート!$G$43,IF(AU145="H",パネルラジエーター設備費用算出シート!$N$43,IF(AU145="I",パネルラジエーター設備費用算出シート!$G$54,パネルラジエーター設備費用算出シート!$N$54))))))))))</f>
        <v/>
      </c>
      <c r="AW145" s="1134"/>
      <c r="AX145" s="59"/>
      <c r="AY145" s="566"/>
      <c r="AZ145" s="1134"/>
      <c r="BA145" s="28"/>
      <c r="BB145" s="28"/>
      <c r="BC145" s="28"/>
      <c r="BD145" s="28"/>
      <c r="BE145" s="28"/>
      <c r="BF145" s="28"/>
      <c r="BG145" s="28"/>
      <c r="BH145" s="28"/>
      <c r="BI145" s="28"/>
      <c r="BJ145" s="28"/>
    </row>
    <row r="146" spans="1:62" s="29" customFormat="1">
      <c r="A146" s="67"/>
      <c r="B146" s="52">
        <v>134</v>
      </c>
      <c r="C146" s="78"/>
      <c r="D146" s="53"/>
      <c r="E146" s="68"/>
      <c r="F146" s="562"/>
      <c r="G146" s="562"/>
      <c r="H146" s="56"/>
      <c r="I146" s="57"/>
      <c r="J146" s="972"/>
      <c r="K146" s="564" t="str">
        <f t="shared" si="4"/>
        <v/>
      </c>
      <c r="L146" s="564" t="str">
        <f>IF($G146="","",IF(OR(全体概要!$C$15=1,全体概要!$C$15=2),INDEX($BG$15,MATCH($G146,$BF$15,-1)),IF(全体概要!$C$15=3,INDEX($BG$14,MATCH($G146,$BF$14,-1)),IF(AND(全体概要!$C$15&gt;=4,全体概要!$C$15&lt;=7),INDEX($BG$13,MATCH($G146,$BF$13,-1)),0))))</f>
        <v/>
      </c>
      <c r="M146" s="1048" t="str">
        <f t="shared" si="5"/>
        <v/>
      </c>
      <c r="N146" s="1133">
        <f>IF(OR(K146="",L146="",M146=""),0,(IF(全体概要!$U$54="☑",700000*K146*L146*M146,550000*K146*L146*M146)))</f>
        <v>0</v>
      </c>
      <c r="O146" s="1134"/>
      <c r="P146" s="56"/>
      <c r="Q146" s="51"/>
      <c r="R146" s="1134"/>
      <c r="S146" s="51"/>
      <c r="T146" s="51"/>
      <c r="U146" s="1134"/>
      <c r="V146" s="56"/>
      <c r="W146" s="51"/>
      <c r="X146" s="1135"/>
      <c r="Y146" s="51"/>
      <c r="Z146" s="51"/>
      <c r="AA146" s="1134"/>
      <c r="AB146" s="56"/>
      <c r="AC146" s="1134"/>
      <c r="AD146" s="56"/>
      <c r="AE146" s="1134"/>
      <c r="AF146" s="56"/>
      <c r="AG146" s="1134"/>
      <c r="AH146" s="56"/>
      <c r="AI146" s="1134"/>
      <c r="AJ146" s="56"/>
      <c r="AK146" s="1134"/>
      <c r="AL146" s="59"/>
      <c r="AM146" s="1134"/>
      <c r="AN146" s="59"/>
      <c r="AO146" s="1134"/>
      <c r="AP146" s="1020"/>
      <c r="AQ146" s="1134"/>
      <c r="AR146" s="56"/>
      <c r="AS146" s="249"/>
      <c r="AT146" s="1134"/>
      <c r="AU146" s="56"/>
      <c r="AV146" s="565" t="str">
        <f>IF(AU146="","",IF(AU146="A",パネルラジエーター設備費用算出シート!$G$13,IF(AU146="B",パネルラジエーター設備費用算出シート!$N$13,IF(AU146="C",パネルラジエーター設備費用算出シート!$G$23,IF(AU146="D",パネルラジエーター設備費用算出シート!$N$23,IF(AU146="E",パネルラジエーター設備費用算出シート!$G$33,IF(AU146="F",パネルラジエーター設備費用算出シート!$N$33,IF(AU146="G",パネルラジエーター設備費用算出シート!$G$43,IF(AU146="H",パネルラジエーター設備費用算出シート!$N$43,IF(AU146="I",パネルラジエーター設備費用算出シート!$G$54,パネルラジエーター設備費用算出シート!$N$54))))))))))</f>
        <v/>
      </c>
      <c r="AW146" s="1134"/>
      <c r="AX146" s="59"/>
      <c r="AY146" s="566"/>
      <c r="AZ146" s="1134"/>
      <c r="BA146" s="28"/>
      <c r="BB146" s="28"/>
      <c r="BC146" s="28"/>
      <c r="BD146" s="28"/>
      <c r="BE146" s="28"/>
      <c r="BF146" s="28"/>
      <c r="BG146" s="28"/>
      <c r="BH146" s="28"/>
      <c r="BI146" s="28"/>
      <c r="BJ146" s="28"/>
    </row>
    <row r="147" spans="1:62" s="29" customFormat="1">
      <c r="A147" s="67"/>
      <c r="B147" s="52">
        <v>135</v>
      </c>
      <c r="C147" s="78"/>
      <c r="D147" s="53"/>
      <c r="E147" s="68"/>
      <c r="F147" s="562"/>
      <c r="G147" s="562"/>
      <c r="H147" s="56"/>
      <c r="I147" s="57"/>
      <c r="J147" s="972"/>
      <c r="K147" s="564" t="str">
        <f t="shared" si="4"/>
        <v/>
      </c>
      <c r="L147" s="564" t="str">
        <f>IF($G147="","",IF(OR(全体概要!$C$15=1,全体概要!$C$15=2),INDEX($BG$15,MATCH($G147,$BF$15,-1)),IF(全体概要!$C$15=3,INDEX($BG$14,MATCH($G147,$BF$14,-1)),IF(AND(全体概要!$C$15&gt;=4,全体概要!$C$15&lt;=7),INDEX($BG$13,MATCH($G147,$BF$13,-1)),0))))</f>
        <v/>
      </c>
      <c r="M147" s="1048" t="str">
        <f t="shared" si="5"/>
        <v/>
      </c>
      <c r="N147" s="1133">
        <f>IF(OR(K147="",L147="",M147=""),0,(IF(全体概要!$U$54="☑",700000*K147*L147*M147,550000*K147*L147*M147)))</f>
        <v>0</v>
      </c>
      <c r="O147" s="1134"/>
      <c r="P147" s="56"/>
      <c r="Q147" s="51"/>
      <c r="R147" s="1134"/>
      <c r="S147" s="51"/>
      <c r="T147" s="51"/>
      <c r="U147" s="1134"/>
      <c r="V147" s="56"/>
      <c r="W147" s="51"/>
      <c r="X147" s="1135"/>
      <c r="Y147" s="51"/>
      <c r="Z147" s="51"/>
      <c r="AA147" s="1134"/>
      <c r="AB147" s="56"/>
      <c r="AC147" s="1134"/>
      <c r="AD147" s="56"/>
      <c r="AE147" s="1134"/>
      <c r="AF147" s="56"/>
      <c r="AG147" s="1134"/>
      <c r="AH147" s="56"/>
      <c r="AI147" s="1134"/>
      <c r="AJ147" s="56"/>
      <c r="AK147" s="1134"/>
      <c r="AL147" s="59"/>
      <c r="AM147" s="1134"/>
      <c r="AN147" s="59"/>
      <c r="AO147" s="1134"/>
      <c r="AP147" s="1020"/>
      <c r="AQ147" s="1134"/>
      <c r="AR147" s="56"/>
      <c r="AS147" s="249"/>
      <c r="AT147" s="1134"/>
      <c r="AU147" s="56"/>
      <c r="AV147" s="565" t="str">
        <f>IF(AU147="","",IF(AU147="A",パネルラジエーター設備費用算出シート!$G$13,IF(AU147="B",パネルラジエーター設備費用算出シート!$N$13,IF(AU147="C",パネルラジエーター設備費用算出シート!$G$23,IF(AU147="D",パネルラジエーター設備費用算出シート!$N$23,IF(AU147="E",パネルラジエーター設備費用算出シート!$G$33,IF(AU147="F",パネルラジエーター設備費用算出シート!$N$33,IF(AU147="G",パネルラジエーター設備費用算出シート!$G$43,IF(AU147="H",パネルラジエーター設備費用算出シート!$N$43,IF(AU147="I",パネルラジエーター設備費用算出シート!$G$54,パネルラジエーター設備費用算出シート!$N$54))))))))))</f>
        <v/>
      </c>
      <c r="AW147" s="1134"/>
      <c r="AX147" s="59"/>
      <c r="AY147" s="566"/>
      <c r="AZ147" s="1134"/>
      <c r="BA147" s="28"/>
      <c r="BB147" s="28"/>
      <c r="BC147" s="28"/>
      <c r="BD147" s="28"/>
      <c r="BE147" s="28"/>
      <c r="BF147" s="28"/>
      <c r="BG147" s="28"/>
      <c r="BH147" s="28"/>
      <c r="BI147" s="28"/>
      <c r="BJ147" s="28"/>
    </row>
    <row r="148" spans="1:62" s="29" customFormat="1">
      <c r="A148" s="67"/>
      <c r="B148" s="52">
        <v>136</v>
      </c>
      <c r="C148" s="78"/>
      <c r="D148" s="53"/>
      <c r="E148" s="68"/>
      <c r="F148" s="562"/>
      <c r="G148" s="562"/>
      <c r="H148" s="56"/>
      <c r="I148" s="57"/>
      <c r="J148" s="972"/>
      <c r="K148" s="564" t="str">
        <f t="shared" si="4"/>
        <v/>
      </c>
      <c r="L148" s="564" t="str">
        <f>IF($G148="","",IF(OR(全体概要!$C$15=1,全体概要!$C$15=2),INDEX($BG$15,MATCH($G148,$BF$15,-1)),IF(全体概要!$C$15=3,INDEX($BG$14,MATCH($G148,$BF$14,-1)),IF(AND(全体概要!$C$15&gt;=4,全体概要!$C$15&lt;=7),INDEX($BG$13,MATCH($G148,$BF$13,-1)),0))))</f>
        <v/>
      </c>
      <c r="M148" s="1048" t="str">
        <f t="shared" si="5"/>
        <v/>
      </c>
      <c r="N148" s="1133">
        <f>IF(OR(K148="",L148="",M148=""),0,(IF(全体概要!$U$54="☑",700000*K148*L148*M148,550000*K148*L148*M148)))</f>
        <v>0</v>
      </c>
      <c r="O148" s="1134"/>
      <c r="P148" s="56"/>
      <c r="Q148" s="51"/>
      <c r="R148" s="1134"/>
      <c r="S148" s="51"/>
      <c r="T148" s="51"/>
      <c r="U148" s="1134"/>
      <c r="V148" s="56"/>
      <c r="W148" s="51"/>
      <c r="X148" s="1135"/>
      <c r="Y148" s="51"/>
      <c r="Z148" s="51"/>
      <c r="AA148" s="1134"/>
      <c r="AB148" s="56"/>
      <c r="AC148" s="1134"/>
      <c r="AD148" s="56"/>
      <c r="AE148" s="1134"/>
      <c r="AF148" s="56"/>
      <c r="AG148" s="1134"/>
      <c r="AH148" s="56"/>
      <c r="AI148" s="1134"/>
      <c r="AJ148" s="56"/>
      <c r="AK148" s="1134"/>
      <c r="AL148" s="59"/>
      <c r="AM148" s="1134"/>
      <c r="AN148" s="59"/>
      <c r="AO148" s="1134"/>
      <c r="AP148" s="1020"/>
      <c r="AQ148" s="1134"/>
      <c r="AR148" s="56"/>
      <c r="AS148" s="249"/>
      <c r="AT148" s="1134"/>
      <c r="AU148" s="56"/>
      <c r="AV148" s="565" t="str">
        <f>IF(AU148="","",IF(AU148="A",パネルラジエーター設備費用算出シート!$G$13,IF(AU148="B",パネルラジエーター設備費用算出シート!$N$13,IF(AU148="C",パネルラジエーター設備費用算出シート!$G$23,IF(AU148="D",パネルラジエーター設備費用算出シート!$N$23,IF(AU148="E",パネルラジエーター設備費用算出シート!$G$33,IF(AU148="F",パネルラジエーター設備費用算出シート!$N$33,IF(AU148="G",パネルラジエーター設備費用算出シート!$G$43,IF(AU148="H",パネルラジエーター設備費用算出シート!$N$43,IF(AU148="I",パネルラジエーター設備費用算出シート!$G$54,パネルラジエーター設備費用算出シート!$N$54))))))))))</f>
        <v/>
      </c>
      <c r="AW148" s="1134"/>
      <c r="AX148" s="59"/>
      <c r="AY148" s="566"/>
      <c r="AZ148" s="1134"/>
      <c r="BA148" s="28"/>
      <c r="BB148" s="28"/>
      <c r="BC148" s="28"/>
      <c r="BD148" s="28"/>
      <c r="BE148" s="28"/>
      <c r="BF148" s="28"/>
      <c r="BG148" s="28"/>
      <c r="BH148" s="28"/>
      <c r="BI148" s="28"/>
      <c r="BJ148" s="28"/>
    </row>
    <row r="149" spans="1:62" s="29" customFormat="1">
      <c r="A149" s="67"/>
      <c r="B149" s="52">
        <v>137</v>
      </c>
      <c r="C149" s="78"/>
      <c r="D149" s="53"/>
      <c r="E149" s="68"/>
      <c r="F149" s="562"/>
      <c r="G149" s="562"/>
      <c r="H149" s="56"/>
      <c r="I149" s="57"/>
      <c r="J149" s="972"/>
      <c r="K149" s="564" t="str">
        <f t="shared" si="4"/>
        <v/>
      </c>
      <c r="L149" s="564" t="str">
        <f>IF($G149="","",IF(OR(全体概要!$C$15=1,全体概要!$C$15=2),INDEX($BG$15,MATCH($G149,$BF$15,-1)),IF(全体概要!$C$15=3,INDEX($BG$14,MATCH($G149,$BF$14,-1)),IF(AND(全体概要!$C$15&gt;=4,全体概要!$C$15&lt;=7),INDEX($BG$13,MATCH($G149,$BF$13,-1)),0))))</f>
        <v/>
      </c>
      <c r="M149" s="1048" t="str">
        <f t="shared" si="5"/>
        <v/>
      </c>
      <c r="N149" s="1133">
        <f>IF(OR(K149="",L149="",M149=""),0,(IF(全体概要!$U$54="☑",700000*K149*L149*M149,550000*K149*L149*M149)))</f>
        <v>0</v>
      </c>
      <c r="O149" s="1134"/>
      <c r="P149" s="56"/>
      <c r="Q149" s="51"/>
      <c r="R149" s="1134"/>
      <c r="S149" s="51"/>
      <c r="T149" s="51"/>
      <c r="U149" s="1134"/>
      <c r="V149" s="56"/>
      <c r="W149" s="51"/>
      <c r="X149" s="1135"/>
      <c r="Y149" s="51"/>
      <c r="Z149" s="51"/>
      <c r="AA149" s="1134"/>
      <c r="AB149" s="56"/>
      <c r="AC149" s="1134"/>
      <c r="AD149" s="56"/>
      <c r="AE149" s="1134"/>
      <c r="AF149" s="56"/>
      <c r="AG149" s="1134"/>
      <c r="AH149" s="56"/>
      <c r="AI149" s="1134"/>
      <c r="AJ149" s="56"/>
      <c r="AK149" s="1134"/>
      <c r="AL149" s="59"/>
      <c r="AM149" s="1134"/>
      <c r="AN149" s="59"/>
      <c r="AO149" s="1134"/>
      <c r="AP149" s="1020"/>
      <c r="AQ149" s="1134"/>
      <c r="AR149" s="56"/>
      <c r="AS149" s="249"/>
      <c r="AT149" s="1134"/>
      <c r="AU149" s="56"/>
      <c r="AV149" s="565" t="str">
        <f>IF(AU149="","",IF(AU149="A",パネルラジエーター設備費用算出シート!$G$13,IF(AU149="B",パネルラジエーター設備費用算出シート!$N$13,IF(AU149="C",パネルラジエーター設備費用算出シート!$G$23,IF(AU149="D",パネルラジエーター設備費用算出シート!$N$23,IF(AU149="E",パネルラジエーター設備費用算出シート!$G$33,IF(AU149="F",パネルラジエーター設備費用算出シート!$N$33,IF(AU149="G",パネルラジエーター設備費用算出シート!$G$43,IF(AU149="H",パネルラジエーター設備費用算出シート!$N$43,IF(AU149="I",パネルラジエーター設備費用算出シート!$G$54,パネルラジエーター設備費用算出シート!$N$54))))))))))</f>
        <v/>
      </c>
      <c r="AW149" s="1134"/>
      <c r="AX149" s="59"/>
      <c r="AY149" s="566"/>
      <c r="AZ149" s="1134"/>
      <c r="BA149" s="28"/>
      <c r="BB149" s="28"/>
      <c r="BC149" s="28"/>
      <c r="BD149" s="28"/>
      <c r="BE149" s="28"/>
      <c r="BF149" s="28"/>
      <c r="BG149" s="28"/>
      <c r="BH149" s="28"/>
      <c r="BI149" s="28"/>
      <c r="BJ149" s="28"/>
    </row>
    <row r="150" spans="1:62" s="29" customFormat="1">
      <c r="A150" s="67"/>
      <c r="B150" s="52">
        <v>138</v>
      </c>
      <c r="C150" s="78"/>
      <c r="D150" s="53"/>
      <c r="E150" s="68"/>
      <c r="F150" s="562"/>
      <c r="G150" s="562"/>
      <c r="H150" s="56"/>
      <c r="I150" s="57"/>
      <c r="J150" s="972"/>
      <c r="K150" s="564" t="str">
        <f t="shared" si="4"/>
        <v/>
      </c>
      <c r="L150" s="564" t="str">
        <f>IF($G150="","",IF(OR(全体概要!$C$15=1,全体概要!$C$15=2),INDEX($BG$15,MATCH($G150,$BF$15,-1)),IF(全体概要!$C$15=3,INDEX($BG$14,MATCH($G150,$BF$14,-1)),IF(AND(全体概要!$C$15&gt;=4,全体概要!$C$15&lt;=7),INDEX($BG$13,MATCH($G150,$BF$13,-1)),0))))</f>
        <v/>
      </c>
      <c r="M150" s="1048" t="str">
        <f t="shared" si="5"/>
        <v/>
      </c>
      <c r="N150" s="1133">
        <f>IF(OR(K150="",L150="",M150=""),0,(IF(全体概要!$U$54="☑",700000*K150*L150*M150,550000*K150*L150*M150)))</f>
        <v>0</v>
      </c>
      <c r="O150" s="1134"/>
      <c r="P150" s="56"/>
      <c r="Q150" s="51"/>
      <c r="R150" s="1134"/>
      <c r="S150" s="51"/>
      <c r="T150" s="51"/>
      <c r="U150" s="1134"/>
      <c r="V150" s="56"/>
      <c r="W150" s="51"/>
      <c r="X150" s="1135"/>
      <c r="Y150" s="51"/>
      <c r="Z150" s="51"/>
      <c r="AA150" s="1134"/>
      <c r="AB150" s="56"/>
      <c r="AC150" s="1134"/>
      <c r="AD150" s="56"/>
      <c r="AE150" s="1134"/>
      <c r="AF150" s="56"/>
      <c r="AG150" s="1134"/>
      <c r="AH150" s="56"/>
      <c r="AI150" s="1134"/>
      <c r="AJ150" s="56"/>
      <c r="AK150" s="1134"/>
      <c r="AL150" s="59"/>
      <c r="AM150" s="1134"/>
      <c r="AN150" s="59"/>
      <c r="AO150" s="1134"/>
      <c r="AP150" s="1020"/>
      <c r="AQ150" s="1134"/>
      <c r="AR150" s="56"/>
      <c r="AS150" s="249"/>
      <c r="AT150" s="1134"/>
      <c r="AU150" s="56"/>
      <c r="AV150" s="565" t="str">
        <f>IF(AU150="","",IF(AU150="A",パネルラジエーター設備費用算出シート!$G$13,IF(AU150="B",パネルラジエーター設備費用算出シート!$N$13,IF(AU150="C",パネルラジエーター設備費用算出シート!$G$23,IF(AU150="D",パネルラジエーター設備費用算出シート!$N$23,IF(AU150="E",パネルラジエーター設備費用算出シート!$G$33,IF(AU150="F",パネルラジエーター設備費用算出シート!$N$33,IF(AU150="G",パネルラジエーター設備費用算出シート!$G$43,IF(AU150="H",パネルラジエーター設備費用算出シート!$N$43,IF(AU150="I",パネルラジエーター設備費用算出シート!$G$54,パネルラジエーター設備費用算出シート!$N$54))))))))))</f>
        <v/>
      </c>
      <c r="AW150" s="1134"/>
      <c r="AX150" s="59"/>
      <c r="AY150" s="566"/>
      <c r="AZ150" s="1134"/>
      <c r="BA150" s="28"/>
      <c r="BB150" s="28"/>
      <c r="BC150" s="28"/>
      <c r="BD150" s="28"/>
      <c r="BE150" s="28"/>
      <c r="BF150" s="28"/>
      <c r="BG150" s="28"/>
      <c r="BH150" s="28"/>
      <c r="BI150" s="28"/>
      <c r="BJ150" s="28"/>
    </row>
    <row r="151" spans="1:62" s="29" customFormat="1">
      <c r="A151" s="67"/>
      <c r="B151" s="52">
        <v>139</v>
      </c>
      <c r="C151" s="78"/>
      <c r="D151" s="53"/>
      <c r="E151" s="68"/>
      <c r="F151" s="562"/>
      <c r="G151" s="562"/>
      <c r="H151" s="56"/>
      <c r="I151" s="57"/>
      <c r="J151" s="972"/>
      <c r="K151" s="564" t="str">
        <f t="shared" si="4"/>
        <v/>
      </c>
      <c r="L151" s="564" t="str">
        <f>IF($G151="","",IF(OR(全体概要!$C$15=1,全体概要!$C$15=2),INDEX($BG$15,MATCH($G151,$BF$15,-1)),IF(全体概要!$C$15=3,INDEX($BG$14,MATCH($G151,$BF$14,-1)),IF(AND(全体概要!$C$15&gt;=4,全体概要!$C$15&lt;=7),INDEX($BG$13,MATCH($G151,$BF$13,-1)),0))))</f>
        <v/>
      </c>
      <c r="M151" s="1048" t="str">
        <f t="shared" si="5"/>
        <v/>
      </c>
      <c r="N151" s="1133">
        <f>IF(OR(K151="",L151="",M151=""),0,(IF(全体概要!$U$54="☑",700000*K151*L151*M151,550000*K151*L151*M151)))</f>
        <v>0</v>
      </c>
      <c r="O151" s="1134"/>
      <c r="P151" s="56"/>
      <c r="Q151" s="51"/>
      <c r="R151" s="1134"/>
      <c r="S151" s="51"/>
      <c r="T151" s="51"/>
      <c r="U151" s="1134"/>
      <c r="V151" s="56"/>
      <c r="W151" s="51"/>
      <c r="X151" s="1135"/>
      <c r="Y151" s="51"/>
      <c r="Z151" s="51"/>
      <c r="AA151" s="1134"/>
      <c r="AB151" s="56"/>
      <c r="AC151" s="1134"/>
      <c r="AD151" s="56"/>
      <c r="AE151" s="1134"/>
      <c r="AF151" s="56"/>
      <c r="AG151" s="1134"/>
      <c r="AH151" s="56"/>
      <c r="AI151" s="1134"/>
      <c r="AJ151" s="56"/>
      <c r="AK151" s="1134"/>
      <c r="AL151" s="59"/>
      <c r="AM151" s="1134"/>
      <c r="AN151" s="59"/>
      <c r="AO151" s="1134"/>
      <c r="AP151" s="1020"/>
      <c r="AQ151" s="1134"/>
      <c r="AR151" s="56"/>
      <c r="AS151" s="249"/>
      <c r="AT151" s="1134"/>
      <c r="AU151" s="56"/>
      <c r="AV151" s="565" t="str">
        <f>IF(AU151="","",IF(AU151="A",パネルラジエーター設備費用算出シート!$G$13,IF(AU151="B",パネルラジエーター設備費用算出シート!$N$13,IF(AU151="C",パネルラジエーター設備費用算出シート!$G$23,IF(AU151="D",パネルラジエーター設備費用算出シート!$N$23,IF(AU151="E",パネルラジエーター設備費用算出シート!$G$33,IF(AU151="F",パネルラジエーター設備費用算出シート!$N$33,IF(AU151="G",パネルラジエーター設備費用算出シート!$G$43,IF(AU151="H",パネルラジエーター設備費用算出シート!$N$43,IF(AU151="I",パネルラジエーター設備費用算出シート!$G$54,パネルラジエーター設備費用算出シート!$N$54))))))))))</f>
        <v/>
      </c>
      <c r="AW151" s="1134"/>
      <c r="AX151" s="59"/>
      <c r="AY151" s="566"/>
      <c r="AZ151" s="1134"/>
      <c r="BA151" s="28"/>
      <c r="BB151" s="28"/>
      <c r="BC151" s="28"/>
      <c r="BD151" s="28"/>
      <c r="BE151" s="28"/>
      <c r="BF151" s="28"/>
      <c r="BG151" s="28"/>
      <c r="BH151" s="28"/>
      <c r="BI151" s="28"/>
      <c r="BJ151" s="28"/>
    </row>
    <row r="152" spans="1:62" s="29" customFormat="1">
      <c r="A152" s="67"/>
      <c r="B152" s="52">
        <v>140</v>
      </c>
      <c r="C152" s="78"/>
      <c r="D152" s="53"/>
      <c r="E152" s="68"/>
      <c r="F152" s="562"/>
      <c r="G152" s="562"/>
      <c r="H152" s="56"/>
      <c r="I152" s="57"/>
      <c r="J152" s="972"/>
      <c r="K152" s="564" t="str">
        <f t="shared" si="4"/>
        <v/>
      </c>
      <c r="L152" s="564" t="str">
        <f>IF($G152="","",IF(OR(全体概要!$C$15=1,全体概要!$C$15=2),INDEX($BG$15,MATCH($G152,$BF$15,-1)),IF(全体概要!$C$15=3,INDEX($BG$14,MATCH($G152,$BF$14,-1)),IF(AND(全体概要!$C$15&gt;=4,全体概要!$C$15&lt;=7),INDEX($BG$13,MATCH($G152,$BF$13,-1)),0))))</f>
        <v/>
      </c>
      <c r="M152" s="1048" t="str">
        <f t="shared" si="5"/>
        <v/>
      </c>
      <c r="N152" s="1133">
        <f>IF(OR(K152="",L152="",M152=""),0,(IF(全体概要!$U$54="☑",700000*K152*L152*M152,550000*K152*L152*M152)))</f>
        <v>0</v>
      </c>
      <c r="O152" s="1134"/>
      <c r="P152" s="56"/>
      <c r="Q152" s="51"/>
      <c r="R152" s="1134"/>
      <c r="S152" s="51"/>
      <c r="T152" s="51"/>
      <c r="U152" s="1134"/>
      <c r="V152" s="56"/>
      <c r="W152" s="51"/>
      <c r="X152" s="1135"/>
      <c r="Y152" s="51"/>
      <c r="Z152" s="51"/>
      <c r="AA152" s="1134"/>
      <c r="AB152" s="56"/>
      <c r="AC152" s="1134"/>
      <c r="AD152" s="56"/>
      <c r="AE152" s="1134"/>
      <c r="AF152" s="56"/>
      <c r="AG152" s="1134"/>
      <c r="AH152" s="56"/>
      <c r="AI152" s="1134"/>
      <c r="AJ152" s="56"/>
      <c r="AK152" s="1134"/>
      <c r="AL152" s="59"/>
      <c r="AM152" s="1134"/>
      <c r="AN152" s="59"/>
      <c r="AO152" s="1134"/>
      <c r="AP152" s="1020"/>
      <c r="AQ152" s="1134"/>
      <c r="AR152" s="56"/>
      <c r="AS152" s="249"/>
      <c r="AT152" s="1134"/>
      <c r="AU152" s="56"/>
      <c r="AV152" s="565" t="str">
        <f>IF(AU152="","",IF(AU152="A",パネルラジエーター設備費用算出シート!$G$13,IF(AU152="B",パネルラジエーター設備費用算出シート!$N$13,IF(AU152="C",パネルラジエーター設備費用算出シート!$G$23,IF(AU152="D",パネルラジエーター設備費用算出シート!$N$23,IF(AU152="E",パネルラジエーター設備費用算出シート!$G$33,IF(AU152="F",パネルラジエーター設備費用算出シート!$N$33,IF(AU152="G",パネルラジエーター設備費用算出シート!$G$43,IF(AU152="H",パネルラジエーター設備費用算出シート!$N$43,IF(AU152="I",パネルラジエーター設備費用算出シート!$G$54,パネルラジエーター設備費用算出シート!$N$54))))))))))</f>
        <v/>
      </c>
      <c r="AW152" s="1134"/>
      <c r="AX152" s="59"/>
      <c r="AY152" s="566"/>
      <c r="AZ152" s="1134"/>
      <c r="BA152" s="28"/>
      <c r="BB152" s="28"/>
      <c r="BC152" s="28"/>
      <c r="BD152" s="28"/>
      <c r="BE152" s="28"/>
      <c r="BF152" s="28"/>
      <c r="BG152" s="28"/>
      <c r="BH152" s="28"/>
      <c r="BI152" s="28"/>
      <c r="BJ152" s="28"/>
    </row>
    <row r="153" spans="1:62" s="29" customFormat="1">
      <c r="A153" s="67"/>
      <c r="B153" s="52">
        <v>141</v>
      </c>
      <c r="C153" s="78"/>
      <c r="D153" s="53"/>
      <c r="E153" s="68"/>
      <c r="F153" s="562"/>
      <c r="G153" s="562"/>
      <c r="H153" s="56"/>
      <c r="I153" s="57"/>
      <c r="J153" s="972"/>
      <c r="K153" s="564" t="str">
        <f t="shared" si="4"/>
        <v/>
      </c>
      <c r="L153" s="564" t="str">
        <f>IF($G153="","",IF(OR(全体概要!$C$15=1,全体概要!$C$15=2),INDEX($BG$15,MATCH($G153,$BF$15,-1)),IF(全体概要!$C$15=3,INDEX($BG$14,MATCH($G153,$BF$14,-1)),IF(AND(全体概要!$C$15&gt;=4,全体概要!$C$15&lt;=7),INDEX($BG$13,MATCH($G153,$BF$13,-1)),0))))</f>
        <v/>
      </c>
      <c r="M153" s="1048" t="str">
        <f t="shared" si="5"/>
        <v/>
      </c>
      <c r="N153" s="1133">
        <f>IF(OR(K153="",L153="",M153=""),0,(IF(全体概要!$U$54="☑",700000*K153*L153*M153,550000*K153*L153*M153)))</f>
        <v>0</v>
      </c>
      <c r="O153" s="1134"/>
      <c r="P153" s="56"/>
      <c r="Q153" s="51"/>
      <c r="R153" s="1134"/>
      <c r="S153" s="51"/>
      <c r="T153" s="51"/>
      <c r="U153" s="1134"/>
      <c r="V153" s="56"/>
      <c r="W153" s="51"/>
      <c r="X153" s="1135"/>
      <c r="Y153" s="51"/>
      <c r="Z153" s="51"/>
      <c r="AA153" s="1134"/>
      <c r="AB153" s="56"/>
      <c r="AC153" s="1134"/>
      <c r="AD153" s="56"/>
      <c r="AE153" s="1134"/>
      <c r="AF153" s="56"/>
      <c r="AG153" s="1134"/>
      <c r="AH153" s="56"/>
      <c r="AI153" s="1134"/>
      <c r="AJ153" s="56"/>
      <c r="AK153" s="1134"/>
      <c r="AL153" s="59"/>
      <c r="AM153" s="1134"/>
      <c r="AN153" s="59"/>
      <c r="AO153" s="1134"/>
      <c r="AP153" s="1020"/>
      <c r="AQ153" s="1134"/>
      <c r="AR153" s="56"/>
      <c r="AS153" s="249"/>
      <c r="AT153" s="1134"/>
      <c r="AU153" s="56"/>
      <c r="AV153" s="565" t="str">
        <f>IF(AU153="","",IF(AU153="A",パネルラジエーター設備費用算出シート!$G$13,IF(AU153="B",パネルラジエーター設備費用算出シート!$N$13,IF(AU153="C",パネルラジエーター設備費用算出シート!$G$23,IF(AU153="D",パネルラジエーター設備費用算出シート!$N$23,IF(AU153="E",パネルラジエーター設備費用算出シート!$G$33,IF(AU153="F",パネルラジエーター設備費用算出シート!$N$33,IF(AU153="G",パネルラジエーター設備費用算出シート!$G$43,IF(AU153="H",パネルラジエーター設備費用算出シート!$N$43,IF(AU153="I",パネルラジエーター設備費用算出シート!$G$54,パネルラジエーター設備費用算出シート!$N$54))))))))))</f>
        <v/>
      </c>
      <c r="AW153" s="1134"/>
      <c r="AX153" s="59"/>
      <c r="AY153" s="566"/>
      <c r="AZ153" s="1134"/>
      <c r="BA153" s="28"/>
      <c r="BB153" s="28"/>
      <c r="BC153" s="28"/>
      <c r="BD153" s="28"/>
      <c r="BE153" s="28"/>
      <c r="BF153" s="28"/>
      <c r="BG153" s="28"/>
      <c r="BH153" s="28"/>
      <c r="BI153" s="28"/>
      <c r="BJ153" s="28"/>
    </row>
    <row r="154" spans="1:62" s="29" customFormat="1">
      <c r="A154" s="67"/>
      <c r="B154" s="52">
        <v>142</v>
      </c>
      <c r="C154" s="78"/>
      <c r="D154" s="53"/>
      <c r="E154" s="68"/>
      <c r="F154" s="562"/>
      <c r="G154" s="562"/>
      <c r="H154" s="56"/>
      <c r="I154" s="57"/>
      <c r="J154" s="972"/>
      <c r="K154" s="564" t="str">
        <f t="shared" si="4"/>
        <v/>
      </c>
      <c r="L154" s="564" t="str">
        <f>IF($G154="","",IF(OR(全体概要!$C$15=1,全体概要!$C$15=2),INDEX($BG$15,MATCH($G154,$BF$15,-1)),IF(全体概要!$C$15=3,INDEX($BG$14,MATCH($G154,$BF$14,-1)),IF(AND(全体概要!$C$15&gt;=4,全体概要!$C$15&lt;=7),INDEX($BG$13,MATCH($G154,$BF$13,-1)),0))))</f>
        <v/>
      </c>
      <c r="M154" s="1048" t="str">
        <f t="shared" si="5"/>
        <v/>
      </c>
      <c r="N154" s="1133">
        <f>IF(OR(K154="",L154="",M154=""),0,(IF(全体概要!$U$54="☑",700000*K154*L154*M154,550000*K154*L154*M154)))</f>
        <v>0</v>
      </c>
      <c r="O154" s="1134"/>
      <c r="P154" s="56"/>
      <c r="Q154" s="51"/>
      <c r="R154" s="1134"/>
      <c r="S154" s="51"/>
      <c r="T154" s="51"/>
      <c r="U154" s="1134"/>
      <c r="V154" s="56"/>
      <c r="W154" s="51"/>
      <c r="X154" s="1135"/>
      <c r="Y154" s="51"/>
      <c r="Z154" s="51"/>
      <c r="AA154" s="1134"/>
      <c r="AB154" s="56"/>
      <c r="AC154" s="1134"/>
      <c r="AD154" s="56"/>
      <c r="AE154" s="1134"/>
      <c r="AF154" s="56"/>
      <c r="AG154" s="1134"/>
      <c r="AH154" s="56"/>
      <c r="AI154" s="1134"/>
      <c r="AJ154" s="56"/>
      <c r="AK154" s="1134"/>
      <c r="AL154" s="59"/>
      <c r="AM154" s="1134"/>
      <c r="AN154" s="59"/>
      <c r="AO154" s="1134"/>
      <c r="AP154" s="1020"/>
      <c r="AQ154" s="1134"/>
      <c r="AR154" s="56"/>
      <c r="AS154" s="249"/>
      <c r="AT154" s="1134"/>
      <c r="AU154" s="56"/>
      <c r="AV154" s="565" t="str">
        <f>IF(AU154="","",IF(AU154="A",パネルラジエーター設備費用算出シート!$G$13,IF(AU154="B",パネルラジエーター設備費用算出シート!$N$13,IF(AU154="C",パネルラジエーター設備費用算出シート!$G$23,IF(AU154="D",パネルラジエーター設備費用算出シート!$N$23,IF(AU154="E",パネルラジエーター設備費用算出シート!$G$33,IF(AU154="F",パネルラジエーター設備費用算出シート!$N$33,IF(AU154="G",パネルラジエーター設備費用算出シート!$G$43,IF(AU154="H",パネルラジエーター設備費用算出シート!$N$43,IF(AU154="I",パネルラジエーター設備費用算出シート!$G$54,パネルラジエーター設備費用算出シート!$N$54))))))))))</f>
        <v/>
      </c>
      <c r="AW154" s="1134"/>
      <c r="AX154" s="59"/>
      <c r="AY154" s="566"/>
      <c r="AZ154" s="1134"/>
      <c r="BA154" s="28"/>
      <c r="BB154" s="28"/>
      <c r="BC154" s="28"/>
      <c r="BD154" s="28"/>
      <c r="BE154" s="28"/>
      <c r="BF154" s="28"/>
      <c r="BG154" s="28"/>
      <c r="BH154" s="28"/>
      <c r="BI154" s="28"/>
      <c r="BJ154" s="28"/>
    </row>
    <row r="155" spans="1:62" s="29" customFormat="1">
      <c r="A155" s="67"/>
      <c r="B155" s="52">
        <v>143</v>
      </c>
      <c r="C155" s="78"/>
      <c r="D155" s="53"/>
      <c r="E155" s="68"/>
      <c r="F155" s="562"/>
      <c r="G155" s="562"/>
      <c r="H155" s="56"/>
      <c r="I155" s="57"/>
      <c r="J155" s="972"/>
      <c r="K155" s="564" t="str">
        <f t="shared" si="4"/>
        <v/>
      </c>
      <c r="L155" s="564" t="str">
        <f>IF($G155="","",IF(OR(全体概要!$C$15=1,全体概要!$C$15=2),INDEX($BG$15,MATCH($G155,$BF$15,-1)),IF(全体概要!$C$15=3,INDEX($BG$14,MATCH($G155,$BF$14,-1)),IF(AND(全体概要!$C$15&gt;=4,全体概要!$C$15&lt;=7),INDEX($BG$13,MATCH($G155,$BF$13,-1)),0))))</f>
        <v/>
      </c>
      <c r="M155" s="1048" t="str">
        <f t="shared" si="5"/>
        <v/>
      </c>
      <c r="N155" s="1133">
        <f>IF(OR(K155="",L155="",M155=""),0,(IF(全体概要!$U$54="☑",700000*K155*L155*M155,550000*K155*L155*M155)))</f>
        <v>0</v>
      </c>
      <c r="O155" s="1134"/>
      <c r="P155" s="56"/>
      <c r="Q155" s="51"/>
      <c r="R155" s="1134"/>
      <c r="S155" s="51"/>
      <c r="T155" s="51"/>
      <c r="U155" s="1134"/>
      <c r="V155" s="56"/>
      <c r="W155" s="51"/>
      <c r="X155" s="1135"/>
      <c r="Y155" s="51"/>
      <c r="Z155" s="51"/>
      <c r="AA155" s="1134"/>
      <c r="AB155" s="56"/>
      <c r="AC155" s="1134"/>
      <c r="AD155" s="56"/>
      <c r="AE155" s="1134"/>
      <c r="AF155" s="56"/>
      <c r="AG155" s="1134"/>
      <c r="AH155" s="56"/>
      <c r="AI155" s="1134"/>
      <c r="AJ155" s="56"/>
      <c r="AK155" s="1134"/>
      <c r="AL155" s="59"/>
      <c r="AM155" s="1134"/>
      <c r="AN155" s="59"/>
      <c r="AO155" s="1134"/>
      <c r="AP155" s="1020"/>
      <c r="AQ155" s="1134"/>
      <c r="AR155" s="56"/>
      <c r="AS155" s="249"/>
      <c r="AT155" s="1134"/>
      <c r="AU155" s="56"/>
      <c r="AV155" s="565" t="str">
        <f>IF(AU155="","",IF(AU155="A",パネルラジエーター設備費用算出シート!$G$13,IF(AU155="B",パネルラジエーター設備費用算出シート!$N$13,IF(AU155="C",パネルラジエーター設備費用算出シート!$G$23,IF(AU155="D",パネルラジエーター設備費用算出シート!$N$23,IF(AU155="E",パネルラジエーター設備費用算出シート!$G$33,IF(AU155="F",パネルラジエーター設備費用算出シート!$N$33,IF(AU155="G",パネルラジエーター設備費用算出シート!$G$43,IF(AU155="H",パネルラジエーター設備費用算出シート!$N$43,IF(AU155="I",パネルラジエーター設備費用算出シート!$G$54,パネルラジエーター設備費用算出シート!$N$54))))))))))</f>
        <v/>
      </c>
      <c r="AW155" s="1134"/>
      <c r="AX155" s="59"/>
      <c r="AY155" s="566"/>
      <c r="AZ155" s="1134"/>
      <c r="BA155" s="28"/>
      <c r="BB155" s="28"/>
      <c r="BC155" s="28"/>
      <c r="BD155" s="28"/>
      <c r="BE155" s="28"/>
      <c r="BF155" s="28"/>
      <c r="BG155" s="28"/>
      <c r="BH155" s="28"/>
      <c r="BI155" s="28"/>
      <c r="BJ155" s="28"/>
    </row>
    <row r="156" spans="1:62" s="29" customFormat="1">
      <c r="A156" s="67"/>
      <c r="B156" s="52">
        <v>144</v>
      </c>
      <c r="C156" s="78"/>
      <c r="D156" s="53"/>
      <c r="E156" s="68"/>
      <c r="F156" s="562"/>
      <c r="G156" s="562"/>
      <c r="H156" s="56"/>
      <c r="I156" s="57"/>
      <c r="J156" s="972"/>
      <c r="K156" s="564" t="str">
        <f t="shared" si="4"/>
        <v/>
      </c>
      <c r="L156" s="564" t="str">
        <f>IF($G156="","",IF(OR(全体概要!$C$15=1,全体概要!$C$15=2),INDEX($BG$15,MATCH($G156,$BF$15,-1)),IF(全体概要!$C$15=3,INDEX($BG$14,MATCH($G156,$BF$14,-1)),IF(AND(全体概要!$C$15&gt;=4,全体概要!$C$15&lt;=7),INDEX($BG$13,MATCH($G156,$BF$13,-1)),0))))</f>
        <v/>
      </c>
      <c r="M156" s="1048" t="str">
        <f t="shared" si="5"/>
        <v/>
      </c>
      <c r="N156" s="1133">
        <f>IF(OR(K156="",L156="",M156=""),0,(IF(全体概要!$U$54="☑",700000*K156*L156*M156,550000*K156*L156*M156)))</f>
        <v>0</v>
      </c>
      <c r="O156" s="1134"/>
      <c r="P156" s="56"/>
      <c r="Q156" s="51"/>
      <c r="R156" s="1134"/>
      <c r="S156" s="51"/>
      <c r="T156" s="51"/>
      <c r="U156" s="1134"/>
      <c r="V156" s="56"/>
      <c r="W156" s="51"/>
      <c r="X156" s="1135"/>
      <c r="Y156" s="51"/>
      <c r="Z156" s="51"/>
      <c r="AA156" s="1134"/>
      <c r="AB156" s="56"/>
      <c r="AC156" s="1134"/>
      <c r="AD156" s="56"/>
      <c r="AE156" s="1134"/>
      <c r="AF156" s="56"/>
      <c r="AG156" s="1134"/>
      <c r="AH156" s="56"/>
      <c r="AI156" s="1134"/>
      <c r="AJ156" s="56"/>
      <c r="AK156" s="1134"/>
      <c r="AL156" s="59"/>
      <c r="AM156" s="1134"/>
      <c r="AN156" s="59"/>
      <c r="AO156" s="1134"/>
      <c r="AP156" s="1020"/>
      <c r="AQ156" s="1134"/>
      <c r="AR156" s="56"/>
      <c r="AS156" s="249"/>
      <c r="AT156" s="1134"/>
      <c r="AU156" s="56"/>
      <c r="AV156" s="565" t="str">
        <f>IF(AU156="","",IF(AU156="A",パネルラジエーター設備費用算出シート!$G$13,IF(AU156="B",パネルラジエーター設備費用算出シート!$N$13,IF(AU156="C",パネルラジエーター設備費用算出シート!$G$23,IF(AU156="D",パネルラジエーター設備費用算出シート!$N$23,IF(AU156="E",パネルラジエーター設備費用算出シート!$G$33,IF(AU156="F",パネルラジエーター設備費用算出シート!$N$33,IF(AU156="G",パネルラジエーター設備費用算出シート!$G$43,IF(AU156="H",パネルラジエーター設備費用算出シート!$N$43,IF(AU156="I",パネルラジエーター設備費用算出シート!$G$54,パネルラジエーター設備費用算出シート!$N$54))))))))))</f>
        <v/>
      </c>
      <c r="AW156" s="1134"/>
      <c r="AX156" s="59"/>
      <c r="AY156" s="566"/>
      <c r="AZ156" s="1134"/>
      <c r="BA156" s="28"/>
      <c r="BB156" s="28"/>
      <c r="BC156" s="28"/>
      <c r="BD156" s="28"/>
      <c r="BE156" s="28"/>
      <c r="BF156" s="28"/>
      <c r="BG156" s="28"/>
      <c r="BH156" s="28"/>
      <c r="BI156" s="28"/>
      <c r="BJ156" s="28"/>
    </row>
    <row r="157" spans="1:62" s="29" customFormat="1">
      <c r="A157" s="67"/>
      <c r="B157" s="52">
        <v>145</v>
      </c>
      <c r="C157" s="78"/>
      <c r="D157" s="53"/>
      <c r="E157" s="68"/>
      <c r="F157" s="562"/>
      <c r="G157" s="562"/>
      <c r="H157" s="56"/>
      <c r="I157" s="57"/>
      <c r="J157" s="972"/>
      <c r="K157" s="564" t="str">
        <f t="shared" si="4"/>
        <v/>
      </c>
      <c r="L157" s="564" t="str">
        <f>IF($G157="","",IF(OR(全体概要!$C$15=1,全体概要!$C$15=2),INDEX($BG$15,MATCH($G157,$BF$15,-1)),IF(全体概要!$C$15=3,INDEX($BG$14,MATCH($G157,$BF$14,-1)),IF(AND(全体概要!$C$15&gt;=4,全体概要!$C$15&lt;=7),INDEX($BG$13,MATCH($G157,$BF$13,-1)),0))))</f>
        <v/>
      </c>
      <c r="M157" s="1048" t="str">
        <f t="shared" si="5"/>
        <v/>
      </c>
      <c r="N157" s="1133">
        <f>IF(OR(K157="",L157="",M157=""),0,(IF(全体概要!$U$54="☑",700000*K157*L157*M157,550000*K157*L157*M157)))</f>
        <v>0</v>
      </c>
      <c r="O157" s="1134"/>
      <c r="P157" s="56"/>
      <c r="Q157" s="51"/>
      <c r="R157" s="1134"/>
      <c r="S157" s="51"/>
      <c r="T157" s="51"/>
      <c r="U157" s="1134"/>
      <c r="V157" s="56"/>
      <c r="W157" s="51"/>
      <c r="X157" s="1135"/>
      <c r="Y157" s="51"/>
      <c r="Z157" s="51"/>
      <c r="AA157" s="1134"/>
      <c r="AB157" s="56"/>
      <c r="AC157" s="1134"/>
      <c r="AD157" s="56"/>
      <c r="AE157" s="1134"/>
      <c r="AF157" s="56"/>
      <c r="AG157" s="1134"/>
      <c r="AH157" s="56"/>
      <c r="AI157" s="1134"/>
      <c r="AJ157" s="56"/>
      <c r="AK157" s="1134"/>
      <c r="AL157" s="59"/>
      <c r="AM157" s="1134"/>
      <c r="AN157" s="59"/>
      <c r="AO157" s="1134"/>
      <c r="AP157" s="1020"/>
      <c r="AQ157" s="1134"/>
      <c r="AR157" s="56"/>
      <c r="AS157" s="249"/>
      <c r="AT157" s="1134"/>
      <c r="AU157" s="56"/>
      <c r="AV157" s="565" t="str">
        <f>IF(AU157="","",IF(AU157="A",パネルラジエーター設備費用算出シート!$G$13,IF(AU157="B",パネルラジエーター設備費用算出シート!$N$13,IF(AU157="C",パネルラジエーター設備費用算出シート!$G$23,IF(AU157="D",パネルラジエーター設備費用算出シート!$N$23,IF(AU157="E",パネルラジエーター設備費用算出シート!$G$33,IF(AU157="F",パネルラジエーター設備費用算出シート!$N$33,IF(AU157="G",パネルラジエーター設備費用算出シート!$G$43,IF(AU157="H",パネルラジエーター設備費用算出シート!$N$43,IF(AU157="I",パネルラジエーター設備費用算出シート!$G$54,パネルラジエーター設備費用算出シート!$N$54))))))))))</f>
        <v/>
      </c>
      <c r="AW157" s="1134"/>
      <c r="AX157" s="59"/>
      <c r="AY157" s="566"/>
      <c r="AZ157" s="1134"/>
      <c r="BA157" s="28"/>
      <c r="BB157" s="28"/>
      <c r="BC157" s="28"/>
      <c r="BD157" s="28"/>
      <c r="BE157" s="28"/>
      <c r="BF157" s="28"/>
      <c r="BG157" s="28"/>
      <c r="BH157" s="28"/>
      <c r="BI157" s="28"/>
      <c r="BJ157" s="28"/>
    </row>
    <row r="158" spans="1:62" s="29" customFormat="1">
      <c r="A158" s="67"/>
      <c r="B158" s="52">
        <v>146</v>
      </c>
      <c r="C158" s="78"/>
      <c r="D158" s="53"/>
      <c r="E158" s="68"/>
      <c r="F158" s="562"/>
      <c r="G158" s="562"/>
      <c r="H158" s="56"/>
      <c r="I158" s="57"/>
      <c r="J158" s="972"/>
      <c r="K158" s="564" t="str">
        <f t="shared" si="4"/>
        <v/>
      </c>
      <c r="L158" s="564" t="str">
        <f>IF($G158="","",IF(OR(全体概要!$C$15=1,全体概要!$C$15=2),INDEX($BG$15,MATCH($G158,$BF$15,-1)),IF(全体概要!$C$15=3,INDEX($BG$14,MATCH($G158,$BF$14,-1)),IF(AND(全体概要!$C$15&gt;=4,全体概要!$C$15&lt;=7),INDEX($BG$13,MATCH($G158,$BF$13,-1)),0))))</f>
        <v/>
      </c>
      <c r="M158" s="1048" t="str">
        <f t="shared" si="5"/>
        <v/>
      </c>
      <c r="N158" s="1133">
        <f>IF(OR(K158="",L158="",M158=""),0,(IF(全体概要!$U$54="☑",700000*K158*L158*M158,550000*K158*L158*M158)))</f>
        <v>0</v>
      </c>
      <c r="O158" s="1134"/>
      <c r="P158" s="56"/>
      <c r="Q158" s="51"/>
      <c r="R158" s="1134"/>
      <c r="S158" s="51"/>
      <c r="T158" s="51"/>
      <c r="U158" s="1134"/>
      <c r="V158" s="56"/>
      <c r="W158" s="51"/>
      <c r="X158" s="1135"/>
      <c r="Y158" s="51"/>
      <c r="Z158" s="51"/>
      <c r="AA158" s="1134"/>
      <c r="AB158" s="56"/>
      <c r="AC158" s="1134"/>
      <c r="AD158" s="56"/>
      <c r="AE158" s="1134"/>
      <c r="AF158" s="56"/>
      <c r="AG158" s="1134"/>
      <c r="AH158" s="56"/>
      <c r="AI158" s="1134"/>
      <c r="AJ158" s="56"/>
      <c r="AK158" s="1134"/>
      <c r="AL158" s="59"/>
      <c r="AM158" s="1134"/>
      <c r="AN158" s="59"/>
      <c r="AO158" s="1134"/>
      <c r="AP158" s="1020"/>
      <c r="AQ158" s="1134"/>
      <c r="AR158" s="56"/>
      <c r="AS158" s="249"/>
      <c r="AT158" s="1134"/>
      <c r="AU158" s="56"/>
      <c r="AV158" s="565" t="str">
        <f>IF(AU158="","",IF(AU158="A",パネルラジエーター設備費用算出シート!$G$13,IF(AU158="B",パネルラジエーター設備費用算出シート!$N$13,IF(AU158="C",パネルラジエーター設備費用算出シート!$G$23,IF(AU158="D",パネルラジエーター設備費用算出シート!$N$23,IF(AU158="E",パネルラジエーター設備費用算出シート!$G$33,IF(AU158="F",パネルラジエーター設備費用算出シート!$N$33,IF(AU158="G",パネルラジエーター設備費用算出シート!$G$43,IF(AU158="H",パネルラジエーター設備費用算出シート!$N$43,IF(AU158="I",パネルラジエーター設備費用算出シート!$G$54,パネルラジエーター設備費用算出シート!$N$54))))))))))</f>
        <v/>
      </c>
      <c r="AW158" s="1134"/>
      <c r="AX158" s="59"/>
      <c r="AY158" s="566"/>
      <c r="AZ158" s="1134"/>
      <c r="BA158" s="28"/>
      <c r="BB158" s="28"/>
      <c r="BC158" s="28"/>
      <c r="BD158" s="28"/>
      <c r="BE158" s="28"/>
      <c r="BF158" s="28"/>
      <c r="BG158" s="28"/>
      <c r="BH158" s="28"/>
      <c r="BI158" s="28"/>
      <c r="BJ158" s="28"/>
    </row>
    <row r="159" spans="1:62" s="29" customFormat="1">
      <c r="A159" s="67"/>
      <c r="B159" s="52">
        <v>147</v>
      </c>
      <c r="C159" s="78"/>
      <c r="D159" s="53"/>
      <c r="E159" s="68"/>
      <c r="F159" s="562"/>
      <c r="G159" s="562"/>
      <c r="H159" s="56"/>
      <c r="I159" s="57"/>
      <c r="J159" s="972"/>
      <c r="K159" s="564" t="str">
        <f t="shared" si="4"/>
        <v/>
      </c>
      <c r="L159" s="564" t="str">
        <f>IF($G159="","",IF(OR(全体概要!$C$15=1,全体概要!$C$15=2),INDEX($BG$15,MATCH($G159,$BF$15,-1)),IF(全体概要!$C$15=3,INDEX($BG$14,MATCH($G159,$BF$14,-1)),IF(AND(全体概要!$C$15&gt;=4,全体概要!$C$15&lt;=7),INDEX($BG$13,MATCH($G159,$BF$13,-1)),0))))</f>
        <v/>
      </c>
      <c r="M159" s="1048" t="str">
        <f t="shared" si="5"/>
        <v/>
      </c>
      <c r="N159" s="1133">
        <f>IF(OR(K159="",L159="",M159=""),0,(IF(全体概要!$U$54="☑",700000*K159*L159*M159,550000*K159*L159*M159)))</f>
        <v>0</v>
      </c>
      <c r="O159" s="1134"/>
      <c r="P159" s="56"/>
      <c r="Q159" s="51"/>
      <c r="R159" s="1134"/>
      <c r="S159" s="51"/>
      <c r="T159" s="51"/>
      <c r="U159" s="1134"/>
      <c r="V159" s="56"/>
      <c r="W159" s="51"/>
      <c r="X159" s="1135"/>
      <c r="Y159" s="51"/>
      <c r="Z159" s="51"/>
      <c r="AA159" s="1134"/>
      <c r="AB159" s="56"/>
      <c r="AC159" s="1134"/>
      <c r="AD159" s="56"/>
      <c r="AE159" s="1134"/>
      <c r="AF159" s="56"/>
      <c r="AG159" s="1134"/>
      <c r="AH159" s="56"/>
      <c r="AI159" s="1134"/>
      <c r="AJ159" s="56"/>
      <c r="AK159" s="1134"/>
      <c r="AL159" s="59"/>
      <c r="AM159" s="1134"/>
      <c r="AN159" s="59"/>
      <c r="AO159" s="1134"/>
      <c r="AP159" s="1020"/>
      <c r="AQ159" s="1134"/>
      <c r="AR159" s="56"/>
      <c r="AS159" s="249"/>
      <c r="AT159" s="1134"/>
      <c r="AU159" s="56"/>
      <c r="AV159" s="565" t="str">
        <f>IF(AU159="","",IF(AU159="A",パネルラジエーター設備費用算出シート!$G$13,IF(AU159="B",パネルラジエーター設備費用算出シート!$N$13,IF(AU159="C",パネルラジエーター設備費用算出シート!$G$23,IF(AU159="D",パネルラジエーター設備費用算出シート!$N$23,IF(AU159="E",パネルラジエーター設備費用算出シート!$G$33,IF(AU159="F",パネルラジエーター設備費用算出シート!$N$33,IF(AU159="G",パネルラジエーター設備費用算出シート!$G$43,IF(AU159="H",パネルラジエーター設備費用算出シート!$N$43,IF(AU159="I",パネルラジエーター設備費用算出シート!$G$54,パネルラジエーター設備費用算出シート!$N$54))))))))))</f>
        <v/>
      </c>
      <c r="AW159" s="1134"/>
      <c r="AX159" s="59"/>
      <c r="AY159" s="566"/>
      <c r="AZ159" s="1134"/>
      <c r="BA159" s="28"/>
      <c r="BB159" s="28"/>
      <c r="BC159" s="28"/>
      <c r="BD159" s="28"/>
      <c r="BE159" s="28"/>
      <c r="BF159" s="28"/>
      <c r="BG159" s="28"/>
      <c r="BH159" s="28"/>
      <c r="BI159" s="28"/>
      <c r="BJ159" s="28"/>
    </row>
    <row r="160" spans="1:62" s="29" customFormat="1">
      <c r="A160" s="67"/>
      <c r="B160" s="52">
        <v>148</v>
      </c>
      <c r="C160" s="78"/>
      <c r="D160" s="53"/>
      <c r="E160" s="68"/>
      <c r="F160" s="562"/>
      <c r="G160" s="562"/>
      <c r="H160" s="56"/>
      <c r="I160" s="57"/>
      <c r="J160" s="972"/>
      <c r="K160" s="564" t="str">
        <f t="shared" si="4"/>
        <v/>
      </c>
      <c r="L160" s="564" t="str">
        <f>IF($G160="","",IF(OR(全体概要!$C$15=1,全体概要!$C$15=2),INDEX($BG$15,MATCH($G160,$BF$15,-1)),IF(全体概要!$C$15=3,INDEX($BG$14,MATCH($G160,$BF$14,-1)),IF(AND(全体概要!$C$15&gt;=4,全体概要!$C$15&lt;=7),INDEX($BG$13,MATCH($G160,$BF$13,-1)),0))))</f>
        <v/>
      </c>
      <c r="M160" s="1048" t="str">
        <f t="shared" si="5"/>
        <v/>
      </c>
      <c r="N160" s="1133">
        <f>IF(OR(K160="",L160="",M160=""),0,(IF(全体概要!$U$54="☑",700000*K160*L160*M160,550000*K160*L160*M160)))</f>
        <v>0</v>
      </c>
      <c r="O160" s="1134"/>
      <c r="P160" s="56"/>
      <c r="Q160" s="51"/>
      <c r="R160" s="1134"/>
      <c r="S160" s="51"/>
      <c r="T160" s="51"/>
      <c r="U160" s="1134"/>
      <c r="V160" s="56"/>
      <c r="W160" s="51"/>
      <c r="X160" s="1135"/>
      <c r="Y160" s="51"/>
      <c r="Z160" s="51"/>
      <c r="AA160" s="1134"/>
      <c r="AB160" s="56"/>
      <c r="AC160" s="1134"/>
      <c r="AD160" s="56"/>
      <c r="AE160" s="1134"/>
      <c r="AF160" s="56"/>
      <c r="AG160" s="1134"/>
      <c r="AH160" s="56"/>
      <c r="AI160" s="1134"/>
      <c r="AJ160" s="56"/>
      <c r="AK160" s="1134"/>
      <c r="AL160" s="59"/>
      <c r="AM160" s="1134"/>
      <c r="AN160" s="59"/>
      <c r="AO160" s="1134"/>
      <c r="AP160" s="1020"/>
      <c r="AQ160" s="1134"/>
      <c r="AR160" s="56"/>
      <c r="AS160" s="249"/>
      <c r="AT160" s="1134"/>
      <c r="AU160" s="56"/>
      <c r="AV160" s="565" t="str">
        <f>IF(AU160="","",IF(AU160="A",パネルラジエーター設備費用算出シート!$G$13,IF(AU160="B",パネルラジエーター設備費用算出シート!$N$13,IF(AU160="C",パネルラジエーター設備費用算出シート!$G$23,IF(AU160="D",パネルラジエーター設備費用算出シート!$N$23,IF(AU160="E",パネルラジエーター設備費用算出シート!$G$33,IF(AU160="F",パネルラジエーター設備費用算出シート!$N$33,IF(AU160="G",パネルラジエーター設備費用算出シート!$G$43,IF(AU160="H",パネルラジエーター設備費用算出シート!$N$43,IF(AU160="I",パネルラジエーター設備費用算出シート!$G$54,パネルラジエーター設備費用算出シート!$N$54))))))))))</f>
        <v/>
      </c>
      <c r="AW160" s="1134"/>
      <c r="AX160" s="59"/>
      <c r="AY160" s="566"/>
      <c r="AZ160" s="1134"/>
      <c r="BA160" s="28"/>
      <c r="BB160" s="28"/>
      <c r="BC160" s="28"/>
      <c r="BD160" s="28"/>
      <c r="BE160" s="28"/>
      <c r="BF160" s="28"/>
      <c r="BG160" s="28"/>
      <c r="BH160" s="28"/>
      <c r="BI160" s="28"/>
      <c r="BJ160" s="28"/>
    </row>
    <row r="161" spans="1:62" s="29" customFormat="1">
      <c r="A161" s="67"/>
      <c r="B161" s="52">
        <v>149</v>
      </c>
      <c r="C161" s="78"/>
      <c r="D161" s="53"/>
      <c r="E161" s="68"/>
      <c r="F161" s="562"/>
      <c r="G161" s="562"/>
      <c r="H161" s="56"/>
      <c r="I161" s="57"/>
      <c r="J161" s="972"/>
      <c r="K161" s="564" t="str">
        <f t="shared" si="4"/>
        <v/>
      </c>
      <c r="L161" s="564" t="str">
        <f>IF($G161="","",IF(OR(全体概要!$C$15=1,全体概要!$C$15=2),INDEX($BG$15,MATCH($G161,$BF$15,-1)),IF(全体概要!$C$15=3,INDEX($BG$14,MATCH($G161,$BF$14,-1)),IF(AND(全体概要!$C$15&gt;=4,全体概要!$C$15&lt;=7),INDEX($BG$13,MATCH($G161,$BF$13,-1)),0))))</f>
        <v/>
      </c>
      <c r="M161" s="1048" t="str">
        <f t="shared" si="5"/>
        <v/>
      </c>
      <c r="N161" s="1133">
        <f>IF(OR(K161="",L161="",M161=""),0,(IF(全体概要!$U$54="☑",700000*K161*L161*M161,550000*K161*L161*M161)))</f>
        <v>0</v>
      </c>
      <c r="O161" s="1134"/>
      <c r="P161" s="56"/>
      <c r="Q161" s="51"/>
      <c r="R161" s="1134"/>
      <c r="S161" s="51"/>
      <c r="T161" s="51"/>
      <c r="U161" s="1134"/>
      <c r="V161" s="56"/>
      <c r="W161" s="51"/>
      <c r="X161" s="1135"/>
      <c r="Y161" s="51"/>
      <c r="Z161" s="51"/>
      <c r="AA161" s="1134"/>
      <c r="AB161" s="56"/>
      <c r="AC161" s="1134"/>
      <c r="AD161" s="56"/>
      <c r="AE161" s="1134"/>
      <c r="AF161" s="56"/>
      <c r="AG161" s="1134"/>
      <c r="AH161" s="56"/>
      <c r="AI161" s="1134"/>
      <c r="AJ161" s="56"/>
      <c r="AK161" s="1134"/>
      <c r="AL161" s="59"/>
      <c r="AM161" s="1134"/>
      <c r="AN161" s="59"/>
      <c r="AO161" s="1134"/>
      <c r="AP161" s="1020"/>
      <c r="AQ161" s="1134"/>
      <c r="AR161" s="56"/>
      <c r="AS161" s="249"/>
      <c r="AT161" s="1134"/>
      <c r="AU161" s="56"/>
      <c r="AV161" s="565" t="str">
        <f>IF(AU161="","",IF(AU161="A",パネルラジエーター設備費用算出シート!$G$13,IF(AU161="B",パネルラジエーター設備費用算出シート!$N$13,IF(AU161="C",パネルラジエーター設備費用算出シート!$G$23,IF(AU161="D",パネルラジエーター設備費用算出シート!$N$23,IF(AU161="E",パネルラジエーター設備費用算出シート!$G$33,IF(AU161="F",パネルラジエーター設備費用算出シート!$N$33,IF(AU161="G",パネルラジエーター設備費用算出シート!$G$43,IF(AU161="H",パネルラジエーター設備費用算出シート!$N$43,IF(AU161="I",パネルラジエーター設備費用算出シート!$G$54,パネルラジエーター設備費用算出シート!$N$54))))))))))</f>
        <v/>
      </c>
      <c r="AW161" s="1134"/>
      <c r="AX161" s="59"/>
      <c r="AY161" s="566"/>
      <c r="AZ161" s="1134"/>
      <c r="BA161" s="28"/>
      <c r="BB161" s="28"/>
      <c r="BC161" s="28"/>
      <c r="BD161" s="28"/>
      <c r="BE161" s="28"/>
      <c r="BF161" s="28"/>
      <c r="BG161" s="28"/>
      <c r="BH161" s="28"/>
      <c r="BI161" s="28"/>
      <c r="BJ161" s="28"/>
    </row>
    <row r="162" spans="1:62" s="29" customFormat="1">
      <c r="A162" s="67"/>
      <c r="B162" s="52">
        <v>150</v>
      </c>
      <c r="C162" s="78"/>
      <c r="D162" s="53"/>
      <c r="E162" s="68"/>
      <c r="F162" s="562"/>
      <c r="G162" s="562"/>
      <c r="H162" s="56"/>
      <c r="I162" s="57"/>
      <c r="J162" s="972"/>
      <c r="K162" s="564" t="str">
        <f t="shared" si="4"/>
        <v/>
      </c>
      <c r="L162" s="564" t="str">
        <f>IF($G162="","",IF(OR(全体概要!$C$15=1,全体概要!$C$15=2),INDEX($BG$15,MATCH($G162,$BF$15,-1)),IF(全体概要!$C$15=3,INDEX($BG$14,MATCH($G162,$BF$14,-1)),IF(AND(全体概要!$C$15&gt;=4,全体概要!$C$15&lt;=7),INDEX($BG$13,MATCH($G162,$BF$13,-1)),0))))</f>
        <v/>
      </c>
      <c r="M162" s="1048" t="str">
        <f t="shared" si="5"/>
        <v/>
      </c>
      <c r="N162" s="1133">
        <f>IF(OR(K162="",L162="",M162=""),0,(IF(全体概要!$U$54="☑",700000*K162*L162*M162,550000*K162*L162*M162)))</f>
        <v>0</v>
      </c>
      <c r="O162" s="1134"/>
      <c r="P162" s="56"/>
      <c r="Q162" s="51"/>
      <c r="R162" s="1134"/>
      <c r="S162" s="51"/>
      <c r="T162" s="51"/>
      <c r="U162" s="1134"/>
      <c r="V162" s="56"/>
      <c r="W162" s="51"/>
      <c r="X162" s="1135"/>
      <c r="Y162" s="51"/>
      <c r="Z162" s="51"/>
      <c r="AA162" s="1134"/>
      <c r="AB162" s="56"/>
      <c r="AC162" s="1134"/>
      <c r="AD162" s="56"/>
      <c r="AE162" s="1134"/>
      <c r="AF162" s="56"/>
      <c r="AG162" s="1134"/>
      <c r="AH162" s="56"/>
      <c r="AI162" s="1134"/>
      <c r="AJ162" s="56"/>
      <c r="AK162" s="1134"/>
      <c r="AL162" s="59"/>
      <c r="AM162" s="1134"/>
      <c r="AN162" s="59"/>
      <c r="AO162" s="1134"/>
      <c r="AP162" s="1020"/>
      <c r="AQ162" s="1134"/>
      <c r="AR162" s="56"/>
      <c r="AS162" s="249"/>
      <c r="AT162" s="1134"/>
      <c r="AU162" s="56"/>
      <c r="AV162" s="565" t="str">
        <f>IF(AU162="","",IF(AU162="A",パネルラジエーター設備費用算出シート!$G$13,IF(AU162="B",パネルラジエーター設備費用算出シート!$N$13,IF(AU162="C",パネルラジエーター設備費用算出シート!$G$23,IF(AU162="D",パネルラジエーター設備費用算出シート!$N$23,IF(AU162="E",パネルラジエーター設備費用算出シート!$G$33,IF(AU162="F",パネルラジエーター設備費用算出シート!$N$33,IF(AU162="G",パネルラジエーター設備費用算出シート!$G$43,IF(AU162="H",パネルラジエーター設備費用算出シート!$N$43,IF(AU162="I",パネルラジエーター設備費用算出シート!$G$54,パネルラジエーター設備費用算出シート!$N$54))))))))))</f>
        <v/>
      </c>
      <c r="AW162" s="1134"/>
      <c r="AX162" s="59"/>
      <c r="AY162" s="566"/>
      <c r="AZ162" s="1134"/>
      <c r="BA162" s="28"/>
      <c r="BB162" s="28"/>
      <c r="BC162" s="28"/>
      <c r="BD162" s="28"/>
      <c r="BE162" s="28"/>
      <c r="BF162" s="28"/>
      <c r="BG162" s="28"/>
      <c r="BH162" s="28"/>
      <c r="BI162" s="28"/>
      <c r="BJ162" s="28"/>
    </row>
    <row r="163" spans="1:62" s="29" customFormat="1">
      <c r="A163" s="67"/>
      <c r="B163" s="52">
        <v>151</v>
      </c>
      <c r="C163" s="78"/>
      <c r="D163" s="53"/>
      <c r="E163" s="68"/>
      <c r="F163" s="562"/>
      <c r="G163" s="562"/>
      <c r="H163" s="56"/>
      <c r="I163" s="57"/>
      <c r="J163" s="972"/>
      <c r="K163" s="564" t="str">
        <f t="shared" si="4"/>
        <v/>
      </c>
      <c r="L163" s="564" t="str">
        <f>IF($G163="","",IF(OR(全体概要!$C$15=1,全体概要!$C$15=2),INDEX($BG$15,MATCH($G163,$BF$15,-1)),IF(全体概要!$C$15=3,INDEX($BG$14,MATCH($G163,$BF$14,-1)),IF(AND(全体概要!$C$15&gt;=4,全体概要!$C$15&lt;=7),INDEX($BG$13,MATCH($G163,$BF$13,-1)),0))))</f>
        <v/>
      </c>
      <c r="M163" s="1048" t="str">
        <f t="shared" si="5"/>
        <v/>
      </c>
      <c r="N163" s="1133">
        <f>IF(OR(K163="",L163="",M163=""),0,(IF(全体概要!$U$54="☑",700000*K163*L163*M163,550000*K163*L163*M163)))</f>
        <v>0</v>
      </c>
      <c r="O163" s="1134"/>
      <c r="P163" s="56"/>
      <c r="Q163" s="51"/>
      <c r="R163" s="1134"/>
      <c r="S163" s="51"/>
      <c r="T163" s="51"/>
      <c r="U163" s="1134"/>
      <c r="V163" s="56"/>
      <c r="W163" s="51"/>
      <c r="X163" s="1135"/>
      <c r="Y163" s="51"/>
      <c r="Z163" s="51"/>
      <c r="AA163" s="1134"/>
      <c r="AB163" s="56"/>
      <c r="AC163" s="1134"/>
      <c r="AD163" s="56"/>
      <c r="AE163" s="1134"/>
      <c r="AF163" s="56"/>
      <c r="AG163" s="1134"/>
      <c r="AH163" s="56"/>
      <c r="AI163" s="1134"/>
      <c r="AJ163" s="56"/>
      <c r="AK163" s="1134"/>
      <c r="AL163" s="59"/>
      <c r="AM163" s="1134"/>
      <c r="AN163" s="59"/>
      <c r="AO163" s="1134"/>
      <c r="AP163" s="1020"/>
      <c r="AQ163" s="1134"/>
      <c r="AR163" s="56"/>
      <c r="AS163" s="249"/>
      <c r="AT163" s="1134"/>
      <c r="AU163" s="56"/>
      <c r="AV163" s="565" t="str">
        <f>IF(AU163="","",IF(AU163="A",パネルラジエーター設備費用算出シート!$G$13,IF(AU163="B",パネルラジエーター設備費用算出シート!$N$13,IF(AU163="C",パネルラジエーター設備費用算出シート!$G$23,IF(AU163="D",パネルラジエーター設備費用算出シート!$N$23,IF(AU163="E",パネルラジエーター設備費用算出シート!$G$33,IF(AU163="F",パネルラジエーター設備費用算出シート!$N$33,IF(AU163="G",パネルラジエーター設備費用算出シート!$G$43,IF(AU163="H",パネルラジエーター設備費用算出シート!$N$43,IF(AU163="I",パネルラジエーター設備費用算出シート!$G$54,パネルラジエーター設備費用算出シート!$N$54))))))))))</f>
        <v/>
      </c>
      <c r="AW163" s="1134"/>
      <c r="AX163" s="59"/>
      <c r="AY163" s="566"/>
      <c r="AZ163" s="1134"/>
      <c r="BA163" s="28"/>
      <c r="BB163" s="28"/>
      <c r="BC163" s="28"/>
      <c r="BD163" s="28"/>
      <c r="BE163" s="28"/>
      <c r="BF163" s="28"/>
      <c r="BG163" s="28"/>
      <c r="BH163" s="28"/>
      <c r="BI163" s="28"/>
      <c r="BJ163" s="28"/>
    </row>
    <row r="164" spans="1:62" s="29" customFormat="1">
      <c r="A164" s="67"/>
      <c r="B164" s="52">
        <v>152</v>
      </c>
      <c r="C164" s="78"/>
      <c r="D164" s="53"/>
      <c r="E164" s="68"/>
      <c r="F164" s="562"/>
      <c r="G164" s="562"/>
      <c r="H164" s="56"/>
      <c r="I164" s="57"/>
      <c r="J164" s="972"/>
      <c r="K164" s="564" t="str">
        <f t="shared" si="4"/>
        <v/>
      </c>
      <c r="L164" s="564" t="str">
        <f>IF($G164="","",IF(OR(全体概要!$C$15=1,全体概要!$C$15=2),INDEX($BG$15,MATCH($G164,$BF$15,-1)),IF(全体概要!$C$15=3,INDEX($BG$14,MATCH($G164,$BF$14,-1)),IF(AND(全体概要!$C$15&gt;=4,全体概要!$C$15&lt;=7),INDEX($BG$13,MATCH($G164,$BF$13,-1)),0))))</f>
        <v/>
      </c>
      <c r="M164" s="1048" t="str">
        <f t="shared" si="5"/>
        <v/>
      </c>
      <c r="N164" s="1133">
        <f>IF(OR(K164="",L164="",M164=""),0,(IF(全体概要!$U$54="☑",700000*K164*L164*M164,550000*K164*L164*M164)))</f>
        <v>0</v>
      </c>
      <c r="O164" s="1134"/>
      <c r="P164" s="56"/>
      <c r="Q164" s="51"/>
      <c r="R164" s="1134"/>
      <c r="S164" s="51"/>
      <c r="T164" s="51"/>
      <c r="U164" s="1134"/>
      <c r="V164" s="56"/>
      <c r="W164" s="51"/>
      <c r="X164" s="1135"/>
      <c r="Y164" s="51"/>
      <c r="Z164" s="51"/>
      <c r="AA164" s="1134"/>
      <c r="AB164" s="56"/>
      <c r="AC164" s="1134"/>
      <c r="AD164" s="56"/>
      <c r="AE164" s="1134"/>
      <c r="AF164" s="56"/>
      <c r="AG164" s="1134"/>
      <c r="AH164" s="56"/>
      <c r="AI164" s="1134"/>
      <c r="AJ164" s="56"/>
      <c r="AK164" s="1134"/>
      <c r="AL164" s="59"/>
      <c r="AM164" s="1134"/>
      <c r="AN164" s="59"/>
      <c r="AO164" s="1134"/>
      <c r="AP164" s="1020"/>
      <c r="AQ164" s="1134"/>
      <c r="AR164" s="56"/>
      <c r="AS164" s="249"/>
      <c r="AT164" s="1134"/>
      <c r="AU164" s="56"/>
      <c r="AV164" s="565" t="str">
        <f>IF(AU164="","",IF(AU164="A",パネルラジエーター設備費用算出シート!$G$13,IF(AU164="B",パネルラジエーター設備費用算出シート!$N$13,IF(AU164="C",パネルラジエーター設備費用算出シート!$G$23,IF(AU164="D",パネルラジエーター設備費用算出シート!$N$23,IF(AU164="E",パネルラジエーター設備費用算出シート!$G$33,IF(AU164="F",パネルラジエーター設備費用算出シート!$N$33,IF(AU164="G",パネルラジエーター設備費用算出シート!$G$43,IF(AU164="H",パネルラジエーター設備費用算出シート!$N$43,IF(AU164="I",パネルラジエーター設備費用算出シート!$G$54,パネルラジエーター設備費用算出シート!$N$54))))))))))</f>
        <v/>
      </c>
      <c r="AW164" s="1134"/>
      <c r="AX164" s="59"/>
      <c r="AY164" s="566"/>
      <c r="AZ164" s="1134"/>
      <c r="BA164" s="28"/>
      <c r="BB164" s="28"/>
      <c r="BC164" s="28"/>
      <c r="BD164" s="28"/>
      <c r="BE164" s="28"/>
      <c r="BF164" s="28"/>
      <c r="BG164" s="28"/>
      <c r="BH164" s="28"/>
      <c r="BI164" s="28"/>
      <c r="BJ164" s="28"/>
    </row>
    <row r="165" spans="1:62" s="29" customFormat="1">
      <c r="A165" s="67"/>
      <c r="B165" s="52">
        <v>153</v>
      </c>
      <c r="C165" s="78"/>
      <c r="D165" s="53"/>
      <c r="E165" s="68"/>
      <c r="F165" s="562"/>
      <c r="G165" s="562"/>
      <c r="H165" s="56"/>
      <c r="I165" s="57"/>
      <c r="J165" s="972"/>
      <c r="K165" s="564" t="str">
        <f t="shared" si="4"/>
        <v/>
      </c>
      <c r="L165" s="564" t="str">
        <f>IF($G165="","",IF(OR(全体概要!$C$15=1,全体概要!$C$15=2),INDEX($BG$15,MATCH($G165,$BF$15,-1)),IF(全体概要!$C$15=3,INDEX($BG$14,MATCH($G165,$BF$14,-1)),IF(AND(全体概要!$C$15&gt;=4,全体概要!$C$15&lt;=7),INDEX($BG$13,MATCH($G165,$BF$13,-1)),0))))</f>
        <v/>
      </c>
      <c r="M165" s="1048" t="str">
        <f t="shared" si="5"/>
        <v/>
      </c>
      <c r="N165" s="1133">
        <f>IF(OR(K165="",L165="",M165=""),0,(IF(全体概要!$U$54="☑",700000*K165*L165*M165,550000*K165*L165*M165)))</f>
        <v>0</v>
      </c>
      <c r="O165" s="1134"/>
      <c r="P165" s="56"/>
      <c r="Q165" s="51"/>
      <c r="R165" s="1134"/>
      <c r="S165" s="51"/>
      <c r="T165" s="51"/>
      <c r="U165" s="1134"/>
      <c r="V165" s="56"/>
      <c r="W165" s="51"/>
      <c r="X165" s="1135"/>
      <c r="Y165" s="51"/>
      <c r="Z165" s="51"/>
      <c r="AA165" s="1134"/>
      <c r="AB165" s="56"/>
      <c r="AC165" s="1134"/>
      <c r="AD165" s="56"/>
      <c r="AE165" s="1134"/>
      <c r="AF165" s="56"/>
      <c r="AG165" s="1134"/>
      <c r="AH165" s="56"/>
      <c r="AI165" s="1134"/>
      <c r="AJ165" s="56"/>
      <c r="AK165" s="1134"/>
      <c r="AL165" s="59"/>
      <c r="AM165" s="1134"/>
      <c r="AN165" s="59"/>
      <c r="AO165" s="1134"/>
      <c r="AP165" s="1020"/>
      <c r="AQ165" s="1134"/>
      <c r="AR165" s="56"/>
      <c r="AS165" s="249"/>
      <c r="AT165" s="1134"/>
      <c r="AU165" s="56"/>
      <c r="AV165" s="565" t="str">
        <f>IF(AU165="","",IF(AU165="A",パネルラジエーター設備費用算出シート!$G$13,IF(AU165="B",パネルラジエーター設備費用算出シート!$N$13,IF(AU165="C",パネルラジエーター設備費用算出シート!$G$23,IF(AU165="D",パネルラジエーター設備費用算出シート!$N$23,IF(AU165="E",パネルラジエーター設備費用算出シート!$G$33,IF(AU165="F",パネルラジエーター設備費用算出シート!$N$33,IF(AU165="G",パネルラジエーター設備費用算出シート!$G$43,IF(AU165="H",パネルラジエーター設備費用算出シート!$N$43,IF(AU165="I",パネルラジエーター設備費用算出シート!$G$54,パネルラジエーター設備費用算出シート!$N$54))))))))))</f>
        <v/>
      </c>
      <c r="AW165" s="1134"/>
      <c r="AX165" s="59"/>
      <c r="AY165" s="566"/>
      <c r="AZ165" s="1134"/>
      <c r="BA165" s="28"/>
      <c r="BB165" s="28"/>
      <c r="BC165" s="28"/>
      <c r="BD165" s="28"/>
      <c r="BE165" s="28"/>
      <c r="BF165" s="28"/>
      <c r="BG165" s="28"/>
      <c r="BH165" s="28"/>
      <c r="BI165" s="28"/>
      <c r="BJ165" s="28"/>
    </row>
    <row r="166" spans="1:62" s="29" customFormat="1">
      <c r="A166" s="67"/>
      <c r="B166" s="52">
        <v>154</v>
      </c>
      <c r="C166" s="78"/>
      <c r="D166" s="53"/>
      <c r="E166" s="68"/>
      <c r="F166" s="562"/>
      <c r="G166" s="562"/>
      <c r="H166" s="56"/>
      <c r="I166" s="57"/>
      <c r="J166" s="972"/>
      <c r="K166" s="564" t="str">
        <f t="shared" si="4"/>
        <v/>
      </c>
      <c r="L166" s="564" t="str">
        <f>IF($G166="","",IF(OR(全体概要!$C$15=1,全体概要!$C$15=2),INDEX($BG$15,MATCH($G166,$BF$15,-1)),IF(全体概要!$C$15=3,INDEX($BG$14,MATCH($G166,$BF$14,-1)),IF(AND(全体概要!$C$15&gt;=4,全体概要!$C$15&lt;=7),INDEX($BG$13,MATCH($G166,$BF$13,-1)),0))))</f>
        <v/>
      </c>
      <c r="M166" s="1048" t="str">
        <f t="shared" si="5"/>
        <v/>
      </c>
      <c r="N166" s="1133">
        <f>IF(OR(K166="",L166="",M166=""),0,(IF(全体概要!$U$54="☑",700000*K166*L166*M166,550000*K166*L166*M166)))</f>
        <v>0</v>
      </c>
      <c r="O166" s="1134"/>
      <c r="P166" s="56"/>
      <c r="Q166" s="51"/>
      <c r="R166" s="1134"/>
      <c r="S166" s="51"/>
      <c r="T166" s="51"/>
      <c r="U166" s="1134"/>
      <c r="V166" s="56"/>
      <c r="W166" s="51"/>
      <c r="X166" s="1135"/>
      <c r="Y166" s="51"/>
      <c r="Z166" s="51"/>
      <c r="AA166" s="1134"/>
      <c r="AB166" s="56"/>
      <c r="AC166" s="1134"/>
      <c r="AD166" s="56"/>
      <c r="AE166" s="1134"/>
      <c r="AF166" s="56"/>
      <c r="AG166" s="1134"/>
      <c r="AH166" s="56"/>
      <c r="AI166" s="1134"/>
      <c r="AJ166" s="56"/>
      <c r="AK166" s="1134"/>
      <c r="AL166" s="59"/>
      <c r="AM166" s="1134"/>
      <c r="AN166" s="59"/>
      <c r="AO166" s="1134"/>
      <c r="AP166" s="1020"/>
      <c r="AQ166" s="1134"/>
      <c r="AR166" s="56"/>
      <c r="AS166" s="249"/>
      <c r="AT166" s="1134"/>
      <c r="AU166" s="56"/>
      <c r="AV166" s="565" t="str">
        <f>IF(AU166="","",IF(AU166="A",パネルラジエーター設備費用算出シート!$G$13,IF(AU166="B",パネルラジエーター設備費用算出シート!$N$13,IF(AU166="C",パネルラジエーター設備費用算出シート!$G$23,IF(AU166="D",パネルラジエーター設備費用算出シート!$N$23,IF(AU166="E",パネルラジエーター設備費用算出シート!$G$33,IF(AU166="F",パネルラジエーター設備費用算出シート!$N$33,IF(AU166="G",パネルラジエーター設備費用算出シート!$G$43,IF(AU166="H",パネルラジエーター設備費用算出シート!$N$43,IF(AU166="I",パネルラジエーター設備費用算出シート!$G$54,パネルラジエーター設備費用算出シート!$N$54))))))))))</f>
        <v/>
      </c>
      <c r="AW166" s="1134"/>
      <c r="AX166" s="59"/>
      <c r="AY166" s="566"/>
      <c r="AZ166" s="1134"/>
      <c r="BA166" s="28"/>
      <c r="BB166" s="28"/>
      <c r="BC166" s="28"/>
      <c r="BD166" s="28"/>
      <c r="BE166" s="28"/>
      <c r="BF166" s="28"/>
      <c r="BG166" s="28"/>
      <c r="BH166" s="28"/>
      <c r="BI166" s="28"/>
      <c r="BJ166" s="28"/>
    </row>
    <row r="167" spans="1:62" s="29" customFormat="1">
      <c r="A167" s="67"/>
      <c r="B167" s="52">
        <v>155</v>
      </c>
      <c r="C167" s="78"/>
      <c r="D167" s="53"/>
      <c r="E167" s="68"/>
      <c r="F167" s="562"/>
      <c r="G167" s="562"/>
      <c r="H167" s="56"/>
      <c r="I167" s="57"/>
      <c r="J167" s="972"/>
      <c r="K167" s="564" t="str">
        <f t="shared" si="4"/>
        <v/>
      </c>
      <c r="L167" s="564" t="str">
        <f>IF($G167="","",IF(OR(全体概要!$C$15=1,全体概要!$C$15=2),INDEX($BG$15,MATCH($G167,$BF$15,-1)),IF(全体概要!$C$15=3,INDEX($BG$14,MATCH($G167,$BF$14,-1)),IF(AND(全体概要!$C$15&gt;=4,全体概要!$C$15&lt;=7),INDEX($BG$13,MATCH($G167,$BF$13,-1)),0))))</f>
        <v/>
      </c>
      <c r="M167" s="1048" t="str">
        <f t="shared" si="5"/>
        <v/>
      </c>
      <c r="N167" s="1133">
        <f>IF(OR(K167="",L167="",M167=""),0,(IF(全体概要!$U$54="☑",700000*K167*L167*M167,550000*K167*L167*M167)))</f>
        <v>0</v>
      </c>
      <c r="O167" s="1134"/>
      <c r="P167" s="56"/>
      <c r="Q167" s="51"/>
      <c r="R167" s="1134"/>
      <c r="S167" s="51"/>
      <c r="T167" s="51"/>
      <c r="U167" s="1134"/>
      <c r="V167" s="56"/>
      <c r="W167" s="51"/>
      <c r="X167" s="1135"/>
      <c r="Y167" s="51"/>
      <c r="Z167" s="51"/>
      <c r="AA167" s="1134"/>
      <c r="AB167" s="56"/>
      <c r="AC167" s="1134"/>
      <c r="AD167" s="56"/>
      <c r="AE167" s="1134"/>
      <c r="AF167" s="56"/>
      <c r="AG167" s="1134"/>
      <c r="AH167" s="56"/>
      <c r="AI167" s="1134"/>
      <c r="AJ167" s="56"/>
      <c r="AK167" s="1134"/>
      <c r="AL167" s="59"/>
      <c r="AM167" s="1134"/>
      <c r="AN167" s="59"/>
      <c r="AO167" s="1134"/>
      <c r="AP167" s="1020"/>
      <c r="AQ167" s="1134"/>
      <c r="AR167" s="56"/>
      <c r="AS167" s="249"/>
      <c r="AT167" s="1134"/>
      <c r="AU167" s="56"/>
      <c r="AV167" s="565" t="str">
        <f>IF(AU167="","",IF(AU167="A",パネルラジエーター設備費用算出シート!$G$13,IF(AU167="B",パネルラジエーター設備費用算出シート!$N$13,IF(AU167="C",パネルラジエーター設備費用算出シート!$G$23,IF(AU167="D",パネルラジエーター設備費用算出シート!$N$23,IF(AU167="E",パネルラジエーター設備費用算出シート!$G$33,IF(AU167="F",パネルラジエーター設備費用算出シート!$N$33,IF(AU167="G",パネルラジエーター設備費用算出シート!$G$43,IF(AU167="H",パネルラジエーター設備費用算出シート!$N$43,IF(AU167="I",パネルラジエーター設備費用算出シート!$G$54,パネルラジエーター設備費用算出シート!$N$54))))))))))</f>
        <v/>
      </c>
      <c r="AW167" s="1134"/>
      <c r="AX167" s="59"/>
      <c r="AY167" s="566"/>
      <c r="AZ167" s="1134"/>
      <c r="BA167" s="28"/>
      <c r="BB167" s="28"/>
      <c r="BC167" s="28"/>
      <c r="BD167" s="28"/>
      <c r="BE167" s="28"/>
      <c r="BF167" s="28"/>
      <c r="BG167" s="28"/>
      <c r="BH167" s="28"/>
      <c r="BI167" s="28"/>
      <c r="BJ167" s="28"/>
    </row>
    <row r="168" spans="1:62" s="29" customFormat="1">
      <c r="A168" s="67"/>
      <c r="B168" s="52">
        <v>156</v>
      </c>
      <c r="C168" s="78"/>
      <c r="D168" s="53"/>
      <c r="E168" s="68"/>
      <c r="F168" s="562"/>
      <c r="G168" s="562"/>
      <c r="H168" s="56"/>
      <c r="I168" s="57"/>
      <c r="J168" s="972"/>
      <c r="K168" s="564" t="str">
        <f t="shared" si="4"/>
        <v/>
      </c>
      <c r="L168" s="564" t="str">
        <f>IF($G168="","",IF(OR(全体概要!$C$15=1,全体概要!$C$15=2),INDEX($BG$15,MATCH($G168,$BF$15,-1)),IF(全体概要!$C$15=3,INDEX($BG$14,MATCH($G168,$BF$14,-1)),IF(AND(全体概要!$C$15&gt;=4,全体概要!$C$15&lt;=7),INDEX($BG$13,MATCH($G168,$BF$13,-1)),0))))</f>
        <v/>
      </c>
      <c r="M168" s="1048" t="str">
        <f t="shared" si="5"/>
        <v/>
      </c>
      <c r="N168" s="1133">
        <f>IF(OR(K168="",L168="",M168=""),0,(IF(全体概要!$U$54="☑",700000*K168*L168*M168,550000*K168*L168*M168)))</f>
        <v>0</v>
      </c>
      <c r="O168" s="1134"/>
      <c r="P168" s="56"/>
      <c r="Q168" s="51"/>
      <c r="R168" s="1134"/>
      <c r="S168" s="51"/>
      <c r="T168" s="51"/>
      <c r="U168" s="1134"/>
      <c r="V168" s="56"/>
      <c r="W168" s="51"/>
      <c r="X168" s="1135"/>
      <c r="Y168" s="51"/>
      <c r="Z168" s="51"/>
      <c r="AA168" s="1134"/>
      <c r="AB168" s="56"/>
      <c r="AC168" s="1134"/>
      <c r="AD168" s="56"/>
      <c r="AE168" s="1134"/>
      <c r="AF168" s="56"/>
      <c r="AG168" s="1134"/>
      <c r="AH168" s="56"/>
      <c r="AI168" s="1134"/>
      <c r="AJ168" s="56"/>
      <c r="AK168" s="1134"/>
      <c r="AL168" s="59"/>
      <c r="AM168" s="1134"/>
      <c r="AN168" s="59"/>
      <c r="AO168" s="1134"/>
      <c r="AP168" s="1020"/>
      <c r="AQ168" s="1134"/>
      <c r="AR168" s="56"/>
      <c r="AS168" s="249"/>
      <c r="AT168" s="1134"/>
      <c r="AU168" s="56"/>
      <c r="AV168" s="565" t="str">
        <f>IF(AU168="","",IF(AU168="A",パネルラジエーター設備費用算出シート!$G$13,IF(AU168="B",パネルラジエーター設備費用算出シート!$N$13,IF(AU168="C",パネルラジエーター設備費用算出シート!$G$23,IF(AU168="D",パネルラジエーター設備費用算出シート!$N$23,IF(AU168="E",パネルラジエーター設備費用算出シート!$G$33,IF(AU168="F",パネルラジエーター設備費用算出シート!$N$33,IF(AU168="G",パネルラジエーター設備費用算出シート!$G$43,IF(AU168="H",パネルラジエーター設備費用算出シート!$N$43,IF(AU168="I",パネルラジエーター設備費用算出シート!$G$54,パネルラジエーター設備費用算出シート!$N$54))))))))))</f>
        <v/>
      </c>
      <c r="AW168" s="1134"/>
      <c r="AX168" s="59"/>
      <c r="AY168" s="566"/>
      <c r="AZ168" s="1134"/>
      <c r="BA168" s="28"/>
      <c r="BB168" s="28"/>
      <c r="BC168" s="28"/>
      <c r="BD168" s="28"/>
      <c r="BE168" s="28"/>
      <c r="BF168" s="28"/>
      <c r="BG168" s="28"/>
      <c r="BH168" s="28"/>
      <c r="BI168" s="28"/>
      <c r="BJ168" s="28"/>
    </row>
    <row r="169" spans="1:62" s="29" customFormat="1">
      <c r="A169" s="67"/>
      <c r="B169" s="52">
        <v>157</v>
      </c>
      <c r="C169" s="78"/>
      <c r="D169" s="53"/>
      <c r="E169" s="68"/>
      <c r="F169" s="562"/>
      <c r="G169" s="562"/>
      <c r="H169" s="56"/>
      <c r="I169" s="57"/>
      <c r="J169" s="972"/>
      <c r="K169" s="564" t="str">
        <f t="shared" si="4"/>
        <v/>
      </c>
      <c r="L169" s="564" t="str">
        <f>IF($G169="","",IF(OR(全体概要!$C$15=1,全体概要!$C$15=2),INDEX($BG$15,MATCH($G169,$BF$15,-1)),IF(全体概要!$C$15=3,INDEX($BG$14,MATCH($G169,$BF$14,-1)),IF(AND(全体概要!$C$15&gt;=4,全体概要!$C$15&lt;=7),INDEX($BG$13,MATCH($G169,$BF$13,-1)),0))))</f>
        <v/>
      </c>
      <c r="M169" s="1048" t="str">
        <f t="shared" si="5"/>
        <v/>
      </c>
      <c r="N169" s="1133">
        <f>IF(OR(K169="",L169="",M169=""),0,(IF(全体概要!$U$54="☑",700000*K169*L169*M169,550000*K169*L169*M169)))</f>
        <v>0</v>
      </c>
      <c r="O169" s="1134"/>
      <c r="P169" s="56"/>
      <c r="Q169" s="51"/>
      <c r="R169" s="1134"/>
      <c r="S169" s="51"/>
      <c r="T169" s="51"/>
      <c r="U169" s="1134"/>
      <c r="V169" s="56"/>
      <c r="W169" s="51"/>
      <c r="X169" s="1135"/>
      <c r="Y169" s="51"/>
      <c r="Z169" s="51"/>
      <c r="AA169" s="1134"/>
      <c r="AB169" s="56"/>
      <c r="AC169" s="1134"/>
      <c r="AD169" s="56"/>
      <c r="AE169" s="1134"/>
      <c r="AF169" s="56"/>
      <c r="AG169" s="1134"/>
      <c r="AH169" s="56"/>
      <c r="AI169" s="1134"/>
      <c r="AJ169" s="56"/>
      <c r="AK169" s="1134"/>
      <c r="AL169" s="59"/>
      <c r="AM169" s="1134"/>
      <c r="AN169" s="59"/>
      <c r="AO169" s="1134"/>
      <c r="AP169" s="1020"/>
      <c r="AQ169" s="1134"/>
      <c r="AR169" s="56"/>
      <c r="AS169" s="249"/>
      <c r="AT169" s="1134"/>
      <c r="AU169" s="56"/>
      <c r="AV169" s="565" t="str">
        <f>IF(AU169="","",IF(AU169="A",パネルラジエーター設備費用算出シート!$G$13,IF(AU169="B",パネルラジエーター設備費用算出シート!$N$13,IF(AU169="C",パネルラジエーター設備費用算出シート!$G$23,IF(AU169="D",パネルラジエーター設備費用算出シート!$N$23,IF(AU169="E",パネルラジエーター設備費用算出シート!$G$33,IF(AU169="F",パネルラジエーター設備費用算出シート!$N$33,IF(AU169="G",パネルラジエーター設備費用算出シート!$G$43,IF(AU169="H",パネルラジエーター設備費用算出シート!$N$43,IF(AU169="I",パネルラジエーター設備費用算出シート!$G$54,パネルラジエーター設備費用算出シート!$N$54))))))))))</f>
        <v/>
      </c>
      <c r="AW169" s="1134"/>
      <c r="AX169" s="59"/>
      <c r="AY169" s="566"/>
      <c r="AZ169" s="1134"/>
      <c r="BA169" s="28"/>
      <c r="BB169" s="28"/>
      <c r="BC169" s="28"/>
      <c r="BD169" s="28"/>
      <c r="BE169" s="28"/>
      <c r="BF169" s="28"/>
      <c r="BG169" s="28"/>
      <c r="BH169" s="28"/>
      <c r="BI169" s="28"/>
      <c r="BJ169" s="28"/>
    </row>
    <row r="170" spans="1:62" s="29" customFormat="1">
      <c r="A170" s="67"/>
      <c r="B170" s="52">
        <v>158</v>
      </c>
      <c r="C170" s="78"/>
      <c r="D170" s="53"/>
      <c r="E170" s="68"/>
      <c r="F170" s="562"/>
      <c r="G170" s="562"/>
      <c r="H170" s="56"/>
      <c r="I170" s="57"/>
      <c r="J170" s="972"/>
      <c r="K170" s="564" t="str">
        <f t="shared" si="4"/>
        <v/>
      </c>
      <c r="L170" s="564" t="str">
        <f>IF($G170="","",IF(OR(全体概要!$C$15=1,全体概要!$C$15=2),INDEX($BG$15,MATCH($G170,$BF$15,-1)),IF(全体概要!$C$15=3,INDEX($BG$14,MATCH($G170,$BF$14,-1)),IF(AND(全体概要!$C$15&gt;=4,全体概要!$C$15&lt;=7),INDEX($BG$13,MATCH($G170,$BF$13,-1)),0))))</f>
        <v/>
      </c>
      <c r="M170" s="1048" t="str">
        <f t="shared" si="5"/>
        <v/>
      </c>
      <c r="N170" s="1133">
        <f>IF(OR(K170="",L170="",M170=""),0,(IF(全体概要!$U$54="☑",700000*K170*L170*M170,550000*K170*L170*M170)))</f>
        <v>0</v>
      </c>
      <c r="O170" s="1134"/>
      <c r="P170" s="56"/>
      <c r="Q170" s="51"/>
      <c r="R170" s="1134"/>
      <c r="S170" s="51"/>
      <c r="T170" s="51"/>
      <c r="U170" s="1134"/>
      <c r="V170" s="56"/>
      <c r="W170" s="51"/>
      <c r="X170" s="1135"/>
      <c r="Y170" s="51"/>
      <c r="Z170" s="51"/>
      <c r="AA170" s="1134"/>
      <c r="AB170" s="56"/>
      <c r="AC170" s="1134"/>
      <c r="AD170" s="56"/>
      <c r="AE170" s="1134"/>
      <c r="AF170" s="56"/>
      <c r="AG170" s="1134"/>
      <c r="AH170" s="56"/>
      <c r="AI170" s="1134"/>
      <c r="AJ170" s="56"/>
      <c r="AK170" s="1134"/>
      <c r="AL170" s="59"/>
      <c r="AM170" s="1134"/>
      <c r="AN170" s="59"/>
      <c r="AO170" s="1134"/>
      <c r="AP170" s="1020"/>
      <c r="AQ170" s="1134"/>
      <c r="AR170" s="56"/>
      <c r="AS170" s="249"/>
      <c r="AT170" s="1134"/>
      <c r="AU170" s="56"/>
      <c r="AV170" s="565" t="str">
        <f>IF(AU170="","",IF(AU170="A",パネルラジエーター設備費用算出シート!$G$13,IF(AU170="B",パネルラジエーター設備費用算出シート!$N$13,IF(AU170="C",パネルラジエーター設備費用算出シート!$G$23,IF(AU170="D",パネルラジエーター設備費用算出シート!$N$23,IF(AU170="E",パネルラジエーター設備費用算出シート!$G$33,IF(AU170="F",パネルラジエーター設備費用算出シート!$N$33,IF(AU170="G",パネルラジエーター設備費用算出シート!$G$43,IF(AU170="H",パネルラジエーター設備費用算出シート!$N$43,IF(AU170="I",パネルラジエーター設備費用算出シート!$G$54,パネルラジエーター設備費用算出シート!$N$54))))))))))</f>
        <v/>
      </c>
      <c r="AW170" s="1134"/>
      <c r="AX170" s="59"/>
      <c r="AY170" s="566"/>
      <c r="AZ170" s="1134"/>
      <c r="BA170" s="28"/>
      <c r="BB170" s="28"/>
      <c r="BC170" s="28"/>
      <c r="BD170" s="28"/>
      <c r="BE170" s="28"/>
      <c r="BF170" s="28"/>
      <c r="BG170" s="28"/>
      <c r="BH170" s="28"/>
      <c r="BI170" s="28"/>
      <c r="BJ170" s="28"/>
    </row>
    <row r="171" spans="1:62" s="29" customFormat="1">
      <c r="A171" s="67"/>
      <c r="B171" s="52">
        <v>159</v>
      </c>
      <c r="C171" s="78"/>
      <c r="D171" s="53"/>
      <c r="E171" s="68"/>
      <c r="F171" s="562"/>
      <c r="G171" s="562"/>
      <c r="H171" s="56"/>
      <c r="I171" s="57"/>
      <c r="J171" s="972"/>
      <c r="K171" s="564" t="str">
        <f t="shared" si="4"/>
        <v/>
      </c>
      <c r="L171" s="564" t="str">
        <f>IF($G171="","",IF(OR(全体概要!$C$15=1,全体概要!$C$15=2),INDEX($BG$15,MATCH($G171,$BF$15,-1)),IF(全体概要!$C$15=3,INDEX($BG$14,MATCH($G171,$BF$14,-1)),IF(AND(全体概要!$C$15&gt;=4,全体概要!$C$15&lt;=7),INDEX($BG$13,MATCH($G171,$BF$13,-1)),0))))</f>
        <v/>
      </c>
      <c r="M171" s="1048" t="str">
        <f t="shared" si="5"/>
        <v/>
      </c>
      <c r="N171" s="1133">
        <f>IF(OR(K171="",L171="",M171=""),0,(IF(全体概要!$U$54="☑",700000*K171*L171*M171,550000*K171*L171*M171)))</f>
        <v>0</v>
      </c>
      <c r="O171" s="1134"/>
      <c r="P171" s="56"/>
      <c r="Q171" s="51"/>
      <c r="R171" s="1134"/>
      <c r="S171" s="51"/>
      <c r="T171" s="51"/>
      <c r="U171" s="1134"/>
      <c r="V171" s="56"/>
      <c r="W171" s="51"/>
      <c r="X171" s="1135"/>
      <c r="Y171" s="51"/>
      <c r="Z171" s="51"/>
      <c r="AA171" s="1134"/>
      <c r="AB171" s="56"/>
      <c r="AC171" s="1134"/>
      <c r="AD171" s="56"/>
      <c r="AE171" s="1134"/>
      <c r="AF171" s="56"/>
      <c r="AG171" s="1134"/>
      <c r="AH171" s="56"/>
      <c r="AI171" s="1134"/>
      <c r="AJ171" s="56"/>
      <c r="AK171" s="1134"/>
      <c r="AL171" s="59"/>
      <c r="AM171" s="1134"/>
      <c r="AN171" s="59"/>
      <c r="AO171" s="1134"/>
      <c r="AP171" s="1020"/>
      <c r="AQ171" s="1134"/>
      <c r="AR171" s="56"/>
      <c r="AS171" s="249"/>
      <c r="AT171" s="1134"/>
      <c r="AU171" s="56"/>
      <c r="AV171" s="565" t="str">
        <f>IF(AU171="","",IF(AU171="A",パネルラジエーター設備費用算出シート!$G$13,IF(AU171="B",パネルラジエーター設備費用算出シート!$N$13,IF(AU171="C",パネルラジエーター設備費用算出シート!$G$23,IF(AU171="D",パネルラジエーター設備費用算出シート!$N$23,IF(AU171="E",パネルラジエーター設備費用算出シート!$G$33,IF(AU171="F",パネルラジエーター設備費用算出シート!$N$33,IF(AU171="G",パネルラジエーター設備費用算出シート!$G$43,IF(AU171="H",パネルラジエーター設備費用算出シート!$N$43,IF(AU171="I",パネルラジエーター設備費用算出シート!$G$54,パネルラジエーター設備費用算出シート!$N$54))))))))))</f>
        <v/>
      </c>
      <c r="AW171" s="1134"/>
      <c r="AX171" s="59"/>
      <c r="AY171" s="566"/>
      <c r="AZ171" s="1134"/>
      <c r="BA171" s="28"/>
      <c r="BB171" s="28"/>
      <c r="BC171" s="28"/>
      <c r="BD171" s="28"/>
      <c r="BE171" s="28"/>
      <c r="BF171" s="28"/>
      <c r="BG171" s="28"/>
      <c r="BH171" s="28"/>
      <c r="BI171" s="28"/>
      <c r="BJ171" s="28"/>
    </row>
    <row r="172" spans="1:62" s="29" customFormat="1">
      <c r="A172" s="67"/>
      <c r="B172" s="52">
        <v>160</v>
      </c>
      <c r="C172" s="78"/>
      <c r="D172" s="53"/>
      <c r="E172" s="68"/>
      <c r="F172" s="562"/>
      <c r="G172" s="562"/>
      <c r="H172" s="56"/>
      <c r="I172" s="57"/>
      <c r="J172" s="972"/>
      <c r="K172" s="564" t="str">
        <f t="shared" si="4"/>
        <v/>
      </c>
      <c r="L172" s="564" t="str">
        <f>IF($G172="","",IF(OR(全体概要!$C$15=1,全体概要!$C$15=2),INDEX($BG$15,MATCH($G172,$BF$15,-1)),IF(全体概要!$C$15=3,INDEX($BG$14,MATCH($G172,$BF$14,-1)),IF(AND(全体概要!$C$15&gt;=4,全体概要!$C$15&lt;=7),INDEX($BG$13,MATCH($G172,$BF$13,-1)),0))))</f>
        <v/>
      </c>
      <c r="M172" s="1048" t="str">
        <f t="shared" si="5"/>
        <v/>
      </c>
      <c r="N172" s="1133">
        <f>IF(OR(K172="",L172="",M172=""),0,(IF(全体概要!$U$54="☑",700000*K172*L172*M172,550000*K172*L172*M172)))</f>
        <v>0</v>
      </c>
      <c r="O172" s="1134"/>
      <c r="P172" s="56"/>
      <c r="Q172" s="51"/>
      <c r="R172" s="1134"/>
      <c r="S172" s="51"/>
      <c r="T172" s="51"/>
      <c r="U172" s="1134"/>
      <c r="V172" s="56"/>
      <c r="W172" s="51"/>
      <c r="X172" s="1135"/>
      <c r="Y172" s="51"/>
      <c r="Z172" s="51"/>
      <c r="AA172" s="1134"/>
      <c r="AB172" s="56"/>
      <c r="AC172" s="1134"/>
      <c r="AD172" s="56"/>
      <c r="AE172" s="1134"/>
      <c r="AF172" s="56"/>
      <c r="AG172" s="1134"/>
      <c r="AH172" s="56"/>
      <c r="AI172" s="1134"/>
      <c r="AJ172" s="56"/>
      <c r="AK172" s="1134"/>
      <c r="AL172" s="59"/>
      <c r="AM172" s="1134"/>
      <c r="AN172" s="59"/>
      <c r="AO172" s="1134"/>
      <c r="AP172" s="1020"/>
      <c r="AQ172" s="1134"/>
      <c r="AR172" s="56"/>
      <c r="AS172" s="249"/>
      <c r="AT172" s="1134"/>
      <c r="AU172" s="56"/>
      <c r="AV172" s="565" t="str">
        <f>IF(AU172="","",IF(AU172="A",パネルラジエーター設備費用算出シート!$G$13,IF(AU172="B",パネルラジエーター設備費用算出シート!$N$13,IF(AU172="C",パネルラジエーター設備費用算出シート!$G$23,IF(AU172="D",パネルラジエーター設備費用算出シート!$N$23,IF(AU172="E",パネルラジエーター設備費用算出シート!$G$33,IF(AU172="F",パネルラジエーター設備費用算出シート!$N$33,IF(AU172="G",パネルラジエーター設備費用算出シート!$G$43,IF(AU172="H",パネルラジエーター設備費用算出シート!$N$43,IF(AU172="I",パネルラジエーター設備費用算出シート!$G$54,パネルラジエーター設備費用算出シート!$N$54))))))))))</f>
        <v/>
      </c>
      <c r="AW172" s="1134"/>
      <c r="AX172" s="59"/>
      <c r="AY172" s="566"/>
      <c r="AZ172" s="1134"/>
      <c r="BA172" s="28"/>
      <c r="BB172" s="28"/>
      <c r="BC172" s="28"/>
      <c r="BD172" s="28"/>
      <c r="BE172" s="28"/>
      <c r="BF172" s="28"/>
      <c r="BG172" s="28"/>
      <c r="BH172" s="28"/>
      <c r="BI172" s="28"/>
      <c r="BJ172" s="28"/>
    </row>
    <row r="173" spans="1:62" s="29" customFormat="1">
      <c r="A173" s="67"/>
      <c r="B173" s="52">
        <v>161</v>
      </c>
      <c r="C173" s="78"/>
      <c r="D173" s="53"/>
      <c r="E173" s="68"/>
      <c r="F173" s="562"/>
      <c r="G173" s="562"/>
      <c r="H173" s="56"/>
      <c r="I173" s="57"/>
      <c r="J173" s="972"/>
      <c r="K173" s="564" t="str">
        <f t="shared" si="4"/>
        <v/>
      </c>
      <c r="L173" s="564" t="str">
        <f>IF($G173="","",IF(OR(全体概要!$C$15=1,全体概要!$C$15=2),INDEX($BG$15,MATCH($G173,$BF$15,-1)),IF(全体概要!$C$15=3,INDEX($BG$14,MATCH($G173,$BF$14,-1)),IF(AND(全体概要!$C$15&gt;=4,全体概要!$C$15&lt;=7),INDEX($BG$13,MATCH($G173,$BF$13,-1)),0))))</f>
        <v/>
      </c>
      <c r="M173" s="1048" t="str">
        <f t="shared" si="5"/>
        <v/>
      </c>
      <c r="N173" s="1133">
        <f>IF(OR(K173="",L173="",M173=""),0,(IF(全体概要!$U$54="☑",700000*K173*L173*M173,550000*K173*L173*M173)))</f>
        <v>0</v>
      </c>
      <c r="O173" s="1134"/>
      <c r="P173" s="56"/>
      <c r="Q173" s="51"/>
      <c r="R173" s="1134"/>
      <c r="S173" s="51"/>
      <c r="T173" s="51"/>
      <c r="U173" s="1134"/>
      <c r="V173" s="56"/>
      <c r="W173" s="51"/>
      <c r="X173" s="1135"/>
      <c r="Y173" s="51"/>
      <c r="Z173" s="51"/>
      <c r="AA173" s="1134"/>
      <c r="AB173" s="56"/>
      <c r="AC173" s="1134"/>
      <c r="AD173" s="56"/>
      <c r="AE173" s="1134"/>
      <c r="AF173" s="56"/>
      <c r="AG173" s="1134"/>
      <c r="AH173" s="56"/>
      <c r="AI173" s="1134"/>
      <c r="AJ173" s="56"/>
      <c r="AK173" s="1134"/>
      <c r="AL173" s="59"/>
      <c r="AM173" s="1134"/>
      <c r="AN173" s="59"/>
      <c r="AO173" s="1134"/>
      <c r="AP173" s="1020"/>
      <c r="AQ173" s="1134"/>
      <c r="AR173" s="56"/>
      <c r="AS173" s="249"/>
      <c r="AT173" s="1134"/>
      <c r="AU173" s="56"/>
      <c r="AV173" s="565" t="str">
        <f>IF(AU173="","",IF(AU173="A",パネルラジエーター設備費用算出シート!$G$13,IF(AU173="B",パネルラジエーター設備費用算出シート!$N$13,IF(AU173="C",パネルラジエーター設備費用算出シート!$G$23,IF(AU173="D",パネルラジエーター設備費用算出シート!$N$23,IF(AU173="E",パネルラジエーター設備費用算出シート!$G$33,IF(AU173="F",パネルラジエーター設備費用算出シート!$N$33,IF(AU173="G",パネルラジエーター設備費用算出シート!$G$43,IF(AU173="H",パネルラジエーター設備費用算出シート!$N$43,IF(AU173="I",パネルラジエーター設備費用算出シート!$G$54,パネルラジエーター設備費用算出シート!$N$54))))))))))</f>
        <v/>
      </c>
      <c r="AW173" s="1134"/>
      <c r="AX173" s="59"/>
      <c r="AY173" s="566"/>
      <c r="AZ173" s="1134"/>
      <c r="BA173" s="28"/>
      <c r="BB173" s="28"/>
      <c r="BC173" s="28"/>
      <c r="BD173" s="28"/>
      <c r="BE173" s="28"/>
      <c r="BF173" s="28"/>
      <c r="BG173" s="28"/>
      <c r="BH173" s="28"/>
      <c r="BI173" s="28"/>
      <c r="BJ173" s="28"/>
    </row>
    <row r="174" spans="1:62" s="29" customFormat="1">
      <c r="A174" s="67"/>
      <c r="B174" s="52">
        <v>162</v>
      </c>
      <c r="C174" s="78"/>
      <c r="D174" s="53"/>
      <c r="E174" s="68"/>
      <c r="F174" s="562"/>
      <c r="G174" s="562"/>
      <c r="H174" s="56"/>
      <c r="I174" s="57"/>
      <c r="J174" s="972"/>
      <c r="K174" s="564" t="str">
        <f t="shared" si="4"/>
        <v/>
      </c>
      <c r="L174" s="564" t="str">
        <f>IF($G174="","",IF(OR(全体概要!$C$15=1,全体概要!$C$15=2),INDEX($BG$15,MATCH($G174,$BF$15,-1)),IF(全体概要!$C$15=3,INDEX($BG$14,MATCH($G174,$BF$14,-1)),IF(AND(全体概要!$C$15&gt;=4,全体概要!$C$15&lt;=7),INDEX($BG$13,MATCH($G174,$BF$13,-1)),0))))</f>
        <v/>
      </c>
      <c r="M174" s="1048" t="str">
        <f t="shared" si="5"/>
        <v/>
      </c>
      <c r="N174" s="1133">
        <f>IF(OR(K174="",L174="",M174=""),0,(IF(全体概要!$U$54="☑",700000*K174*L174*M174,550000*K174*L174*M174)))</f>
        <v>0</v>
      </c>
      <c r="O174" s="1134"/>
      <c r="P174" s="56"/>
      <c r="Q174" s="51"/>
      <c r="R174" s="1134"/>
      <c r="S174" s="51"/>
      <c r="T174" s="51"/>
      <c r="U174" s="1134"/>
      <c r="V174" s="56"/>
      <c r="W174" s="51"/>
      <c r="X174" s="1135"/>
      <c r="Y174" s="51"/>
      <c r="Z174" s="51"/>
      <c r="AA174" s="1134"/>
      <c r="AB174" s="56"/>
      <c r="AC174" s="1134"/>
      <c r="AD174" s="56"/>
      <c r="AE174" s="1134"/>
      <c r="AF174" s="56"/>
      <c r="AG174" s="1134"/>
      <c r="AH174" s="56"/>
      <c r="AI174" s="1134"/>
      <c r="AJ174" s="56"/>
      <c r="AK174" s="1134"/>
      <c r="AL174" s="59"/>
      <c r="AM174" s="1134"/>
      <c r="AN174" s="59"/>
      <c r="AO174" s="1134"/>
      <c r="AP174" s="1020"/>
      <c r="AQ174" s="1134"/>
      <c r="AR174" s="56"/>
      <c r="AS174" s="249"/>
      <c r="AT174" s="1134"/>
      <c r="AU174" s="56"/>
      <c r="AV174" s="565" t="str">
        <f>IF(AU174="","",IF(AU174="A",パネルラジエーター設備費用算出シート!$G$13,IF(AU174="B",パネルラジエーター設備費用算出シート!$N$13,IF(AU174="C",パネルラジエーター設備費用算出シート!$G$23,IF(AU174="D",パネルラジエーター設備費用算出シート!$N$23,IF(AU174="E",パネルラジエーター設備費用算出シート!$G$33,IF(AU174="F",パネルラジエーター設備費用算出シート!$N$33,IF(AU174="G",パネルラジエーター設備費用算出シート!$G$43,IF(AU174="H",パネルラジエーター設備費用算出シート!$N$43,IF(AU174="I",パネルラジエーター設備費用算出シート!$G$54,パネルラジエーター設備費用算出シート!$N$54))))))))))</f>
        <v/>
      </c>
      <c r="AW174" s="1134"/>
      <c r="AX174" s="59"/>
      <c r="AY174" s="566"/>
      <c r="AZ174" s="1134"/>
      <c r="BA174" s="28"/>
      <c r="BB174" s="28"/>
      <c r="BC174" s="28"/>
      <c r="BD174" s="28"/>
      <c r="BE174" s="28"/>
      <c r="BF174" s="28"/>
      <c r="BG174" s="28"/>
      <c r="BH174" s="28"/>
      <c r="BI174" s="28"/>
      <c r="BJ174" s="28"/>
    </row>
    <row r="175" spans="1:62" s="29" customFormat="1">
      <c r="A175" s="67"/>
      <c r="B175" s="52">
        <v>163</v>
      </c>
      <c r="C175" s="78"/>
      <c r="D175" s="53"/>
      <c r="E175" s="68"/>
      <c r="F175" s="562"/>
      <c r="G175" s="562"/>
      <c r="H175" s="56"/>
      <c r="I175" s="57"/>
      <c r="J175" s="972"/>
      <c r="K175" s="564" t="str">
        <f t="shared" si="4"/>
        <v/>
      </c>
      <c r="L175" s="564" t="str">
        <f>IF($G175="","",IF(OR(全体概要!$C$15=1,全体概要!$C$15=2),INDEX($BG$15,MATCH($G175,$BF$15,-1)),IF(全体概要!$C$15=3,INDEX($BG$14,MATCH($G175,$BF$14,-1)),IF(AND(全体概要!$C$15&gt;=4,全体概要!$C$15&lt;=7),INDEX($BG$13,MATCH($G175,$BF$13,-1)),0))))</f>
        <v/>
      </c>
      <c r="M175" s="1048" t="str">
        <f t="shared" si="5"/>
        <v/>
      </c>
      <c r="N175" s="1133">
        <f>IF(OR(K175="",L175="",M175=""),0,(IF(全体概要!$U$54="☑",700000*K175*L175*M175,550000*K175*L175*M175)))</f>
        <v>0</v>
      </c>
      <c r="O175" s="1134"/>
      <c r="P175" s="56"/>
      <c r="Q175" s="51"/>
      <c r="R175" s="1134"/>
      <c r="S175" s="51"/>
      <c r="T175" s="51"/>
      <c r="U175" s="1134"/>
      <c r="V175" s="56"/>
      <c r="W175" s="51"/>
      <c r="X175" s="1135"/>
      <c r="Y175" s="51"/>
      <c r="Z175" s="51"/>
      <c r="AA175" s="1134"/>
      <c r="AB175" s="56"/>
      <c r="AC175" s="1134"/>
      <c r="AD175" s="56"/>
      <c r="AE175" s="1134"/>
      <c r="AF175" s="56"/>
      <c r="AG175" s="1134"/>
      <c r="AH175" s="56"/>
      <c r="AI175" s="1134"/>
      <c r="AJ175" s="56"/>
      <c r="AK175" s="1134"/>
      <c r="AL175" s="59"/>
      <c r="AM175" s="1134"/>
      <c r="AN175" s="59"/>
      <c r="AO175" s="1134"/>
      <c r="AP175" s="1020"/>
      <c r="AQ175" s="1134"/>
      <c r="AR175" s="56"/>
      <c r="AS175" s="249"/>
      <c r="AT175" s="1134"/>
      <c r="AU175" s="56"/>
      <c r="AV175" s="565" t="str">
        <f>IF(AU175="","",IF(AU175="A",パネルラジエーター設備費用算出シート!$G$13,IF(AU175="B",パネルラジエーター設備費用算出シート!$N$13,IF(AU175="C",パネルラジエーター設備費用算出シート!$G$23,IF(AU175="D",パネルラジエーター設備費用算出シート!$N$23,IF(AU175="E",パネルラジエーター設備費用算出シート!$G$33,IF(AU175="F",パネルラジエーター設備費用算出シート!$N$33,IF(AU175="G",パネルラジエーター設備費用算出シート!$G$43,IF(AU175="H",パネルラジエーター設備費用算出シート!$N$43,IF(AU175="I",パネルラジエーター設備費用算出シート!$G$54,パネルラジエーター設備費用算出シート!$N$54))))))))))</f>
        <v/>
      </c>
      <c r="AW175" s="1134"/>
      <c r="AX175" s="59"/>
      <c r="AY175" s="566"/>
      <c r="AZ175" s="1134"/>
      <c r="BA175" s="28"/>
      <c r="BB175" s="28"/>
      <c r="BC175" s="28"/>
      <c r="BD175" s="28"/>
      <c r="BE175" s="28"/>
      <c r="BF175" s="28"/>
      <c r="BG175" s="28"/>
      <c r="BH175" s="28"/>
      <c r="BI175" s="28"/>
      <c r="BJ175" s="28"/>
    </row>
    <row r="176" spans="1:62" s="29" customFormat="1">
      <c r="A176" s="67"/>
      <c r="B176" s="52">
        <v>164</v>
      </c>
      <c r="C176" s="78"/>
      <c r="D176" s="53"/>
      <c r="E176" s="68"/>
      <c r="F176" s="562"/>
      <c r="G176" s="562"/>
      <c r="H176" s="56"/>
      <c r="I176" s="57"/>
      <c r="J176" s="972"/>
      <c r="K176" s="564" t="str">
        <f t="shared" si="4"/>
        <v/>
      </c>
      <c r="L176" s="564" t="str">
        <f>IF($G176="","",IF(OR(全体概要!$C$15=1,全体概要!$C$15=2),INDEX($BG$15,MATCH($G176,$BF$15,-1)),IF(全体概要!$C$15=3,INDEX($BG$14,MATCH($G176,$BF$14,-1)),IF(AND(全体概要!$C$15&gt;=4,全体概要!$C$15&lt;=7),INDEX($BG$13,MATCH($G176,$BF$13,-1)),0))))</f>
        <v/>
      </c>
      <c r="M176" s="1048" t="str">
        <f t="shared" si="5"/>
        <v/>
      </c>
      <c r="N176" s="1133">
        <f>IF(OR(K176="",L176="",M176=""),0,(IF(全体概要!$U$54="☑",700000*K176*L176*M176,550000*K176*L176*M176)))</f>
        <v>0</v>
      </c>
      <c r="O176" s="1134"/>
      <c r="P176" s="56"/>
      <c r="Q176" s="51"/>
      <c r="R176" s="1134"/>
      <c r="S176" s="51"/>
      <c r="T176" s="51"/>
      <c r="U176" s="1134"/>
      <c r="V176" s="56"/>
      <c r="W176" s="51"/>
      <c r="X176" s="1135"/>
      <c r="Y176" s="51"/>
      <c r="Z176" s="51"/>
      <c r="AA176" s="1134"/>
      <c r="AB176" s="56"/>
      <c r="AC176" s="1134"/>
      <c r="AD176" s="56"/>
      <c r="AE176" s="1134"/>
      <c r="AF176" s="56"/>
      <c r="AG176" s="1134"/>
      <c r="AH176" s="56"/>
      <c r="AI176" s="1134"/>
      <c r="AJ176" s="56"/>
      <c r="AK176" s="1134"/>
      <c r="AL176" s="59"/>
      <c r="AM176" s="1134"/>
      <c r="AN176" s="59"/>
      <c r="AO176" s="1134"/>
      <c r="AP176" s="1020"/>
      <c r="AQ176" s="1134"/>
      <c r="AR176" s="56"/>
      <c r="AS176" s="249"/>
      <c r="AT176" s="1134"/>
      <c r="AU176" s="56"/>
      <c r="AV176" s="565" t="str">
        <f>IF(AU176="","",IF(AU176="A",パネルラジエーター設備費用算出シート!$G$13,IF(AU176="B",パネルラジエーター設備費用算出シート!$N$13,IF(AU176="C",パネルラジエーター設備費用算出シート!$G$23,IF(AU176="D",パネルラジエーター設備費用算出シート!$N$23,IF(AU176="E",パネルラジエーター設備費用算出シート!$G$33,IF(AU176="F",パネルラジエーター設備費用算出シート!$N$33,IF(AU176="G",パネルラジエーター設備費用算出シート!$G$43,IF(AU176="H",パネルラジエーター設備費用算出シート!$N$43,IF(AU176="I",パネルラジエーター設備費用算出シート!$G$54,パネルラジエーター設備費用算出シート!$N$54))))))))))</f>
        <v/>
      </c>
      <c r="AW176" s="1134"/>
      <c r="AX176" s="59"/>
      <c r="AY176" s="566"/>
      <c r="AZ176" s="1134"/>
      <c r="BA176" s="28"/>
      <c r="BB176" s="28"/>
      <c r="BC176" s="28"/>
      <c r="BD176" s="28"/>
      <c r="BE176" s="28"/>
      <c r="BF176" s="28"/>
      <c r="BG176" s="28"/>
      <c r="BH176" s="28"/>
      <c r="BI176" s="28"/>
      <c r="BJ176" s="28"/>
    </row>
    <row r="177" spans="1:62" s="29" customFormat="1">
      <c r="A177" s="67"/>
      <c r="B177" s="52">
        <v>165</v>
      </c>
      <c r="C177" s="78"/>
      <c r="D177" s="53"/>
      <c r="E177" s="68"/>
      <c r="F177" s="562"/>
      <c r="G177" s="562"/>
      <c r="H177" s="56"/>
      <c r="I177" s="57"/>
      <c r="J177" s="972"/>
      <c r="K177" s="564" t="str">
        <f t="shared" si="4"/>
        <v/>
      </c>
      <c r="L177" s="564" t="str">
        <f>IF($G177="","",IF(OR(全体概要!$C$15=1,全体概要!$C$15=2),INDEX($BG$15,MATCH($G177,$BF$15,-1)),IF(全体概要!$C$15=3,INDEX($BG$14,MATCH($G177,$BF$14,-1)),IF(AND(全体概要!$C$15&gt;=4,全体概要!$C$15&lt;=7),INDEX($BG$13,MATCH($G177,$BF$13,-1)),0))))</f>
        <v/>
      </c>
      <c r="M177" s="1048" t="str">
        <f t="shared" si="5"/>
        <v/>
      </c>
      <c r="N177" s="1133">
        <f>IF(OR(K177="",L177="",M177=""),0,(IF(全体概要!$U$54="☑",700000*K177*L177*M177,550000*K177*L177*M177)))</f>
        <v>0</v>
      </c>
      <c r="O177" s="1134"/>
      <c r="P177" s="56"/>
      <c r="Q177" s="51"/>
      <c r="R177" s="1134"/>
      <c r="S177" s="51"/>
      <c r="T177" s="51"/>
      <c r="U177" s="1134"/>
      <c r="V177" s="56"/>
      <c r="W177" s="51"/>
      <c r="X177" s="1135"/>
      <c r="Y177" s="51"/>
      <c r="Z177" s="51"/>
      <c r="AA177" s="1134"/>
      <c r="AB177" s="56"/>
      <c r="AC177" s="1134"/>
      <c r="AD177" s="56"/>
      <c r="AE177" s="1134"/>
      <c r="AF177" s="56"/>
      <c r="AG177" s="1134"/>
      <c r="AH177" s="56"/>
      <c r="AI177" s="1134"/>
      <c r="AJ177" s="56"/>
      <c r="AK177" s="1134"/>
      <c r="AL177" s="59"/>
      <c r="AM177" s="1134"/>
      <c r="AN177" s="59"/>
      <c r="AO177" s="1134"/>
      <c r="AP177" s="1020"/>
      <c r="AQ177" s="1134"/>
      <c r="AR177" s="56"/>
      <c r="AS177" s="249"/>
      <c r="AT177" s="1134"/>
      <c r="AU177" s="56"/>
      <c r="AV177" s="565" t="str">
        <f>IF(AU177="","",IF(AU177="A",パネルラジエーター設備費用算出シート!$G$13,IF(AU177="B",パネルラジエーター設備費用算出シート!$N$13,IF(AU177="C",パネルラジエーター設備費用算出シート!$G$23,IF(AU177="D",パネルラジエーター設備費用算出シート!$N$23,IF(AU177="E",パネルラジエーター設備費用算出シート!$G$33,IF(AU177="F",パネルラジエーター設備費用算出シート!$N$33,IF(AU177="G",パネルラジエーター設備費用算出シート!$G$43,IF(AU177="H",パネルラジエーター設備費用算出シート!$N$43,IF(AU177="I",パネルラジエーター設備費用算出シート!$G$54,パネルラジエーター設備費用算出シート!$N$54))))))))))</f>
        <v/>
      </c>
      <c r="AW177" s="1134"/>
      <c r="AX177" s="59"/>
      <c r="AY177" s="566"/>
      <c r="AZ177" s="1134"/>
      <c r="BA177" s="28"/>
      <c r="BB177" s="28"/>
      <c r="BC177" s="28"/>
      <c r="BD177" s="28"/>
      <c r="BE177" s="28"/>
      <c r="BF177" s="28"/>
      <c r="BG177" s="28"/>
      <c r="BH177" s="28"/>
      <c r="BI177" s="28"/>
      <c r="BJ177" s="28"/>
    </row>
    <row r="178" spans="1:62" s="29" customFormat="1">
      <c r="A178" s="67"/>
      <c r="B178" s="52">
        <v>166</v>
      </c>
      <c r="C178" s="78"/>
      <c r="D178" s="53"/>
      <c r="E178" s="68"/>
      <c r="F178" s="562"/>
      <c r="G178" s="562"/>
      <c r="H178" s="56"/>
      <c r="I178" s="57"/>
      <c r="J178" s="972"/>
      <c r="K178" s="564" t="str">
        <f t="shared" si="4"/>
        <v/>
      </c>
      <c r="L178" s="564" t="str">
        <f>IF($G178="","",IF(OR(全体概要!$C$15=1,全体概要!$C$15=2),INDEX($BG$15,MATCH($G178,$BF$15,-1)),IF(全体概要!$C$15=3,INDEX($BG$14,MATCH($G178,$BF$14,-1)),IF(AND(全体概要!$C$15&gt;=4,全体概要!$C$15&lt;=7),INDEX($BG$13,MATCH($G178,$BF$13,-1)),0))))</f>
        <v/>
      </c>
      <c r="M178" s="1048" t="str">
        <f t="shared" si="5"/>
        <v/>
      </c>
      <c r="N178" s="1133">
        <f>IF(OR(K178="",L178="",M178=""),0,(IF(全体概要!$U$54="☑",700000*K178*L178*M178,550000*K178*L178*M178)))</f>
        <v>0</v>
      </c>
      <c r="O178" s="1134"/>
      <c r="P178" s="56"/>
      <c r="Q178" s="51"/>
      <c r="R178" s="1134"/>
      <c r="S178" s="51"/>
      <c r="T178" s="51"/>
      <c r="U178" s="1134"/>
      <c r="V178" s="56"/>
      <c r="W178" s="51"/>
      <c r="X178" s="1135"/>
      <c r="Y178" s="51"/>
      <c r="Z178" s="51"/>
      <c r="AA178" s="1134"/>
      <c r="AB178" s="56"/>
      <c r="AC178" s="1134"/>
      <c r="AD178" s="56"/>
      <c r="AE178" s="1134"/>
      <c r="AF178" s="56"/>
      <c r="AG178" s="1134"/>
      <c r="AH178" s="56"/>
      <c r="AI178" s="1134"/>
      <c r="AJ178" s="56"/>
      <c r="AK178" s="1134"/>
      <c r="AL178" s="59"/>
      <c r="AM178" s="1134"/>
      <c r="AN178" s="59"/>
      <c r="AO178" s="1134"/>
      <c r="AP178" s="1020"/>
      <c r="AQ178" s="1134"/>
      <c r="AR178" s="56"/>
      <c r="AS178" s="249"/>
      <c r="AT178" s="1134"/>
      <c r="AU178" s="56"/>
      <c r="AV178" s="565" t="str">
        <f>IF(AU178="","",IF(AU178="A",パネルラジエーター設備費用算出シート!$G$13,IF(AU178="B",パネルラジエーター設備費用算出シート!$N$13,IF(AU178="C",パネルラジエーター設備費用算出シート!$G$23,IF(AU178="D",パネルラジエーター設備費用算出シート!$N$23,IF(AU178="E",パネルラジエーター設備費用算出シート!$G$33,IF(AU178="F",パネルラジエーター設備費用算出シート!$N$33,IF(AU178="G",パネルラジエーター設備費用算出シート!$G$43,IF(AU178="H",パネルラジエーター設備費用算出シート!$N$43,IF(AU178="I",パネルラジエーター設備費用算出シート!$G$54,パネルラジエーター設備費用算出シート!$N$54))))))))))</f>
        <v/>
      </c>
      <c r="AW178" s="1134"/>
      <c r="AX178" s="59"/>
      <c r="AY178" s="566"/>
      <c r="AZ178" s="1134"/>
      <c r="BA178" s="28"/>
      <c r="BB178" s="28"/>
      <c r="BC178" s="28"/>
      <c r="BD178" s="28"/>
      <c r="BE178" s="28"/>
      <c r="BF178" s="28"/>
      <c r="BG178" s="28"/>
      <c r="BH178" s="28"/>
      <c r="BI178" s="28"/>
      <c r="BJ178" s="28"/>
    </row>
    <row r="179" spans="1:62" s="29" customFormat="1">
      <c r="A179" s="67"/>
      <c r="B179" s="52">
        <v>167</v>
      </c>
      <c r="C179" s="78"/>
      <c r="D179" s="53"/>
      <c r="E179" s="68"/>
      <c r="F179" s="562"/>
      <c r="G179" s="562"/>
      <c r="H179" s="56"/>
      <c r="I179" s="57"/>
      <c r="J179" s="972"/>
      <c r="K179" s="564" t="str">
        <f t="shared" si="4"/>
        <v/>
      </c>
      <c r="L179" s="564" t="str">
        <f>IF($G179="","",IF(OR(全体概要!$C$15=1,全体概要!$C$15=2),INDEX($BG$15,MATCH($G179,$BF$15,-1)),IF(全体概要!$C$15=3,INDEX($BG$14,MATCH($G179,$BF$14,-1)),IF(AND(全体概要!$C$15&gt;=4,全体概要!$C$15&lt;=7),INDEX($BG$13,MATCH($G179,$BF$13,-1)),0))))</f>
        <v/>
      </c>
      <c r="M179" s="1048" t="str">
        <f t="shared" si="5"/>
        <v/>
      </c>
      <c r="N179" s="1133">
        <f>IF(OR(K179="",L179="",M179=""),0,(IF(全体概要!$U$54="☑",700000*K179*L179*M179,550000*K179*L179*M179)))</f>
        <v>0</v>
      </c>
      <c r="O179" s="1134"/>
      <c r="P179" s="56"/>
      <c r="Q179" s="51"/>
      <c r="R179" s="1134"/>
      <c r="S179" s="51"/>
      <c r="T179" s="51"/>
      <c r="U179" s="1134"/>
      <c r="V179" s="56"/>
      <c r="W179" s="51"/>
      <c r="X179" s="1135"/>
      <c r="Y179" s="51"/>
      <c r="Z179" s="51"/>
      <c r="AA179" s="1134"/>
      <c r="AB179" s="56"/>
      <c r="AC179" s="1134"/>
      <c r="AD179" s="56"/>
      <c r="AE179" s="1134"/>
      <c r="AF179" s="56"/>
      <c r="AG179" s="1134"/>
      <c r="AH179" s="56"/>
      <c r="AI179" s="1134"/>
      <c r="AJ179" s="56"/>
      <c r="AK179" s="1134"/>
      <c r="AL179" s="59"/>
      <c r="AM179" s="1134"/>
      <c r="AN179" s="59"/>
      <c r="AO179" s="1134"/>
      <c r="AP179" s="1020"/>
      <c r="AQ179" s="1134"/>
      <c r="AR179" s="56"/>
      <c r="AS179" s="249"/>
      <c r="AT179" s="1134"/>
      <c r="AU179" s="56"/>
      <c r="AV179" s="565" t="str">
        <f>IF(AU179="","",IF(AU179="A",パネルラジエーター設備費用算出シート!$G$13,IF(AU179="B",パネルラジエーター設備費用算出シート!$N$13,IF(AU179="C",パネルラジエーター設備費用算出シート!$G$23,IF(AU179="D",パネルラジエーター設備費用算出シート!$N$23,IF(AU179="E",パネルラジエーター設備費用算出シート!$G$33,IF(AU179="F",パネルラジエーター設備費用算出シート!$N$33,IF(AU179="G",パネルラジエーター設備費用算出シート!$G$43,IF(AU179="H",パネルラジエーター設備費用算出シート!$N$43,IF(AU179="I",パネルラジエーター設備費用算出シート!$G$54,パネルラジエーター設備費用算出シート!$N$54))))))))))</f>
        <v/>
      </c>
      <c r="AW179" s="1134"/>
      <c r="AX179" s="59"/>
      <c r="AY179" s="566"/>
      <c r="AZ179" s="1134"/>
      <c r="BA179" s="28"/>
      <c r="BB179" s="28"/>
      <c r="BC179" s="28"/>
      <c r="BD179" s="28"/>
      <c r="BE179" s="28"/>
      <c r="BF179" s="28"/>
      <c r="BG179" s="28"/>
      <c r="BH179" s="28"/>
      <c r="BI179" s="28"/>
      <c r="BJ179" s="28"/>
    </row>
    <row r="180" spans="1:62" s="29" customFormat="1">
      <c r="A180" s="67"/>
      <c r="B180" s="52">
        <v>168</v>
      </c>
      <c r="C180" s="78"/>
      <c r="D180" s="53"/>
      <c r="E180" s="68"/>
      <c r="F180" s="562"/>
      <c r="G180" s="562"/>
      <c r="H180" s="56"/>
      <c r="I180" s="57"/>
      <c r="J180" s="972"/>
      <c r="K180" s="564" t="str">
        <f t="shared" si="4"/>
        <v/>
      </c>
      <c r="L180" s="564" t="str">
        <f>IF($G180="","",IF(OR(全体概要!$C$15=1,全体概要!$C$15=2),INDEX($BG$15,MATCH($G180,$BF$15,-1)),IF(全体概要!$C$15=3,INDEX($BG$14,MATCH($G180,$BF$14,-1)),IF(AND(全体概要!$C$15&gt;=4,全体概要!$C$15&lt;=7),INDEX($BG$13,MATCH($G180,$BF$13,-1)),0))))</f>
        <v/>
      </c>
      <c r="M180" s="1048" t="str">
        <f t="shared" si="5"/>
        <v/>
      </c>
      <c r="N180" s="1133">
        <f>IF(OR(K180="",L180="",M180=""),0,(IF(全体概要!$U$54="☑",700000*K180*L180*M180,550000*K180*L180*M180)))</f>
        <v>0</v>
      </c>
      <c r="O180" s="1134"/>
      <c r="P180" s="56"/>
      <c r="Q180" s="51"/>
      <c r="R180" s="1134"/>
      <c r="S180" s="51"/>
      <c r="T180" s="51"/>
      <c r="U180" s="1134"/>
      <c r="V180" s="56"/>
      <c r="W180" s="51"/>
      <c r="X180" s="1135"/>
      <c r="Y180" s="51"/>
      <c r="Z180" s="51"/>
      <c r="AA180" s="1134"/>
      <c r="AB180" s="56"/>
      <c r="AC180" s="1134"/>
      <c r="AD180" s="56"/>
      <c r="AE180" s="1134"/>
      <c r="AF180" s="56"/>
      <c r="AG180" s="1134"/>
      <c r="AH180" s="56"/>
      <c r="AI180" s="1134"/>
      <c r="AJ180" s="56"/>
      <c r="AK180" s="1134"/>
      <c r="AL180" s="59"/>
      <c r="AM180" s="1134"/>
      <c r="AN180" s="59"/>
      <c r="AO180" s="1134"/>
      <c r="AP180" s="1020"/>
      <c r="AQ180" s="1134"/>
      <c r="AR180" s="56"/>
      <c r="AS180" s="249"/>
      <c r="AT180" s="1134"/>
      <c r="AU180" s="56"/>
      <c r="AV180" s="565" t="str">
        <f>IF(AU180="","",IF(AU180="A",パネルラジエーター設備費用算出シート!$G$13,IF(AU180="B",パネルラジエーター設備費用算出シート!$N$13,IF(AU180="C",パネルラジエーター設備費用算出シート!$G$23,IF(AU180="D",パネルラジエーター設備費用算出シート!$N$23,IF(AU180="E",パネルラジエーター設備費用算出シート!$G$33,IF(AU180="F",パネルラジエーター設備費用算出シート!$N$33,IF(AU180="G",パネルラジエーター設備費用算出シート!$G$43,IF(AU180="H",パネルラジエーター設備費用算出シート!$N$43,IF(AU180="I",パネルラジエーター設備費用算出シート!$G$54,パネルラジエーター設備費用算出シート!$N$54))))))))))</f>
        <v/>
      </c>
      <c r="AW180" s="1134"/>
      <c r="AX180" s="59"/>
      <c r="AY180" s="566"/>
      <c r="AZ180" s="1134"/>
      <c r="BA180" s="28"/>
      <c r="BB180" s="28"/>
      <c r="BC180" s="28"/>
      <c r="BD180" s="28"/>
      <c r="BE180" s="28"/>
      <c r="BF180" s="28"/>
      <c r="BG180" s="28"/>
      <c r="BH180" s="28"/>
      <c r="BI180" s="28"/>
      <c r="BJ180" s="28"/>
    </row>
    <row r="181" spans="1:62" s="29" customFormat="1">
      <c r="A181" s="67"/>
      <c r="B181" s="52">
        <v>169</v>
      </c>
      <c r="C181" s="78"/>
      <c r="D181" s="53"/>
      <c r="E181" s="68"/>
      <c r="F181" s="562"/>
      <c r="G181" s="562"/>
      <c r="H181" s="56"/>
      <c r="I181" s="57"/>
      <c r="J181" s="972"/>
      <c r="K181" s="564" t="str">
        <f t="shared" si="4"/>
        <v/>
      </c>
      <c r="L181" s="564" t="str">
        <f>IF($G181="","",IF(OR(全体概要!$C$15=1,全体概要!$C$15=2),INDEX($BG$15,MATCH($G181,$BF$15,-1)),IF(全体概要!$C$15=3,INDEX($BG$14,MATCH($G181,$BF$14,-1)),IF(AND(全体概要!$C$15&gt;=4,全体概要!$C$15&lt;=7),INDEX($BG$13,MATCH($G181,$BF$13,-1)),0))))</f>
        <v/>
      </c>
      <c r="M181" s="1048" t="str">
        <f t="shared" si="5"/>
        <v/>
      </c>
      <c r="N181" s="1133">
        <f>IF(OR(K181="",L181="",M181=""),0,(IF(全体概要!$U$54="☑",700000*K181*L181*M181,550000*K181*L181*M181)))</f>
        <v>0</v>
      </c>
      <c r="O181" s="1134"/>
      <c r="P181" s="56"/>
      <c r="Q181" s="51"/>
      <c r="R181" s="1134"/>
      <c r="S181" s="51"/>
      <c r="T181" s="51"/>
      <c r="U181" s="1134"/>
      <c r="V181" s="56"/>
      <c r="W181" s="51"/>
      <c r="X181" s="1135"/>
      <c r="Y181" s="51"/>
      <c r="Z181" s="51"/>
      <c r="AA181" s="1134"/>
      <c r="AB181" s="56"/>
      <c r="AC181" s="1134"/>
      <c r="AD181" s="56"/>
      <c r="AE181" s="1134"/>
      <c r="AF181" s="56"/>
      <c r="AG181" s="1134"/>
      <c r="AH181" s="56"/>
      <c r="AI181" s="1134"/>
      <c r="AJ181" s="56"/>
      <c r="AK181" s="1134"/>
      <c r="AL181" s="59"/>
      <c r="AM181" s="1134"/>
      <c r="AN181" s="59"/>
      <c r="AO181" s="1134"/>
      <c r="AP181" s="1020"/>
      <c r="AQ181" s="1134"/>
      <c r="AR181" s="56"/>
      <c r="AS181" s="249"/>
      <c r="AT181" s="1134"/>
      <c r="AU181" s="56"/>
      <c r="AV181" s="565" t="str">
        <f>IF(AU181="","",IF(AU181="A",パネルラジエーター設備費用算出シート!$G$13,IF(AU181="B",パネルラジエーター設備費用算出シート!$N$13,IF(AU181="C",パネルラジエーター設備費用算出シート!$G$23,IF(AU181="D",パネルラジエーター設備費用算出シート!$N$23,IF(AU181="E",パネルラジエーター設備費用算出シート!$G$33,IF(AU181="F",パネルラジエーター設備費用算出シート!$N$33,IF(AU181="G",パネルラジエーター設備費用算出シート!$G$43,IF(AU181="H",パネルラジエーター設備費用算出シート!$N$43,IF(AU181="I",パネルラジエーター設備費用算出シート!$G$54,パネルラジエーター設備費用算出シート!$N$54))))))))))</f>
        <v/>
      </c>
      <c r="AW181" s="1134"/>
      <c r="AX181" s="59"/>
      <c r="AY181" s="566"/>
      <c r="AZ181" s="1134"/>
      <c r="BA181" s="28"/>
      <c r="BB181" s="28"/>
      <c r="BC181" s="28"/>
      <c r="BD181" s="28"/>
      <c r="BE181" s="28"/>
      <c r="BF181" s="28"/>
      <c r="BG181" s="28"/>
      <c r="BH181" s="28"/>
      <c r="BI181" s="28"/>
      <c r="BJ181" s="28"/>
    </row>
    <row r="182" spans="1:62" s="29" customFormat="1">
      <c r="A182" s="67"/>
      <c r="B182" s="52">
        <v>170</v>
      </c>
      <c r="C182" s="78"/>
      <c r="D182" s="53"/>
      <c r="E182" s="68"/>
      <c r="F182" s="562"/>
      <c r="G182" s="562"/>
      <c r="H182" s="56"/>
      <c r="I182" s="57"/>
      <c r="J182" s="972"/>
      <c r="K182" s="564" t="str">
        <f t="shared" si="4"/>
        <v/>
      </c>
      <c r="L182" s="564" t="str">
        <f>IF($G182="","",IF(OR(全体概要!$C$15=1,全体概要!$C$15=2),INDEX($BG$15,MATCH($G182,$BF$15,-1)),IF(全体概要!$C$15=3,INDEX($BG$14,MATCH($G182,$BF$14,-1)),IF(AND(全体概要!$C$15&gt;=4,全体概要!$C$15&lt;=7),INDEX($BG$13,MATCH($G182,$BF$13,-1)),0))))</f>
        <v/>
      </c>
      <c r="M182" s="1048" t="str">
        <f t="shared" si="5"/>
        <v/>
      </c>
      <c r="N182" s="1133">
        <f>IF(OR(K182="",L182="",M182=""),0,(IF(全体概要!$U$54="☑",700000*K182*L182*M182,550000*K182*L182*M182)))</f>
        <v>0</v>
      </c>
      <c r="O182" s="1134"/>
      <c r="P182" s="56"/>
      <c r="Q182" s="51"/>
      <c r="R182" s="1134"/>
      <c r="S182" s="51"/>
      <c r="T182" s="51"/>
      <c r="U182" s="1134"/>
      <c r="V182" s="56"/>
      <c r="W182" s="51"/>
      <c r="X182" s="1135"/>
      <c r="Y182" s="51"/>
      <c r="Z182" s="51"/>
      <c r="AA182" s="1134"/>
      <c r="AB182" s="56"/>
      <c r="AC182" s="1134"/>
      <c r="AD182" s="56"/>
      <c r="AE182" s="1134"/>
      <c r="AF182" s="56"/>
      <c r="AG182" s="1134"/>
      <c r="AH182" s="56"/>
      <c r="AI182" s="1134"/>
      <c r="AJ182" s="56"/>
      <c r="AK182" s="1134"/>
      <c r="AL182" s="59"/>
      <c r="AM182" s="1134"/>
      <c r="AN182" s="59"/>
      <c r="AO182" s="1134"/>
      <c r="AP182" s="1020"/>
      <c r="AQ182" s="1134"/>
      <c r="AR182" s="56"/>
      <c r="AS182" s="249"/>
      <c r="AT182" s="1134"/>
      <c r="AU182" s="56"/>
      <c r="AV182" s="565" t="str">
        <f>IF(AU182="","",IF(AU182="A",パネルラジエーター設備費用算出シート!$G$13,IF(AU182="B",パネルラジエーター設備費用算出シート!$N$13,IF(AU182="C",パネルラジエーター設備費用算出シート!$G$23,IF(AU182="D",パネルラジエーター設備費用算出シート!$N$23,IF(AU182="E",パネルラジエーター設備費用算出シート!$G$33,IF(AU182="F",パネルラジエーター設備費用算出シート!$N$33,IF(AU182="G",パネルラジエーター設備費用算出シート!$G$43,IF(AU182="H",パネルラジエーター設備費用算出シート!$N$43,IF(AU182="I",パネルラジエーター設備費用算出シート!$G$54,パネルラジエーター設備費用算出シート!$N$54))))))))))</f>
        <v/>
      </c>
      <c r="AW182" s="1134"/>
      <c r="AX182" s="59"/>
      <c r="AY182" s="566"/>
      <c r="AZ182" s="1134"/>
      <c r="BA182" s="28"/>
      <c r="BB182" s="28"/>
      <c r="BC182" s="28"/>
      <c r="BD182" s="28"/>
      <c r="BE182" s="28"/>
      <c r="BF182" s="28"/>
      <c r="BG182" s="28"/>
      <c r="BH182" s="28"/>
      <c r="BI182" s="28"/>
      <c r="BJ182" s="28"/>
    </row>
    <row r="183" spans="1:62" s="29" customFormat="1">
      <c r="A183" s="67"/>
      <c r="B183" s="52">
        <v>171</v>
      </c>
      <c r="C183" s="78"/>
      <c r="D183" s="53"/>
      <c r="E183" s="68"/>
      <c r="F183" s="562"/>
      <c r="G183" s="562"/>
      <c r="H183" s="56"/>
      <c r="I183" s="57"/>
      <c r="J183" s="972"/>
      <c r="K183" s="564" t="str">
        <f t="shared" si="4"/>
        <v/>
      </c>
      <c r="L183" s="564" t="str">
        <f>IF($G183="","",IF(OR(全体概要!$C$15=1,全体概要!$C$15=2),INDEX($BG$15,MATCH($G183,$BF$15,-1)),IF(全体概要!$C$15=3,INDEX($BG$14,MATCH($G183,$BF$14,-1)),IF(AND(全体概要!$C$15&gt;=4,全体概要!$C$15&lt;=7),INDEX($BG$13,MATCH($G183,$BF$13,-1)),0))))</f>
        <v/>
      </c>
      <c r="M183" s="1048" t="str">
        <f t="shared" si="5"/>
        <v/>
      </c>
      <c r="N183" s="1133">
        <f>IF(OR(K183="",L183="",M183=""),0,(IF(全体概要!$U$54="☑",700000*K183*L183*M183,550000*K183*L183*M183)))</f>
        <v>0</v>
      </c>
      <c r="O183" s="1134"/>
      <c r="P183" s="56"/>
      <c r="Q183" s="51"/>
      <c r="R183" s="1134"/>
      <c r="S183" s="51"/>
      <c r="T183" s="51"/>
      <c r="U183" s="1134"/>
      <c r="V183" s="56"/>
      <c r="W183" s="51"/>
      <c r="X183" s="1135"/>
      <c r="Y183" s="51"/>
      <c r="Z183" s="51"/>
      <c r="AA183" s="1134"/>
      <c r="AB183" s="56"/>
      <c r="AC183" s="1134"/>
      <c r="AD183" s="56"/>
      <c r="AE183" s="1134"/>
      <c r="AF183" s="56"/>
      <c r="AG183" s="1134"/>
      <c r="AH183" s="56"/>
      <c r="AI183" s="1134"/>
      <c r="AJ183" s="56"/>
      <c r="AK183" s="1134"/>
      <c r="AL183" s="59"/>
      <c r="AM183" s="1134"/>
      <c r="AN183" s="59"/>
      <c r="AO183" s="1134"/>
      <c r="AP183" s="1020"/>
      <c r="AQ183" s="1134"/>
      <c r="AR183" s="56"/>
      <c r="AS183" s="249"/>
      <c r="AT183" s="1134"/>
      <c r="AU183" s="56"/>
      <c r="AV183" s="565" t="str">
        <f>IF(AU183="","",IF(AU183="A",パネルラジエーター設備費用算出シート!$G$13,IF(AU183="B",パネルラジエーター設備費用算出シート!$N$13,IF(AU183="C",パネルラジエーター設備費用算出シート!$G$23,IF(AU183="D",パネルラジエーター設備費用算出シート!$N$23,IF(AU183="E",パネルラジエーター設備費用算出シート!$G$33,IF(AU183="F",パネルラジエーター設備費用算出シート!$N$33,IF(AU183="G",パネルラジエーター設備費用算出シート!$G$43,IF(AU183="H",パネルラジエーター設備費用算出シート!$N$43,IF(AU183="I",パネルラジエーター設備費用算出シート!$G$54,パネルラジエーター設備費用算出シート!$N$54))))))))))</f>
        <v/>
      </c>
      <c r="AW183" s="1134"/>
      <c r="AX183" s="59"/>
      <c r="AY183" s="566"/>
      <c r="AZ183" s="1134"/>
      <c r="BA183" s="28"/>
      <c r="BB183" s="28"/>
      <c r="BC183" s="28"/>
      <c r="BD183" s="28"/>
      <c r="BE183" s="28"/>
      <c r="BF183" s="28"/>
      <c r="BG183" s="28"/>
      <c r="BH183" s="28"/>
      <c r="BI183" s="28"/>
      <c r="BJ183" s="28"/>
    </row>
    <row r="184" spans="1:62" s="29" customFormat="1">
      <c r="A184" s="67"/>
      <c r="B184" s="52">
        <v>172</v>
      </c>
      <c r="C184" s="78"/>
      <c r="D184" s="53"/>
      <c r="E184" s="68"/>
      <c r="F184" s="562"/>
      <c r="G184" s="562"/>
      <c r="H184" s="56"/>
      <c r="I184" s="57"/>
      <c r="J184" s="972"/>
      <c r="K184" s="564" t="str">
        <f t="shared" si="4"/>
        <v/>
      </c>
      <c r="L184" s="564" t="str">
        <f>IF($G184="","",IF(OR(全体概要!$C$15=1,全体概要!$C$15=2),INDEX($BG$15,MATCH($G184,$BF$15,-1)),IF(全体概要!$C$15=3,INDEX($BG$14,MATCH($G184,$BF$14,-1)),IF(AND(全体概要!$C$15&gt;=4,全体概要!$C$15&lt;=7),INDEX($BG$13,MATCH($G184,$BF$13,-1)),0))))</f>
        <v/>
      </c>
      <c r="M184" s="1048" t="str">
        <f t="shared" si="5"/>
        <v/>
      </c>
      <c r="N184" s="1133">
        <f>IF(OR(K184="",L184="",M184=""),0,(IF(全体概要!$U$54="☑",700000*K184*L184*M184,550000*K184*L184*M184)))</f>
        <v>0</v>
      </c>
      <c r="O184" s="1134"/>
      <c r="P184" s="56"/>
      <c r="Q184" s="51"/>
      <c r="R184" s="1134"/>
      <c r="S184" s="51"/>
      <c r="T184" s="51"/>
      <c r="U184" s="1134"/>
      <c r="V184" s="56"/>
      <c r="W184" s="51"/>
      <c r="X184" s="1135"/>
      <c r="Y184" s="51"/>
      <c r="Z184" s="51"/>
      <c r="AA184" s="1134"/>
      <c r="AB184" s="56"/>
      <c r="AC184" s="1134"/>
      <c r="AD184" s="56"/>
      <c r="AE184" s="1134"/>
      <c r="AF184" s="56"/>
      <c r="AG184" s="1134"/>
      <c r="AH184" s="56"/>
      <c r="AI184" s="1134"/>
      <c r="AJ184" s="56"/>
      <c r="AK184" s="1134"/>
      <c r="AL184" s="59"/>
      <c r="AM184" s="1134"/>
      <c r="AN184" s="59"/>
      <c r="AO184" s="1134"/>
      <c r="AP184" s="1020"/>
      <c r="AQ184" s="1134"/>
      <c r="AR184" s="56"/>
      <c r="AS184" s="249"/>
      <c r="AT184" s="1134"/>
      <c r="AU184" s="56"/>
      <c r="AV184" s="565" t="str">
        <f>IF(AU184="","",IF(AU184="A",パネルラジエーター設備費用算出シート!$G$13,IF(AU184="B",パネルラジエーター設備費用算出シート!$N$13,IF(AU184="C",パネルラジエーター設備費用算出シート!$G$23,IF(AU184="D",パネルラジエーター設備費用算出シート!$N$23,IF(AU184="E",パネルラジエーター設備費用算出シート!$G$33,IF(AU184="F",パネルラジエーター設備費用算出シート!$N$33,IF(AU184="G",パネルラジエーター設備費用算出シート!$G$43,IF(AU184="H",パネルラジエーター設備費用算出シート!$N$43,IF(AU184="I",パネルラジエーター設備費用算出シート!$G$54,パネルラジエーター設備費用算出シート!$N$54))))))))))</f>
        <v/>
      </c>
      <c r="AW184" s="1134"/>
      <c r="AX184" s="59"/>
      <c r="AY184" s="566"/>
      <c r="AZ184" s="1134"/>
      <c r="BA184" s="28"/>
      <c r="BB184" s="28"/>
      <c r="BC184" s="28"/>
      <c r="BD184" s="28"/>
      <c r="BE184" s="28"/>
      <c r="BF184" s="28"/>
      <c r="BG184" s="28"/>
      <c r="BH184" s="28"/>
      <c r="BI184" s="28"/>
      <c r="BJ184" s="28"/>
    </row>
    <row r="185" spans="1:62" s="29" customFormat="1">
      <c r="A185" s="67"/>
      <c r="B185" s="52">
        <v>173</v>
      </c>
      <c r="C185" s="78"/>
      <c r="D185" s="53"/>
      <c r="E185" s="68"/>
      <c r="F185" s="562"/>
      <c r="G185" s="562"/>
      <c r="H185" s="56"/>
      <c r="I185" s="57"/>
      <c r="J185" s="972"/>
      <c r="K185" s="564" t="str">
        <f t="shared" si="4"/>
        <v/>
      </c>
      <c r="L185" s="564" t="str">
        <f>IF($G185="","",IF(OR(全体概要!$C$15=1,全体概要!$C$15=2),INDEX($BG$15,MATCH($G185,$BF$15,-1)),IF(全体概要!$C$15=3,INDEX($BG$14,MATCH($G185,$BF$14,-1)),IF(AND(全体概要!$C$15&gt;=4,全体概要!$C$15&lt;=7),INDEX($BG$13,MATCH($G185,$BF$13,-1)),0))))</f>
        <v/>
      </c>
      <c r="M185" s="1048" t="str">
        <f t="shared" si="5"/>
        <v/>
      </c>
      <c r="N185" s="1133">
        <f>IF(OR(K185="",L185="",M185=""),0,(IF(全体概要!$U$54="☑",700000*K185*L185*M185,550000*K185*L185*M185)))</f>
        <v>0</v>
      </c>
      <c r="O185" s="1134"/>
      <c r="P185" s="56"/>
      <c r="Q185" s="51"/>
      <c r="R185" s="1134"/>
      <c r="S185" s="51"/>
      <c r="T185" s="51"/>
      <c r="U185" s="1134"/>
      <c r="V185" s="56"/>
      <c r="W185" s="51"/>
      <c r="X185" s="1135"/>
      <c r="Y185" s="51"/>
      <c r="Z185" s="51"/>
      <c r="AA185" s="1134"/>
      <c r="AB185" s="56"/>
      <c r="AC185" s="1134"/>
      <c r="AD185" s="56"/>
      <c r="AE185" s="1134"/>
      <c r="AF185" s="56"/>
      <c r="AG185" s="1134"/>
      <c r="AH185" s="56"/>
      <c r="AI185" s="1134"/>
      <c r="AJ185" s="56"/>
      <c r="AK185" s="1134"/>
      <c r="AL185" s="59"/>
      <c r="AM185" s="1134"/>
      <c r="AN185" s="59"/>
      <c r="AO185" s="1134"/>
      <c r="AP185" s="1020"/>
      <c r="AQ185" s="1134"/>
      <c r="AR185" s="56"/>
      <c r="AS185" s="249"/>
      <c r="AT185" s="1134"/>
      <c r="AU185" s="56"/>
      <c r="AV185" s="565" t="str">
        <f>IF(AU185="","",IF(AU185="A",パネルラジエーター設備費用算出シート!$G$13,IF(AU185="B",パネルラジエーター設備費用算出シート!$N$13,IF(AU185="C",パネルラジエーター設備費用算出シート!$G$23,IF(AU185="D",パネルラジエーター設備費用算出シート!$N$23,IF(AU185="E",パネルラジエーター設備費用算出シート!$G$33,IF(AU185="F",パネルラジエーター設備費用算出シート!$N$33,IF(AU185="G",パネルラジエーター設備費用算出シート!$G$43,IF(AU185="H",パネルラジエーター設備費用算出シート!$N$43,IF(AU185="I",パネルラジエーター設備費用算出シート!$G$54,パネルラジエーター設備費用算出シート!$N$54))))))))))</f>
        <v/>
      </c>
      <c r="AW185" s="1134"/>
      <c r="AX185" s="59"/>
      <c r="AY185" s="566"/>
      <c r="AZ185" s="1134"/>
      <c r="BA185" s="28"/>
      <c r="BB185" s="28"/>
      <c r="BC185" s="28"/>
      <c r="BD185" s="28"/>
      <c r="BE185" s="28"/>
      <c r="BF185" s="28"/>
      <c r="BG185" s="28"/>
      <c r="BH185" s="28"/>
      <c r="BI185" s="28"/>
      <c r="BJ185" s="28"/>
    </row>
    <row r="186" spans="1:62" s="29" customFormat="1">
      <c r="A186" s="67"/>
      <c r="B186" s="52">
        <v>174</v>
      </c>
      <c r="C186" s="78"/>
      <c r="D186" s="53"/>
      <c r="E186" s="68"/>
      <c r="F186" s="562"/>
      <c r="G186" s="562"/>
      <c r="H186" s="56"/>
      <c r="I186" s="57"/>
      <c r="J186" s="972"/>
      <c r="K186" s="564" t="str">
        <f t="shared" si="4"/>
        <v/>
      </c>
      <c r="L186" s="564" t="str">
        <f>IF($G186="","",IF(OR(全体概要!$C$15=1,全体概要!$C$15=2),INDEX($BG$15,MATCH($G186,$BF$15,-1)),IF(全体概要!$C$15=3,INDEX($BG$14,MATCH($G186,$BF$14,-1)),IF(AND(全体概要!$C$15&gt;=4,全体概要!$C$15&lt;=7),INDEX($BG$13,MATCH($G186,$BF$13,-1)),0))))</f>
        <v/>
      </c>
      <c r="M186" s="1048" t="str">
        <f t="shared" si="5"/>
        <v/>
      </c>
      <c r="N186" s="1133">
        <f>IF(OR(K186="",L186="",M186=""),0,(IF(全体概要!$U$54="☑",700000*K186*L186*M186,550000*K186*L186*M186)))</f>
        <v>0</v>
      </c>
      <c r="O186" s="1134"/>
      <c r="P186" s="56"/>
      <c r="Q186" s="51"/>
      <c r="R186" s="1134"/>
      <c r="S186" s="51"/>
      <c r="T186" s="51"/>
      <c r="U186" s="1134"/>
      <c r="V186" s="56"/>
      <c r="W186" s="51"/>
      <c r="X186" s="1135"/>
      <c r="Y186" s="51"/>
      <c r="Z186" s="51"/>
      <c r="AA186" s="1134"/>
      <c r="AB186" s="56"/>
      <c r="AC186" s="1134"/>
      <c r="AD186" s="56"/>
      <c r="AE186" s="1134"/>
      <c r="AF186" s="56"/>
      <c r="AG186" s="1134"/>
      <c r="AH186" s="56"/>
      <c r="AI186" s="1134"/>
      <c r="AJ186" s="56"/>
      <c r="AK186" s="1134"/>
      <c r="AL186" s="59"/>
      <c r="AM186" s="1134"/>
      <c r="AN186" s="59"/>
      <c r="AO186" s="1134"/>
      <c r="AP186" s="1020"/>
      <c r="AQ186" s="1134"/>
      <c r="AR186" s="56"/>
      <c r="AS186" s="249"/>
      <c r="AT186" s="1134"/>
      <c r="AU186" s="56"/>
      <c r="AV186" s="565" t="str">
        <f>IF(AU186="","",IF(AU186="A",パネルラジエーター設備費用算出シート!$G$13,IF(AU186="B",パネルラジエーター設備費用算出シート!$N$13,IF(AU186="C",パネルラジエーター設備費用算出シート!$G$23,IF(AU186="D",パネルラジエーター設備費用算出シート!$N$23,IF(AU186="E",パネルラジエーター設備費用算出シート!$G$33,IF(AU186="F",パネルラジエーター設備費用算出シート!$N$33,IF(AU186="G",パネルラジエーター設備費用算出シート!$G$43,IF(AU186="H",パネルラジエーター設備費用算出シート!$N$43,IF(AU186="I",パネルラジエーター設備費用算出シート!$G$54,パネルラジエーター設備費用算出シート!$N$54))))))))))</f>
        <v/>
      </c>
      <c r="AW186" s="1134"/>
      <c r="AX186" s="59"/>
      <c r="AY186" s="566"/>
      <c r="AZ186" s="1134"/>
      <c r="BA186" s="28"/>
      <c r="BB186" s="28"/>
      <c r="BC186" s="28"/>
      <c r="BD186" s="28"/>
      <c r="BE186" s="28"/>
      <c r="BF186" s="28"/>
      <c r="BG186" s="28"/>
      <c r="BH186" s="28"/>
      <c r="BI186" s="28"/>
      <c r="BJ186" s="28"/>
    </row>
    <row r="187" spans="1:62" s="29" customFormat="1">
      <c r="A187" s="67"/>
      <c r="B187" s="52">
        <v>175</v>
      </c>
      <c r="C187" s="78"/>
      <c r="D187" s="53"/>
      <c r="E187" s="68"/>
      <c r="F187" s="562"/>
      <c r="G187" s="562"/>
      <c r="H187" s="56"/>
      <c r="I187" s="57"/>
      <c r="J187" s="972"/>
      <c r="K187" s="564" t="str">
        <f t="shared" si="4"/>
        <v/>
      </c>
      <c r="L187" s="564" t="str">
        <f>IF($G187="","",IF(OR(全体概要!$C$15=1,全体概要!$C$15=2),INDEX($BG$15,MATCH($G187,$BF$15,-1)),IF(全体概要!$C$15=3,INDEX($BG$14,MATCH($G187,$BF$14,-1)),IF(AND(全体概要!$C$15&gt;=4,全体概要!$C$15&lt;=7),INDEX($BG$13,MATCH($G187,$BF$13,-1)),0))))</f>
        <v/>
      </c>
      <c r="M187" s="1048" t="str">
        <f t="shared" si="5"/>
        <v/>
      </c>
      <c r="N187" s="1133">
        <f>IF(OR(K187="",L187="",M187=""),0,(IF(全体概要!$U$54="☑",700000*K187*L187*M187,550000*K187*L187*M187)))</f>
        <v>0</v>
      </c>
      <c r="O187" s="1134"/>
      <c r="P187" s="56"/>
      <c r="Q187" s="51"/>
      <c r="R187" s="1134"/>
      <c r="S187" s="51"/>
      <c r="T187" s="51"/>
      <c r="U187" s="1134"/>
      <c r="V187" s="56"/>
      <c r="W187" s="51"/>
      <c r="X187" s="1135"/>
      <c r="Y187" s="51"/>
      <c r="Z187" s="51"/>
      <c r="AA187" s="1134"/>
      <c r="AB187" s="56"/>
      <c r="AC187" s="1134"/>
      <c r="AD187" s="56"/>
      <c r="AE187" s="1134"/>
      <c r="AF187" s="56"/>
      <c r="AG187" s="1134"/>
      <c r="AH187" s="56"/>
      <c r="AI187" s="1134"/>
      <c r="AJ187" s="56"/>
      <c r="AK187" s="1134"/>
      <c r="AL187" s="59"/>
      <c r="AM187" s="1134"/>
      <c r="AN187" s="59"/>
      <c r="AO187" s="1134"/>
      <c r="AP187" s="1020"/>
      <c r="AQ187" s="1134"/>
      <c r="AR187" s="56"/>
      <c r="AS187" s="249"/>
      <c r="AT187" s="1134"/>
      <c r="AU187" s="56"/>
      <c r="AV187" s="565" t="str">
        <f>IF(AU187="","",IF(AU187="A",パネルラジエーター設備費用算出シート!$G$13,IF(AU187="B",パネルラジエーター設備費用算出シート!$N$13,IF(AU187="C",パネルラジエーター設備費用算出シート!$G$23,IF(AU187="D",パネルラジエーター設備費用算出シート!$N$23,IF(AU187="E",パネルラジエーター設備費用算出シート!$G$33,IF(AU187="F",パネルラジエーター設備費用算出シート!$N$33,IF(AU187="G",パネルラジエーター設備費用算出シート!$G$43,IF(AU187="H",パネルラジエーター設備費用算出シート!$N$43,IF(AU187="I",パネルラジエーター設備費用算出シート!$G$54,パネルラジエーター設備費用算出シート!$N$54))))))))))</f>
        <v/>
      </c>
      <c r="AW187" s="1134"/>
      <c r="AX187" s="59"/>
      <c r="AY187" s="566"/>
      <c r="AZ187" s="1134"/>
      <c r="BA187" s="28"/>
      <c r="BB187" s="28"/>
      <c r="BC187" s="28"/>
      <c r="BD187" s="28"/>
      <c r="BE187" s="28"/>
      <c r="BF187" s="28"/>
      <c r="BG187" s="28"/>
      <c r="BH187" s="28"/>
      <c r="BI187" s="28"/>
      <c r="BJ187" s="28"/>
    </row>
    <row r="188" spans="1:62" s="29" customFormat="1">
      <c r="A188" s="67"/>
      <c r="B188" s="52">
        <v>176</v>
      </c>
      <c r="C188" s="78"/>
      <c r="D188" s="53"/>
      <c r="E188" s="68"/>
      <c r="F188" s="562"/>
      <c r="G188" s="562"/>
      <c r="H188" s="56"/>
      <c r="I188" s="57"/>
      <c r="J188" s="972"/>
      <c r="K188" s="564" t="str">
        <f t="shared" si="4"/>
        <v/>
      </c>
      <c r="L188" s="564" t="str">
        <f>IF($G188="","",IF(OR(全体概要!$C$15=1,全体概要!$C$15=2),INDEX($BG$15,MATCH($G188,$BF$15,-1)),IF(全体概要!$C$15=3,INDEX($BG$14,MATCH($G188,$BF$14,-1)),IF(AND(全体概要!$C$15&gt;=4,全体概要!$C$15&lt;=7),INDEX($BG$13,MATCH($G188,$BF$13,-1)),0))))</f>
        <v/>
      </c>
      <c r="M188" s="1048" t="str">
        <f t="shared" si="5"/>
        <v/>
      </c>
      <c r="N188" s="1133">
        <f>IF(OR(K188="",L188="",M188=""),0,(IF(全体概要!$U$54="☑",700000*K188*L188*M188,550000*K188*L188*M188)))</f>
        <v>0</v>
      </c>
      <c r="O188" s="1134"/>
      <c r="P188" s="56"/>
      <c r="Q188" s="51"/>
      <c r="R188" s="1134"/>
      <c r="S188" s="51"/>
      <c r="T188" s="51"/>
      <c r="U188" s="1134"/>
      <c r="V188" s="56"/>
      <c r="W188" s="51"/>
      <c r="X188" s="1135"/>
      <c r="Y188" s="51"/>
      <c r="Z188" s="51"/>
      <c r="AA188" s="1134"/>
      <c r="AB188" s="56"/>
      <c r="AC188" s="1134"/>
      <c r="AD188" s="56"/>
      <c r="AE188" s="1134"/>
      <c r="AF188" s="56"/>
      <c r="AG188" s="1134"/>
      <c r="AH188" s="56"/>
      <c r="AI188" s="1134"/>
      <c r="AJ188" s="56"/>
      <c r="AK188" s="1134"/>
      <c r="AL188" s="59"/>
      <c r="AM188" s="1134"/>
      <c r="AN188" s="59"/>
      <c r="AO188" s="1134"/>
      <c r="AP188" s="1020"/>
      <c r="AQ188" s="1134"/>
      <c r="AR188" s="56"/>
      <c r="AS188" s="249"/>
      <c r="AT188" s="1134"/>
      <c r="AU188" s="56"/>
      <c r="AV188" s="565" t="str">
        <f>IF(AU188="","",IF(AU188="A",パネルラジエーター設備費用算出シート!$G$13,IF(AU188="B",パネルラジエーター設備費用算出シート!$N$13,IF(AU188="C",パネルラジエーター設備費用算出シート!$G$23,IF(AU188="D",パネルラジエーター設備費用算出シート!$N$23,IF(AU188="E",パネルラジエーター設備費用算出シート!$G$33,IF(AU188="F",パネルラジエーター設備費用算出シート!$N$33,IF(AU188="G",パネルラジエーター設備費用算出シート!$G$43,IF(AU188="H",パネルラジエーター設備費用算出シート!$N$43,IF(AU188="I",パネルラジエーター設備費用算出シート!$G$54,パネルラジエーター設備費用算出シート!$N$54))))))))))</f>
        <v/>
      </c>
      <c r="AW188" s="1134"/>
      <c r="AX188" s="59"/>
      <c r="AY188" s="566"/>
      <c r="AZ188" s="1134"/>
      <c r="BA188" s="28"/>
      <c r="BB188" s="28"/>
      <c r="BC188" s="28"/>
      <c r="BD188" s="28"/>
      <c r="BE188" s="28"/>
      <c r="BF188" s="28"/>
      <c r="BG188" s="28"/>
      <c r="BH188" s="28"/>
      <c r="BI188" s="28"/>
      <c r="BJ188" s="28"/>
    </row>
    <row r="189" spans="1:62" s="29" customFormat="1">
      <c r="A189" s="67"/>
      <c r="B189" s="52">
        <v>177</v>
      </c>
      <c r="C189" s="78"/>
      <c r="D189" s="53"/>
      <c r="E189" s="68"/>
      <c r="F189" s="562"/>
      <c r="G189" s="562"/>
      <c r="H189" s="56"/>
      <c r="I189" s="57"/>
      <c r="J189" s="972"/>
      <c r="K189" s="564" t="str">
        <f t="shared" si="4"/>
        <v/>
      </c>
      <c r="L189" s="564" t="str">
        <f>IF($G189="","",IF(OR(全体概要!$C$15=1,全体概要!$C$15=2),INDEX($BG$15,MATCH($G189,$BF$15,-1)),IF(全体概要!$C$15=3,INDEX($BG$14,MATCH($G189,$BF$14,-1)),IF(AND(全体概要!$C$15&gt;=4,全体概要!$C$15&lt;=7),INDEX($BG$13,MATCH($G189,$BF$13,-1)),0))))</f>
        <v/>
      </c>
      <c r="M189" s="1048" t="str">
        <f t="shared" si="5"/>
        <v/>
      </c>
      <c r="N189" s="1133">
        <f>IF(OR(K189="",L189="",M189=""),0,(IF(全体概要!$U$54="☑",700000*K189*L189*M189,550000*K189*L189*M189)))</f>
        <v>0</v>
      </c>
      <c r="O189" s="1134"/>
      <c r="P189" s="56"/>
      <c r="Q189" s="51"/>
      <c r="R189" s="1134"/>
      <c r="S189" s="51"/>
      <c r="T189" s="51"/>
      <c r="U189" s="1134"/>
      <c r="V189" s="56"/>
      <c r="W189" s="51"/>
      <c r="X189" s="1135"/>
      <c r="Y189" s="51"/>
      <c r="Z189" s="51"/>
      <c r="AA189" s="1134"/>
      <c r="AB189" s="56"/>
      <c r="AC189" s="1134"/>
      <c r="AD189" s="56"/>
      <c r="AE189" s="1134"/>
      <c r="AF189" s="56"/>
      <c r="AG189" s="1134"/>
      <c r="AH189" s="56"/>
      <c r="AI189" s="1134"/>
      <c r="AJ189" s="56"/>
      <c r="AK189" s="1134"/>
      <c r="AL189" s="59"/>
      <c r="AM189" s="1134"/>
      <c r="AN189" s="59"/>
      <c r="AO189" s="1134"/>
      <c r="AP189" s="1020"/>
      <c r="AQ189" s="1134"/>
      <c r="AR189" s="56"/>
      <c r="AS189" s="249"/>
      <c r="AT189" s="1134"/>
      <c r="AU189" s="56"/>
      <c r="AV189" s="565" t="str">
        <f>IF(AU189="","",IF(AU189="A",パネルラジエーター設備費用算出シート!$G$13,IF(AU189="B",パネルラジエーター設備費用算出シート!$N$13,IF(AU189="C",パネルラジエーター設備費用算出シート!$G$23,IF(AU189="D",パネルラジエーター設備費用算出シート!$N$23,IF(AU189="E",パネルラジエーター設備費用算出シート!$G$33,IF(AU189="F",パネルラジエーター設備費用算出シート!$N$33,IF(AU189="G",パネルラジエーター設備費用算出シート!$G$43,IF(AU189="H",パネルラジエーター設備費用算出シート!$N$43,IF(AU189="I",パネルラジエーター設備費用算出シート!$G$54,パネルラジエーター設備費用算出シート!$N$54))))))))))</f>
        <v/>
      </c>
      <c r="AW189" s="1134"/>
      <c r="AX189" s="59"/>
      <c r="AY189" s="566"/>
      <c r="AZ189" s="1134"/>
      <c r="BA189" s="28"/>
      <c r="BB189" s="28"/>
      <c r="BC189" s="28"/>
      <c r="BD189" s="28"/>
      <c r="BE189" s="28"/>
      <c r="BF189" s="28"/>
      <c r="BG189" s="28"/>
      <c r="BH189" s="28"/>
      <c r="BI189" s="28"/>
      <c r="BJ189" s="28"/>
    </row>
    <row r="190" spans="1:62" s="29" customFormat="1">
      <c r="A190" s="67"/>
      <c r="B190" s="52">
        <v>178</v>
      </c>
      <c r="C190" s="78"/>
      <c r="D190" s="53"/>
      <c r="E190" s="68"/>
      <c r="F190" s="562"/>
      <c r="G190" s="562"/>
      <c r="H190" s="56"/>
      <c r="I190" s="57"/>
      <c r="J190" s="972"/>
      <c r="K190" s="564" t="str">
        <f t="shared" si="4"/>
        <v/>
      </c>
      <c r="L190" s="564" t="str">
        <f>IF($G190="","",IF(OR(全体概要!$C$15=1,全体概要!$C$15=2),INDEX($BG$15,MATCH($G190,$BF$15,-1)),IF(全体概要!$C$15=3,INDEX($BG$14,MATCH($G190,$BF$14,-1)),IF(AND(全体概要!$C$15&gt;=4,全体概要!$C$15&lt;=7),INDEX($BG$13,MATCH($G190,$BF$13,-1)),0))))</f>
        <v/>
      </c>
      <c r="M190" s="1048" t="str">
        <f t="shared" si="5"/>
        <v/>
      </c>
      <c r="N190" s="1133">
        <f>IF(OR(K190="",L190="",M190=""),0,(IF(全体概要!$U$54="☑",700000*K190*L190*M190,550000*K190*L190*M190)))</f>
        <v>0</v>
      </c>
      <c r="O190" s="1134"/>
      <c r="P190" s="56"/>
      <c r="Q190" s="51"/>
      <c r="R190" s="1134"/>
      <c r="S190" s="51"/>
      <c r="T190" s="51"/>
      <c r="U190" s="1134"/>
      <c r="V190" s="56"/>
      <c r="W190" s="51"/>
      <c r="X190" s="1135"/>
      <c r="Y190" s="51"/>
      <c r="Z190" s="51"/>
      <c r="AA190" s="1134"/>
      <c r="AB190" s="56"/>
      <c r="AC190" s="1134"/>
      <c r="AD190" s="56"/>
      <c r="AE190" s="1134"/>
      <c r="AF190" s="56"/>
      <c r="AG190" s="1134"/>
      <c r="AH190" s="56"/>
      <c r="AI190" s="1134"/>
      <c r="AJ190" s="56"/>
      <c r="AK190" s="1134"/>
      <c r="AL190" s="59"/>
      <c r="AM190" s="1134"/>
      <c r="AN190" s="59"/>
      <c r="AO190" s="1134"/>
      <c r="AP190" s="1020"/>
      <c r="AQ190" s="1134"/>
      <c r="AR190" s="56"/>
      <c r="AS190" s="249"/>
      <c r="AT190" s="1134"/>
      <c r="AU190" s="56"/>
      <c r="AV190" s="565" t="str">
        <f>IF(AU190="","",IF(AU190="A",パネルラジエーター設備費用算出シート!$G$13,IF(AU190="B",パネルラジエーター設備費用算出シート!$N$13,IF(AU190="C",パネルラジエーター設備費用算出シート!$G$23,IF(AU190="D",パネルラジエーター設備費用算出シート!$N$23,IF(AU190="E",パネルラジエーター設備費用算出シート!$G$33,IF(AU190="F",パネルラジエーター設備費用算出シート!$N$33,IF(AU190="G",パネルラジエーター設備費用算出シート!$G$43,IF(AU190="H",パネルラジエーター設備費用算出シート!$N$43,IF(AU190="I",パネルラジエーター設備費用算出シート!$G$54,パネルラジエーター設備費用算出シート!$N$54))))))))))</f>
        <v/>
      </c>
      <c r="AW190" s="1134"/>
      <c r="AX190" s="59"/>
      <c r="AY190" s="566"/>
      <c r="AZ190" s="1134"/>
      <c r="BA190" s="28"/>
      <c r="BB190" s="28"/>
      <c r="BC190" s="28"/>
      <c r="BD190" s="28"/>
      <c r="BE190" s="28"/>
      <c r="BF190" s="28"/>
      <c r="BG190" s="28"/>
      <c r="BH190" s="28"/>
      <c r="BI190" s="28"/>
      <c r="BJ190" s="28"/>
    </row>
    <row r="191" spans="1:62" s="29" customFormat="1">
      <c r="A191" s="67"/>
      <c r="B191" s="52">
        <v>179</v>
      </c>
      <c r="C191" s="78"/>
      <c r="D191" s="53"/>
      <c r="E191" s="68"/>
      <c r="F191" s="562"/>
      <c r="G191" s="562"/>
      <c r="H191" s="56"/>
      <c r="I191" s="57"/>
      <c r="J191" s="972"/>
      <c r="K191" s="564" t="str">
        <f t="shared" si="4"/>
        <v/>
      </c>
      <c r="L191" s="564" t="str">
        <f>IF($G191="","",IF(OR(全体概要!$C$15=1,全体概要!$C$15=2),INDEX($BG$15,MATCH($G191,$BF$15,-1)),IF(全体概要!$C$15=3,INDEX($BG$14,MATCH($G191,$BF$14,-1)),IF(AND(全体概要!$C$15&gt;=4,全体概要!$C$15&lt;=7),INDEX($BG$13,MATCH($G191,$BF$13,-1)),0))))</f>
        <v/>
      </c>
      <c r="M191" s="1048" t="str">
        <f t="shared" si="5"/>
        <v/>
      </c>
      <c r="N191" s="1133">
        <f>IF(OR(K191="",L191="",M191=""),0,(IF(全体概要!$U$54="☑",700000*K191*L191*M191,550000*K191*L191*M191)))</f>
        <v>0</v>
      </c>
      <c r="O191" s="1134"/>
      <c r="P191" s="56"/>
      <c r="Q191" s="51"/>
      <c r="R191" s="1134"/>
      <c r="S191" s="51"/>
      <c r="T191" s="51"/>
      <c r="U191" s="1134"/>
      <c r="V191" s="56"/>
      <c r="W191" s="51"/>
      <c r="X191" s="1135"/>
      <c r="Y191" s="51"/>
      <c r="Z191" s="51"/>
      <c r="AA191" s="1134"/>
      <c r="AB191" s="56"/>
      <c r="AC191" s="1134"/>
      <c r="AD191" s="56"/>
      <c r="AE191" s="1134"/>
      <c r="AF191" s="56"/>
      <c r="AG191" s="1134"/>
      <c r="AH191" s="56"/>
      <c r="AI191" s="1134"/>
      <c r="AJ191" s="56"/>
      <c r="AK191" s="1134"/>
      <c r="AL191" s="59"/>
      <c r="AM191" s="1134"/>
      <c r="AN191" s="59"/>
      <c r="AO191" s="1134"/>
      <c r="AP191" s="1020"/>
      <c r="AQ191" s="1134"/>
      <c r="AR191" s="56"/>
      <c r="AS191" s="249"/>
      <c r="AT191" s="1134"/>
      <c r="AU191" s="56"/>
      <c r="AV191" s="565" t="str">
        <f>IF(AU191="","",IF(AU191="A",パネルラジエーター設備費用算出シート!$G$13,IF(AU191="B",パネルラジエーター設備費用算出シート!$N$13,IF(AU191="C",パネルラジエーター設備費用算出シート!$G$23,IF(AU191="D",パネルラジエーター設備費用算出シート!$N$23,IF(AU191="E",パネルラジエーター設備費用算出シート!$G$33,IF(AU191="F",パネルラジエーター設備費用算出シート!$N$33,IF(AU191="G",パネルラジエーター設備費用算出シート!$G$43,IF(AU191="H",パネルラジエーター設備費用算出シート!$N$43,IF(AU191="I",パネルラジエーター設備費用算出シート!$G$54,パネルラジエーター設備費用算出シート!$N$54))))))))))</f>
        <v/>
      </c>
      <c r="AW191" s="1134"/>
      <c r="AX191" s="59"/>
      <c r="AY191" s="566"/>
      <c r="AZ191" s="1134"/>
      <c r="BA191" s="28"/>
      <c r="BB191" s="28"/>
      <c r="BC191" s="28"/>
      <c r="BD191" s="28"/>
      <c r="BE191" s="28"/>
      <c r="BF191" s="28"/>
      <c r="BG191" s="28"/>
      <c r="BH191" s="28"/>
      <c r="BI191" s="28"/>
      <c r="BJ191" s="28"/>
    </row>
    <row r="192" spans="1:62" s="29" customFormat="1">
      <c r="A192" s="67"/>
      <c r="B192" s="52">
        <v>180</v>
      </c>
      <c r="C192" s="78"/>
      <c r="D192" s="53"/>
      <c r="E192" s="68"/>
      <c r="F192" s="562"/>
      <c r="G192" s="562"/>
      <c r="H192" s="56"/>
      <c r="I192" s="57"/>
      <c r="J192" s="972"/>
      <c r="K192" s="564" t="str">
        <f t="shared" si="4"/>
        <v/>
      </c>
      <c r="L192" s="564" t="str">
        <f>IF($G192="","",IF(OR(全体概要!$C$15=1,全体概要!$C$15=2),INDEX($BG$15,MATCH($G192,$BF$15,-1)),IF(全体概要!$C$15=3,INDEX($BG$14,MATCH($G192,$BF$14,-1)),IF(AND(全体概要!$C$15&gt;=4,全体概要!$C$15&lt;=7),INDEX($BG$13,MATCH($G192,$BF$13,-1)),0))))</f>
        <v/>
      </c>
      <c r="M192" s="1048" t="str">
        <f t="shared" si="5"/>
        <v/>
      </c>
      <c r="N192" s="1133">
        <f>IF(OR(K192="",L192="",M192=""),0,(IF(全体概要!$U$54="☑",700000*K192*L192*M192,550000*K192*L192*M192)))</f>
        <v>0</v>
      </c>
      <c r="O192" s="1134"/>
      <c r="P192" s="56"/>
      <c r="Q192" s="51"/>
      <c r="R192" s="1134"/>
      <c r="S192" s="51"/>
      <c r="T192" s="51"/>
      <c r="U192" s="1134"/>
      <c r="V192" s="56"/>
      <c r="W192" s="51"/>
      <c r="X192" s="1135"/>
      <c r="Y192" s="51"/>
      <c r="Z192" s="51"/>
      <c r="AA192" s="1134"/>
      <c r="AB192" s="56"/>
      <c r="AC192" s="1134"/>
      <c r="AD192" s="56"/>
      <c r="AE192" s="1134"/>
      <c r="AF192" s="56"/>
      <c r="AG192" s="1134"/>
      <c r="AH192" s="56"/>
      <c r="AI192" s="1134"/>
      <c r="AJ192" s="56"/>
      <c r="AK192" s="1134"/>
      <c r="AL192" s="59"/>
      <c r="AM192" s="1134"/>
      <c r="AN192" s="59"/>
      <c r="AO192" s="1134"/>
      <c r="AP192" s="1020"/>
      <c r="AQ192" s="1134"/>
      <c r="AR192" s="56"/>
      <c r="AS192" s="249"/>
      <c r="AT192" s="1134"/>
      <c r="AU192" s="56"/>
      <c r="AV192" s="565" t="str">
        <f>IF(AU192="","",IF(AU192="A",パネルラジエーター設備費用算出シート!$G$13,IF(AU192="B",パネルラジエーター設備費用算出シート!$N$13,IF(AU192="C",パネルラジエーター設備費用算出シート!$G$23,IF(AU192="D",パネルラジエーター設備費用算出シート!$N$23,IF(AU192="E",パネルラジエーター設備費用算出シート!$G$33,IF(AU192="F",パネルラジエーター設備費用算出シート!$N$33,IF(AU192="G",パネルラジエーター設備費用算出シート!$G$43,IF(AU192="H",パネルラジエーター設備費用算出シート!$N$43,IF(AU192="I",パネルラジエーター設備費用算出シート!$G$54,パネルラジエーター設備費用算出シート!$N$54))))))))))</f>
        <v/>
      </c>
      <c r="AW192" s="1134"/>
      <c r="AX192" s="59"/>
      <c r="AY192" s="566"/>
      <c r="AZ192" s="1134"/>
      <c r="BA192" s="28"/>
      <c r="BB192" s="28"/>
      <c r="BC192" s="28"/>
      <c r="BD192" s="28"/>
      <c r="BE192" s="28"/>
      <c r="BF192" s="28"/>
      <c r="BG192" s="28"/>
      <c r="BH192" s="28"/>
      <c r="BI192" s="28"/>
      <c r="BJ192" s="28"/>
    </row>
    <row r="193" spans="1:62" s="29" customFormat="1">
      <c r="A193" s="67"/>
      <c r="B193" s="52">
        <v>181</v>
      </c>
      <c r="C193" s="78"/>
      <c r="D193" s="53"/>
      <c r="E193" s="68"/>
      <c r="F193" s="562"/>
      <c r="G193" s="562"/>
      <c r="H193" s="56"/>
      <c r="I193" s="57"/>
      <c r="J193" s="972"/>
      <c r="K193" s="564" t="str">
        <f t="shared" si="4"/>
        <v/>
      </c>
      <c r="L193" s="564" t="str">
        <f>IF($G193="","",IF(OR(全体概要!$C$15=1,全体概要!$C$15=2),INDEX($BG$15,MATCH($G193,$BF$15,-1)),IF(全体概要!$C$15=3,INDEX($BG$14,MATCH($G193,$BF$14,-1)),IF(AND(全体概要!$C$15&gt;=4,全体概要!$C$15&lt;=7),INDEX($BG$13,MATCH($G193,$BF$13,-1)),0))))</f>
        <v/>
      </c>
      <c r="M193" s="1048" t="str">
        <f t="shared" si="5"/>
        <v/>
      </c>
      <c r="N193" s="1133">
        <f>IF(OR(K193="",L193="",M193=""),0,(IF(全体概要!$U$54="☑",700000*K193*L193*M193,550000*K193*L193*M193)))</f>
        <v>0</v>
      </c>
      <c r="O193" s="1134"/>
      <c r="P193" s="56"/>
      <c r="Q193" s="51"/>
      <c r="R193" s="1134"/>
      <c r="S193" s="51"/>
      <c r="T193" s="51"/>
      <c r="U193" s="1134"/>
      <c r="V193" s="56"/>
      <c r="W193" s="51"/>
      <c r="X193" s="1135"/>
      <c r="Y193" s="51"/>
      <c r="Z193" s="51"/>
      <c r="AA193" s="1134"/>
      <c r="AB193" s="56"/>
      <c r="AC193" s="1134"/>
      <c r="AD193" s="56"/>
      <c r="AE193" s="1134"/>
      <c r="AF193" s="56"/>
      <c r="AG193" s="1134"/>
      <c r="AH193" s="56"/>
      <c r="AI193" s="1134"/>
      <c r="AJ193" s="56"/>
      <c r="AK193" s="1134"/>
      <c r="AL193" s="59"/>
      <c r="AM193" s="1134"/>
      <c r="AN193" s="59"/>
      <c r="AO193" s="1134"/>
      <c r="AP193" s="1020"/>
      <c r="AQ193" s="1134"/>
      <c r="AR193" s="56"/>
      <c r="AS193" s="249"/>
      <c r="AT193" s="1134"/>
      <c r="AU193" s="56"/>
      <c r="AV193" s="565" t="str">
        <f>IF(AU193="","",IF(AU193="A",パネルラジエーター設備費用算出シート!$G$13,IF(AU193="B",パネルラジエーター設備費用算出シート!$N$13,IF(AU193="C",パネルラジエーター設備費用算出シート!$G$23,IF(AU193="D",パネルラジエーター設備費用算出シート!$N$23,IF(AU193="E",パネルラジエーター設備費用算出シート!$G$33,IF(AU193="F",パネルラジエーター設備費用算出シート!$N$33,IF(AU193="G",パネルラジエーター設備費用算出シート!$G$43,IF(AU193="H",パネルラジエーター設備費用算出シート!$N$43,IF(AU193="I",パネルラジエーター設備費用算出シート!$G$54,パネルラジエーター設備費用算出シート!$N$54))))))))))</f>
        <v/>
      </c>
      <c r="AW193" s="1134"/>
      <c r="AX193" s="59"/>
      <c r="AY193" s="566"/>
      <c r="AZ193" s="1134"/>
      <c r="BA193" s="28"/>
      <c r="BB193" s="28"/>
      <c r="BC193" s="28"/>
      <c r="BD193" s="28"/>
      <c r="BE193" s="28"/>
      <c r="BF193" s="28"/>
      <c r="BG193" s="28"/>
      <c r="BH193" s="28"/>
      <c r="BI193" s="28"/>
      <c r="BJ193" s="28"/>
    </row>
    <row r="194" spans="1:62" s="29" customFormat="1">
      <c r="A194" s="67"/>
      <c r="B194" s="52">
        <v>182</v>
      </c>
      <c r="C194" s="78"/>
      <c r="D194" s="53"/>
      <c r="E194" s="68"/>
      <c r="F194" s="562"/>
      <c r="G194" s="562"/>
      <c r="H194" s="56"/>
      <c r="I194" s="57"/>
      <c r="J194" s="972"/>
      <c r="K194" s="564" t="str">
        <f t="shared" si="4"/>
        <v/>
      </c>
      <c r="L194" s="564" t="str">
        <f>IF($G194="","",IF(OR(全体概要!$C$15=1,全体概要!$C$15=2),INDEX($BG$15,MATCH($G194,$BF$15,-1)),IF(全体概要!$C$15=3,INDEX($BG$14,MATCH($G194,$BF$14,-1)),IF(AND(全体概要!$C$15&gt;=4,全体概要!$C$15&lt;=7),INDEX($BG$13,MATCH($G194,$BF$13,-1)),0))))</f>
        <v/>
      </c>
      <c r="M194" s="1048" t="str">
        <f t="shared" si="5"/>
        <v/>
      </c>
      <c r="N194" s="1133">
        <f>IF(OR(K194="",L194="",M194=""),0,(IF(全体概要!$U$54="☑",700000*K194*L194*M194,550000*K194*L194*M194)))</f>
        <v>0</v>
      </c>
      <c r="O194" s="1134"/>
      <c r="P194" s="56"/>
      <c r="Q194" s="51"/>
      <c r="R194" s="1134"/>
      <c r="S194" s="51"/>
      <c r="T194" s="51"/>
      <c r="U194" s="1134"/>
      <c r="V194" s="56"/>
      <c r="W194" s="51"/>
      <c r="X194" s="1135"/>
      <c r="Y194" s="51"/>
      <c r="Z194" s="51"/>
      <c r="AA194" s="1134"/>
      <c r="AB194" s="56"/>
      <c r="AC194" s="1134"/>
      <c r="AD194" s="56"/>
      <c r="AE194" s="1134"/>
      <c r="AF194" s="56"/>
      <c r="AG194" s="1134"/>
      <c r="AH194" s="56"/>
      <c r="AI194" s="1134"/>
      <c r="AJ194" s="56"/>
      <c r="AK194" s="1134"/>
      <c r="AL194" s="59"/>
      <c r="AM194" s="1134"/>
      <c r="AN194" s="59"/>
      <c r="AO194" s="1134"/>
      <c r="AP194" s="1020"/>
      <c r="AQ194" s="1134"/>
      <c r="AR194" s="56"/>
      <c r="AS194" s="249"/>
      <c r="AT194" s="1134"/>
      <c r="AU194" s="56"/>
      <c r="AV194" s="565" t="str">
        <f>IF(AU194="","",IF(AU194="A",パネルラジエーター設備費用算出シート!$G$13,IF(AU194="B",パネルラジエーター設備費用算出シート!$N$13,IF(AU194="C",パネルラジエーター設備費用算出シート!$G$23,IF(AU194="D",パネルラジエーター設備費用算出シート!$N$23,IF(AU194="E",パネルラジエーター設備費用算出シート!$G$33,IF(AU194="F",パネルラジエーター設備費用算出シート!$N$33,IF(AU194="G",パネルラジエーター設備費用算出シート!$G$43,IF(AU194="H",パネルラジエーター設備費用算出シート!$N$43,IF(AU194="I",パネルラジエーター設備費用算出シート!$G$54,パネルラジエーター設備費用算出シート!$N$54))))))))))</f>
        <v/>
      </c>
      <c r="AW194" s="1134"/>
      <c r="AX194" s="59"/>
      <c r="AY194" s="566"/>
      <c r="AZ194" s="1134"/>
      <c r="BA194" s="28"/>
      <c r="BB194" s="28"/>
      <c r="BC194" s="28"/>
      <c r="BD194" s="28"/>
      <c r="BE194" s="28"/>
      <c r="BF194" s="28"/>
      <c r="BG194" s="28"/>
      <c r="BH194" s="28"/>
      <c r="BI194" s="28"/>
      <c r="BJ194" s="28"/>
    </row>
    <row r="195" spans="1:62" s="29" customFormat="1">
      <c r="A195" s="67"/>
      <c r="B195" s="52">
        <v>183</v>
      </c>
      <c r="C195" s="78"/>
      <c r="D195" s="53"/>
      <c r="E195" s="68"/>
      <c r="F195" s="562"/>
      <c r="G195" s="562"/>
      <c r="H195" s="56"/>
      <c r="I195" s="57"/>
      <c r="J195" s="972"/>
      <c r="K195" s="564" t="str">
        <f t="shared" si="4"/>
        <v/>
      </c>
      <c r="L195" s="564" t="str">
        <f>IF($G195="","",IF(OR(全体概要!$C$15=1,全体概要!$C$15=2),INDEX($BG$15,MATCH($G195,$BF$15,-1)),IF(全体概要!$C$15=3,INDEX($BG$14,MATCH($G195,$BF$14,-1)),IF(AND(全体概要!$C$15&gt;=4,全体概要!$C$15&lt;=7),INDEX($BG$13,MATCH($G195,$BF$13,-1)),0))))</f>
        <v/>
      </c>
      <c r="M195" s="1048" t="str">
        <f t="shared" si="5"/>
        <v/>
      </c>
      <c r="N195" s="1133">
        <f>IF(OR(K195="",L195="",M195=""),0,(IF(全体概要!$U$54="☑",700000*K195*L195*M195,550000*K195*L195*M195)))</f>
        <v>0</v>
      </c>
      <c r="O195" s="1134"/>
      <c r="P195" s="56"/>
      <c r="Q195" s="51"/>
      <c r="R195" s="1134"/>
      <c r="S195" s="51"/>
      <c r="T195" s="51"/>
      <c r="U195" s="1134"/>
      <c r="V195" s="56"/>
      <c r="W195" s="51"/>
      <c r="X195" s="1135"/>
      <c r="Y195" s="51"/>
      <c r="Z195" s="51"/>
      <c r="AA195" s="1134"/>
      <c r="AB195" s="56"/>
      <c r="AC195" s="1134"/>
      <c r="AD195" s="56"/>
      <c r="AE195" s="1134"/>
      <c r="AF195" s="56"/>
      <c r="AG195" s="1134"/>
      <c r="AH195" s="56"/>
      <c r="AI195" s="1134"/>
      <c r="AJ195" s="56"/>
      <c r="AK195" s="1134"/>
      <c r="AL195" s="59"/>
      <c r="AM195" s="1134"/>
      <c r="AN195" s="59"/>
      <c r="AO195" s="1134"/>
      <c r="AP195" s="1020"/>
      <c r="AQ195" s="1134"/>
      <c r="AR195" s="56"/>
      <c r="AS195" s="249"/>
      <c r="AT195" s="1134"/>
      <c r="AU195" s="56"/>
      <c r="AV195" s="565" t="str">
        <f>IF(AU195="","",IF(AU195="A",パネルラジエーター設備費用算出シート!$G$13,IF(AU195="B",パネルラジエーター設備費用算出シート!$N$13,IF(AU195="C",パネルラジエーター設備費用算出シート!$G$23,IF(AU195="D",パネルラジエーター設備費用算出シート!$N$23,IF(AU195="E",パネルラジエーター設備費用算出シート!$G$33,IF(AU195="F",パネルラジエーター設備費用算出シート!$N$33,IF(AU195="G",パネルラジエーター設備費用算出シート!$G$43,IF(AU195="H",パネルラジエーター設備費用算出シート!$N$43,IF(AU195="I",パネルラジエーター設備費用算出シート!$G$54,パネルラジエーター設備費用算出シート!$N$54))))))))))</f>
        <v/>
      </c>
      <c r="AW195" s="1134"/>
      <c r="AX195" s="59"/>
      <c r="AY195" s="566"/>
      <c r="AZ195" s="1134"/>
      <c r="BA195" s="28"/>
      <c r="BB195" s="28"/>
      <c r="BC195" s="28"/>
      <c r="BD195" s="28"/>
      <c r="BE195" s="28"/>
      <c r="BF195" s="28"/>
      <c r="BG195" s="28"/>
      <c r="BH195" s="28"/>
      <c r="BI195" s="28"/>
      <c r="BJ195" s="28"/>
    </row>
    <row r="196" spans="1:62" s="29" customFormat="1">
      <c r="A196" s="67"/>
      <c r="B196" s="52">
        <v>184</v>
      </c>
      <c r="C196" s="78"/>
      <c r="D196" s="53"/>
      <c r="E196" s="68"/>
      <c r="F196" s="562"/>
      <c r="G196" s="562"/>
      <c r="H196" s="56"/>
      <c r="I196" s="57"/>
      <c r="J196" s="972"/>
      <c r="K196" s="564" t="str">
        <f t="shared" si="4"/>
        <v/>
      </c>
      <c r="L196" s="564" t="str">
        <f>IF($G196="","",IF(OR(全体概要!$C$15=1,全体概要!$C$15=2),INDEX($BG$15,MATCH($G196,$BF$15,-1)),IF(全体概要!$C$15=3,INDEX($BG$14,MATCH($G196,$BF$14,-1)),IF(AND(全体概要!$C$15&gt;=4,全体概要!$C$15&lt;=7),INDEX($BG$13,MATCH($G196,$BF$13,-1)),0))))</f>
        <v/>
      </c>
      <c r="M196" s="1048" t="str">
        <f t="shared" si="5"/>
        <v/>
      </c>
      <c r="N196" s="1133">
        <f>IF(OR(K196="",L196="",M196=""),0,(IF(全体概要!$U$54="☑",700000*K196*L196*M196,550000*K196*L196*M196)))</f>
        <v>0</v>
      </c>
      <c r="O196" s="1134"/>
      <c r="P196" s="56"/>
      <c r="Q196" s="51"/>
      <c r="R196" s="1134"/>
      <c r="S196" s="51"/>
      <c r="T196" s="51"/>
      <c r="U196" s="1134"/>
      <c r="V196" s="56"/>
      <c r="W196" s="51"/>
      <c r="X196" s="1135"/>
      <c r="Y196" s="51"/>
      <c r="Z196" s="51"/>
      <c r="AA196" s="1134"/>
      <c r="AB196" s="56"/>
      <c r="AC196" s="1134"/>
      <c r="AD196" s="56"/>
      <c r="AE196" s="1134"/>
      <c r="AF196" s="56"/>
      <c r="AG196" s="1134"/>
      <c r="AH196" s="56"/>
      <c r="AI196" s="1134"/>
      <c r="AJ196" s="56"/>
      <c r="AK196" s="1134"/>
      <c r="AL196" s="59"/>
      <c r="AM196" s="1134"/>
      <c r="AN196" s="59"/>
      <c r="AO196" s="1134"/>
      <c r="AP196" s="1020"/>
      <c r="AQ196" s="1134"/>
      <c r="AR196" s="56"/>
      <c r="AS196" s="249"/>
      <c r="AT196" s="1134"/>
      <c r="AU196" s="56"/>
      <c r="AV196" s="565" t="str">
        <f>IF(AU196="","",IF(AU196="A",パネルラジエーター設備費用算出シート!$G$13,IF(AU196="B",パネルラジエーター設備費用算出シート!$N$13,IF(AU196="C",パネルラジエーター設備費用算出シート!$G$23,IF(AU196="D",パネルラジエーター設備費用算出シート!$N$23,IF(AU196="E",パネルラジエーター設備費用算出シート!$G$33,IF(AU196="F",パネルラジエーター設備費用算出シート!$N$33,IF(AU196="G",パネルラジエーター設備費用算出シート!$G$43,IF(AU196="H",パネルラジエーター設備費用算出シート!$N$43,IF(AU196="I",パネルラジエーター設備費用算出シート!$G$54,パネルラジエーター設備費用算出シート!$N$54))))))))))</f>
        <v/>
      </c>
      <c r="AW196" s="1134"/>
      <c r="AX196" s="59"/>
      <c r="AY196" s="566"/>
      <c r="AZ196" s="1134"/>
      <c r="BA196" s="28"/>
      <c r="BB196" s="28"/>
      <c r="BC196" s="28"/>
      <c r="BD196" s="28"/>
      <c r="BE196" s="28"/>
      <c r="BF196" s="28"/>
      <c r="BG196" s="28"/>
      <c r="BH196" s="28"/>
      <c r="BI196" s="28"/>
      <c r="BJ196" s="28"/>
    </row>
    <row r="197" spans="1:62" s="29" customFormat="1">
      <c r="A197" s="67"/>
      <c r="B197" s="52">
        <v>185</v>
      </c>
      <c r="C197" s="78"/>
      <c r="D197" s="53"/>
      <c r="E197" s="68"/>
      <c r="F197" s="562"/>
      <c r="G197" s="562"/>
      <c r="H197" s="56"/>
      <c r="I197" s="57"/>
      <c r="J197" s="972"/>
      <c r="K197" s="564" t="str">
        <f t="shared" si="4"/>
        <v/>
      </c>
      <c r="L197" s="564" t="str">
        <f>IF($G197="","",IF(OR(全体概要!$C$15=1,全体概要!$C$15=2),INDEX($BG$15,MATCH($G197,$BF$15,-1)),IF(全体概要!$C$15=3,INDEX($BG$14,MATCH($G197,$BF$14,-1)),IF(AND(全体概要!$C$15&gt;=4,全体概要!$C$15&lt;=7),INDEX($BG$13,MATCH($G197,$BF$13,-1)),0))))</f>
        <v/>
      </c>
      <c r="M197" s="1048" t="str">
        <f t="shared" si="5"/>
        <v/>
      </c>
      <c r="N197" s="1133">
        <f>IF(OR(K197="",L197="",M197=""),0,(IF(全体概要!$U$54="☑",700000*K197*L197*M197,550000*K197*L197*M197)))</f>
        <v>0</v>
      </c>
      <c r="O197" s="1134"/>
      <c r="P197" s="56"/>
      <c r="Q197" s="51"/>
      <c r="R197" s="1134"/>
      <c r="S197" s="51"/>
      <c r="T197" s="51"/>
      <c r="U197" s="1134"/>
      <c r="V197" s="56"/>
      <c r="W197" s="51"/>
      <c r="X197" s="1135"/>
      <c r="Y197" s="51"/>
      <c r="Z197" s="51"/>
      <c r="AA197" s="1134"/>
      <c r="AB197" s="56"/>
      <c r="AC197" s="1134"/>
      <c r="AD197" s="56"/>
      <c r="AE197" s="1134"/>
      <c r="AF197" s="56"/>
      <c r="AG197" s="1134"/>
      <c r="AH197" s="56"/>
      <c r="AI197" s="1134"/>
      <c r="AJ197" s="56"/>
      <c r="AK197" s="1134"/>
      <c r="AL197" s="59"/>
      <c r="AM197" s="1134"/>
      <c r="AN197" s="59"/>
      <c r="AO197" s="1134"/>
      <c r="AP197" s="1020"/>
      <c r="AQ197" s="1134"/>
      <c r="AR197" s="56"/>
      <c r="AS197" s="249"/>
      <c r="AT197" s="1134"/>
      <c r="AU197" s="56"/>
      <c r="AV197" s="565" t="str">
        <f>IF(AU197="","",IF(AU197="A",パネルラジエーター設備費用算出シート!$G$13,IF(AU197="B",パネルラジエーター設備費用算出シート!$N$13,IF(AU197="C",パネルラジエーター設備費用算出シート!$G$23,IF(AU197="D",パネルラジエーター設備費用算出シート!$N$23,IF(AU197="E",パネルラジエーター設備費用算出シート!$G$33,IF(AU197="F",パネルラジエーター設備費用算出シート!$N$33,IF(AU197="G",パネルラジエーター設備費用算出シート!$G$43,IF(AU197="H",パネルラジエーター設備費用算出シート!$N$43,IF(AU197="I",パネルラジエーター設備費用算出シート!$G$54,パネルラジエーター設備費用算出シート!$N$54))))))))))</f>
        <v/>
      </c>
      <c r="AW197" s="1134"/>
      <c r="AX197" s="59"/>
      <c r="AY197" s="566"/>
      <c r="AZ197" s="1134"/>
      <c r="BA197" s="28"/>
      <c r="BB197" s="28"/>
      <c r="BC197" s="28"/>
      <c r="BD197" s="28"/>
      <c r="BE197" s="28"/>
      <c r="BF197" s="28"/>
      <c r="BG197" s="28"/>
      <c r="BH197" s="28"/>
      <c r="BI197" s="28"/>
      <c r="BJ197" s="28"/>
    </row>
    <row r="198" spans="1:62" s="29" customFormat="1">
      <c r="A198" s="67"/>
      <c r="B198" s="52">
        <v>186</v>
      </c>
      <c r="C198" s="78"/>
      <c r="D198" s="53"/>
      <c r="E198" s="68"/>
      <c r="F198" s="562"/>
      <c r="G198" s="562"/>
      <c r="H198" s="56"/>
      <c r="I198" s="57"/>
      <c r="J198" s="972"/>
      <c r="K198" s="564" t="str">
        <f t="shared" si="4"/>
        <v/>
      </c>
      <c r="L198" s="564" t="str">
        <f>IF($G198="","",IF(OR(全体概要!$C$15=1,全体概要!$C$15=2),INDEX($BG$15,MATCH($G198,$BF$15,-1)),IF(全体概要!$C$15=3,INDEX($BG$14,MATCH($G198,$BF$14,-1)),IF(AND(全体概要!$C$15&gt;=4,全体概要!$C$15&lt;=7),INDEX($BG$13,MATCH($G198,$BF$13,-1)),0))))</f>
        <v/>
      </c>
      <c r="M198" s="1048" t="str">
        <f t="shared" si="5"/>
        <v/>
      </c>
      <c r="N198" s="1133">
        <f>IF(OR(K198="",L198="",M198=""),0,(IF(全体概要!$U$54="☑",700000*K198*L198*M198,550000*K198*L198*M198)))</f>
        <v>0</v>
      </c>
      <c r="O198" s="1134"/>
      <c r="P198" s="56"/>
      <c r="Q198" s="51"/>
      <c r="R198" s="1134"/>
      <c r="S198" s="51"/>
      <c r="T198" s="51"/>
      <c r="U198" s="1134"/>
      <c r="V198" s="56"/>
      <c r="W198" s="51"/>
      <c r="X198" s="1135"/>
      <c r="Y198" s="51"/>
      <c r="Z198" s="51"/>
      <c r="AA198" s="1134"/>
      <c r="AB198" s="56"/>
      <c r="AC198" s="1134"/>
      <c r="AD198" s="56"/>
      <c r="AE198" s="1134"/>
      <c r="AF198" s="56"/>
      <c r="AG198" s="1134"/>
      <c r="AH198" s="56"/>
      <c r="AI198" s="1134"/>
      <c r="AJ198" s="56"/>
      <c r="AK198" s="1134"/>
      <c r="AL198" s="59"/>
      <c r="AM198" s="1134"/>
      <c r="AN198" s="59"/>
      <c r="AO198" s="1134"/>
      <c r="AP198" s="1020"/>
      <c r="AQ198" s="1134"/>
      <c r="AR198" s="56"/>
      <c r="AS198" s="249"/>
      <c r="AT198" s="1134"/>
      <c r="AU198" s="56"/>
      <c r="AV198" s="565" t="str">
        <f>IF(AU198="","",IF(AU198="A",パネルラジエーター設備費用算出シート!$G$13,IF(AU198="B",パネルラジエーター設備費用算出シート!$N$13,IF(AU198="C",パネルラジエーター設備費用算出シート!$G$23,IF(AU198="D",パネルラジエーター設備費用算出シート!$N$23,IF(AU198="E",パネルラジエーター設備費用算出シート!$G$33,IF(AU198="F",パネルラジエーター設備費用算出シート!$N$33,IF(AU198="G",パネルラジエーター設備費用算出シート!$G$43,IF(AU198="H",パネルラジエーター設備費用算出シート!$N$43,IF(AU198="I",パネルラジエーター設備費用算出シート!$G$54,パネルラジエーター設備費用算出シート!$N$54))))))))))</f>
        <v/>
      </c>
      <c r="AW198" s="1134"/>
      <c r="AX198" s="59"/>
      <c r="AY198" s="566"/>
      <c r="AZ198" s="1134"/>
      <c r="BA198" s="28"/>
      <c r="BB198" s="28"/>
      <c r="BC198" s="28"/>
      <c r="BD198" s="28"/>
      <c r="BE198" s="28"/>
      <c r="BF198" s="28"/>
      <c r="BG198" s="28"/>
      <c r="BH198" s="28"/>
      <c r="BI198" s="28"/>
      <c r="BJ198" s="28"/>
    </row>
    <row r="199" spans="1:62" s="29" customFormat="1">
      <c r="A199" s="67"/>
      <c r="B199" s="52">
        <v>187</v>
      </c>
      <c r="C199" s="78"/>
      <c r="D199" s="53"/>
      <c r="E199" s="68"/>
      <c r="F199" s="562"/>
      <c r="G199" s="562"/>
      <c r="H199" s="56"/>
      <c r="I199" s="57"/>
      <c r="J199" s="972"/>
      <c r="K199" s="564" t="str">
        <f t="shared" si="4"/>
        <v/>
      </c>
      <c r="L199" s="564" t="str">
        <f>IF($G199="","",IF(OR(全体概要!$C$15=1,全体概要!$C$15=2),INDEX($BG$15,MATCH($G199,$BF$15,-1)),IF(全体概要!$C$15=3,INDEX($BG$14,MATCH($G199,$BF$14,-1)),IF(AND(全体概要!$C$15&gt;=4,全体概要!$C$15&lt;=7),INDEX($BG$13,MATCH($G199,$BF$13,-1)),0))))</f>
        <v/>
      </c>
      <c r="M199" s="1048" t="str">
        <f t="shared" si="5"/>
        <v/>
      </c>
      <c r="N199" s="1133">
        <f>IF(OR(K199="",L199="",M199=""),0,(IF(全体概要!$U$54="☑",700000*K199*L199*M199,550000*K199*L199*M199)))</f>
        <v>0</v>
      </c>
      <c r="O199" s="1134"/>
      <c r="P199" s="56"/>
      <c r="Q199" s="51"/>
      <c r="R199" s="1134"/>
      <c r="S199" s="51"/>
      <c r="T199" s="51"/>
      <c r="U199" s="1134"/>
      <c r="V199" s="56"/>
      <c r="W199" s="51"/>
      <c r="X199" s="1135"/>
      <c r="Y199" s="51"/>
      <c r="Z199" s="51"/>
      <c r="AA199" s="1134"/>
      <c r="AB199" s="56"/>
      <c r="AC199" s="1134"/>
      <c r="AD199" s="56"/>
      <c r="AE199" s="1134"/>
      <c r="AF199" s="56"/>
      <c r="AG199" s="1134"/>
      <c r="AH199" s="56"/>
      <c r="AI199" s="1134"/>
      <c r="AJ199" s="56"/>
      <c r="AK199" s="1134"/>
      <c r="AL199" s="59"/>
      <c r="AM199" s="1134"/>
      <c r="AN199" s="59"/>
      <c r="AO199" s="1134"/>
      <c r="AP199" s="1020"/>
      <c r="AQ199" s="1134"/>
      <c r="AR199" s="56"/>
      <c r="AS199" s="249"/>
      <c r="AT199" s="1134"/>
      <c r="AU199" s="56"/>
      <c r="AV199" s="565" t="str">
        <f>IF(AU199="","",IF(AU199="A",パネルラジエーター設備費用算出シート!$G$13,IF(AU199="B",パネルラジエーター設備費用算出シート!$N$13,IF(AU199="C",パネルラジエーター設備費用算出シート!$G$23,IF(AU199="D",パネルラジエーター設備費用算出シート!$N$23,IF(AU199="E",パネルラジエーター設備費用算出シート!$G$33,IF(AU199="F",パネルラジエーター設備費用算出シート!$N$33,IF(AU199="G",パネルラジエーター設備費用算出シート!$G$43,IF(AU199="H",パネルラジエーター設備費用算出シート!$N$43,IF(AU199="I",パネルラジエーター設備費用算出シート!$G$54,パネルラジエーター設備費用算出シート!$N$54))))))))))</f>
        <v/>
      </c>
      <c r="AW199" s="1134"/>
      <c r="AX199" s="59"/>
      <c r="AY199" s="566"/>
      <c r="AZ199" s="1134"/>
      <c r="BA199" s="28"/>
      <c r="BB199" s="28"/>
      <c r="BC199" s="28"/>
      <c r="BD199" s="28"/>
      <c r="BE199" s="28"/>
      <c r="BF199" s="28"/>
      <c r="BG199" s="28"/>
      <c r="BH199" s="28"/>
      <c r="BI199" s="28"/>
      <c r="BJ199" s="28"/>
    </row>
    <row r="200" spans="1:62" s="29" customFormat="1">
      <c r="A200" s="67"/>
      <c r="B200" s="52">
        <v>188</v>
      </c>
      <c r="C200" s="78"/>
      <c r="D200" s="53"/>
      <c r="E200" s="68"/>
      <c r="F200" s="562"/>
      <c r="G200" s="562"/>
      <c r="H200" s="56"/>
      <c r="I200" s="57"/>
      <c r="J200" s="972"/>
      <c r="K200" s="564" t="str">
        <f t="shared" si="4"/>
        <v/>
      </c>
      <c r="L200" s="564" t="str">
        <f>IF($G200="","",IF(OR(全体概要!$C$15=1,全体概要!$C$15=2),INDEX($BG$15,MATCH($G200,$BF$15,-1)),IF(全体概要!$C$15=3,INDEX($BG$14,MATCH($G200,$BF$14,-1)),IF(AND(全体概要!$C$15&gt;=4,全体概要!$C$15&lt;=7),INDEX($BG$13,MATCH($G200,$BF$13,-1)),0))))</f>
        <v/>
      </c>
      <c r="M200" s="1048" t="str">
        <f t="shared" si="5"/>
        <v/>
      </c>
      <c r="N200" s="1133">
        <f>IF(OR(K200="",L200="",M200=""),0,(IF(全体概要!$U$54="☑",700000*K200*L200*M200,550000*K200*L200*M200)))</f>
        <v>0</v>
      </c>
      <c r="O200" s="1134"/>
      <c r="P200" s="56"/>
      <c r="Q200" s="51"/>
      <c r="R200" s="1134"/>
      <c r="S200" s="51"/>
      <c r="T200" s="51"/>
      <c r="U200" s="1134"/>
      <c r="V200" s="56"/>
      <c r="W200" s="51"/>
      <c r="X200" s="1135"/>
      <c r="Y200" s="51"/>
      <c r="Z200" s="51"/>
      <c r="AA200" s="1134"/>
      <c r="AB200" s="56"/>
      <c r="AC200" s="1134"/>
      <c r="AD200" s="56"/>
      <c r="AE200" s="1134"/>
      <c r="AF200" s="56"/>
      <c r="AG200" s="1134"/>
      <c r="AH200" s="56"/>
      <c r="AI200" s="1134"/>
      <c r="AJ200" s="56"/>
      <c r="AK200" s="1134"/>
      <c r="AL200" s="59"/>
      <c r="AM200" s="1134"/>
      <c r="AN200" s="59"/>
      <c r="AO200" s="1134"/>
      <c r="AP200" s="1020"/>
      <c r="AQ200" s="1134"/>
      <c r="AR200" s="56"/>
      <c r="AS200" s="249"/>
      <c r="AT200" s="1134"/>
      <c r="AU200" s="56"/>
      <c r="AV200" s="565" t="str">
        <f>IF(AU200="","",IF(AU200="A",パネルラジエーター設備費用算出シート!$G$13,IF(AU200="B",パネルラジエーター設備費用算出シート!$N$13,IF(AU200="C",パネルラジエーター設備費用算出シート!$G$23,IF(AU200="D",パネルラジエーター設備費用算出シート!$N$23,IF(AU200="E",パネルラジエーター設備費用算出シート!$G$33,IF(AU200="F",パネルラジエーター設備費用算出シート!$N$33,IF(AU200="G",パネルラジエーター設備費用算出シート!$G$43,IF(AU200="H",パネルラジエーター設備費用算出シート!$N$43,IF(AU200="I",パネルラジエーター設備費用算出シート!$G$54,パネルラジエーター設備費用算出シート!$N$54))))))))))</f>
        <v/>
      </c>
      <c r="AW200" s="1134"/>
      <c r="AX200" s="59"/>
      <c r="AY200" s="566"/>
      <c r="AZ200" s="1134"/>
      <c r="BA200" s="28"/>
      <c r="BB200" s="28"/>
      <c r="BC200" s="28"/>
      <c r="BD200" s="28"/>
      <c r="BE200" s="28"/>
      <c r="BF200" s="28"/>
      <c r="BG200" s="28"/>
      <c r="BH200" s="28"/>
      <c r="BI200" s="28"/>
      <c r="BJ200" s="28"/>
    </row>
    <row r="201" spans="1:62" s="29" customFormat="1">
      <c r="A201" s="67"/>
      <c r="B201" s="52">
        <v>189</v>
      </c>
      <c r="C201" s="78"/>
      <c r="D201" s="53"/>
      <c r="E201" s="68"/>
      <c r="F201" s="562"/>
      <c r="G201" s="562"/>
      <c r="H201" s="56"/>
      <c r="I201" s="57"/>
      <c r="J201" s="972"/>
      <c r="K201" s="564" t="str">
        <f t="shared" si="4"/>
        <v/>
      </c>
      <c r="L201" s="564" t="str">
        <f>IF($G201="","",IF(OR(全体概要!$C$15=1,全体概要!$C$15=2),INDEX($BG$15,MATCH($G201,$BF$15,-1)),IF(全体概要!$C$15=3,INDEX($BG$14,MATCH($G201,$BF$14,-1)),IF(AND(全体概要!$C$15&gt;=4,全体概要!$C$15&lt;=7),INDEX($BG$13,MATCH($G201,$BF$13,-1)),0))))</f>
        <v/>
      </c>
      <c r="M201" s="1048" t="str">
        <f t="shared" si="5"/>
        <v/>
      </c>
      <c r="N201" s="1133">
        <f>IF(OR(K201="",L201="",M201=""),0,(IF(全体概要!$U$54="☑",700000*K201*L201*M201,550000*K201*L201*M201)))</f>
        <v>0</v>
      </c>
      <c r="O201" s="1134"/>
      <c r="P201" s="56"/>
      <c r="Q201" s="51"/>
      <c r="R201" s="1134"/>
      <c r="S201" s="51"/>
      <c r="T201" s="51"/>
      <c r="U201" s="1134"/>
      <c r="V201" s="56"/>
      <c r="W201" s="51"/>
      <c r="X201" s="1135"/>
      <c r="Y201" s="51"/>
      <c r="Z201" s="51"/>
      <c r="AA201" s="1134"/>
      <c r="AB201" s="56"/>
      <c r="AC201" s="1134"/>
      <c r="AD201" s="56"/>
      <c r="AE201" s="1134"/>
      <c r="AF201" s="56"/>
      <c r="AG201" s="1134"/>
      <c r="AH201" s="56"/>
      <c r="AI201" s="1134"/>
      <c r="AJ201" s="56"/>
      <c r="AK201" s="1134"/>
      <c r="AL201" s="59"/>
      <c r="AM201" s="1134"/>
      <c r="AN201" s="59"/>
      <c r="AO201" s="1134"/>
      <c r="AP201" s="1020"/>
      <c r="AQ201" s="1134"/>
      <c r="AR201" s="56"/>
      <c r="AS201" s="249"/>
      <c r="AT201" s="1134"/>
      <c r="AU201" s="56"/>
      <c r="AV201" s="565" t="str">
        <f>IF(AU201="","",IF(AU201="A",パネルラジエーター設備費用算出シート!$G$13,IF(AU201="B",パネルラジエーター設備費用算出シート!$N$13,IF(AU201="C",パネルラジエーター設備費用算出シート!$G$23,IF(AU201="D",パネルラジエーター設備費用算出シート!$N$23,IF(AU201="E",パネルラジエーター設備費用算出シート!$G$33,IF(AU201="F",パネルラジエーター設備費用算出シート!$N$33,IF(AU201="G",パネルラジエーター設備費用算出シート!$G$43,IF(AU201="H",パネルラジエーター設備費用算出シート!$N$43,IF(AU201="I",パネルラジエーター設備費用算出シート!$G$54,パネルラジエーター設備費用算出シート!$N$54))))))))))</f>
        <v/>
      </c>
      <c r="AW201" s="1134"/>
      <c r="AX201" s="59"/>
      <c r="AY201" s="566"/>
      <c r="AZ201" s="1134"/>
      <c r="BA201" s="28"/>
      <c r="BB201" s="28"/>
      <c r="BC201" s="28"/>
      <c r="BD201" s="28"/>
      <c r="BE201" s="28"/>
      <c r="BF201" s="28"/>
      <c r="BG201" s="28"/>
      <c r="BH201" s="28"/>
      <c r="BI201" s="28"/>
      <c r="BJ201" s="28"/>
    </row>
    <row r="202" spans="1:62" s="29" customFormat="1">
      <c r="A202" s="67"/>
      <c r="B202" s="52">
        <v>190</v>
      </c>
      <c r="C202" s="78"/>
      <c r="D202" s="53"/>
      <c r="E202" s="68"/>
      <c r="F202" s="562"/>
      <c r="G202" s="562"/>
      <c r="H202" s="56"/>
      <c r="I202" s="57"/>
      <c r="J202" s="972"/>
      <c r="K202" s="564" t="str">
        <f t="shared" si="4"/>
        <v/>
      </c>
      <c r="L202" s="564" t="str">
        <f>IF($G202="","",IF(OR(全体概要!$C$15=1,全体概要!$C$15=2),INDEX($BG$15,MATCH($G202,$BF$15,-1)),IF(全体概要!$C$15=3,INDEX($BG$14,MATCH($G202,$BF$14,-1)),IF(AND(全体概要!$C$15&gt;=4,全体概要!$C$15&lt;=7),INDEX($BG$13,MATCH($G202,$BF$13,-1)),0))))</f>
        <v/>
      </c>
      <c r="M202" s="1048" t="str">
        <f t="shared" si="5"/>
        <v/>
      </c>
      <c r="N202" s="1133">
        <f>IF(OR(K202="",L202="",M202=""),0,(IF(全体概要!$U$54="☑",700000*K202*L202*M202,550000*K202*L202*M202)))</f>
        <v>0</v>
      </c>
      <c r="O202" s="1134"/>
      <c r="P202" s="56"/>
      <c r="Q202" s="51"/>
      <c r="R202" s="1134"/>
      <c r="S202" s="51"/>
      <c r="T202" s="51"/>
      <c r="U202" s="1134"/>
      <c r="V202" s="56"/>
      <c r="W202" s="51"/>
      <c r="X202" s="1135"/>
      <c r="Y202" s="51"/>
      <c r="Z202" s="51"/>
      <c r="AA202" s="1134"/>
      <c r="AB202" s="56"/>
      <c r="AC202" s="1134"/>
      <c r="AD202" s="56"/>
      <c r="AE202" s="1134"/>
      <c r="AF202" s="56"/>
      <c r="AG202" s="1134"/>
      <c r="AH202" s="56"/>
      <c r="AI202" s="1134"/>
      <c r="AJ202" s="56"/>
      <c r="AK202" s="1134"/>
      <c r="AL202" s="59"/>
      <c r="AM202" s="1134"/>
      <c r="AN202" s="59"/>
      <c r="AO202" s="1134"/>
      <c r="AP202" s="1020"/>
      <c r="AQ202" s="1134"/>
      <c r="AR202" s="56"/>
      <c r="AS202" s="249"/>
      <c r="AT202" s="1134"/>
      <c r="AU202" s="56"/>
      <c r="AV202" s="565" t="str">
        <f>IF(AU202="","",IF(AU202="A",パネルラジエーター設備費用算出シート!$G$13,IF(AU202="B",パネルラジエーター設備費用算出シート!$N$13,IF(AU202="C",パネルラジエーター設備費用算出シート!$G$23,IF(AU202="D",パネルラジエーター設備費用算出シート!$N$23,IF(AU202="E",パネルラジエーター設備費用算出シート!$G$33,IF(AU202="F",パネルラジエーター設備費用算出シート!$N$33,IF(AU202="G",パネルラジエーター設備費用算出シート!$G$43,IF(AU202="H",パネルラジエーター設備費用算出シート!$N$43,IF(AU202="I",パネルラジエーター設備費用算出シート!$G$54,パネルラジエーター設備費用算出シート!$N$54))))))))))</f>
        <v/>
      </c>
      <c r="AW202" s="1134"/>
      <c r="AX202" s="59"/>
      <c r="AY202" s="566"/>
      <c r="AZ202" s="1134"/>
      <c r="BA202" s="28"/>
      <c r="BB202" s="28"/>
      <c r="BC202" s="28"/>
      <c r="BD202" s="28"/>
      <c r="BE202" s="28"/>
      <c r="BF202" s="28"/>
      <c r="BG202" s="28"/>
      <c r="BH202" s="28"/>
      <c r="BI202" s="28"/>
      <c r="BJ202" s="28"/>
    </row>
    <row r="203" spans="1:62" s="29" customFormat="1">
      <c r="A203" s="67"/>
      <c r="B203" s="52">
        <v>191</v>
      </c>
      <c r="C203" s="78"/>
      <c r="D203" s="53"/>
      <c r="E203" s="68"/>
      <c r="F203" s="562"/>
      <c r="G203" s="562"/>
      <c r="H203" s="56"/>
      <c r="I203" s="57"/>
      <c r="J203" s="972"/>
      <c r="K203" s="564" t="str">
        <f t="shared" si="4"/>
        <v/>
      </c>
      <c r="L203" s="564" t="str">
        <f>IF($G203="","",IF(OR(全体概要!$C$15=1,全体概要!$C$15=2),INDEX($BG$15,MATCH($G203,$BF$15,-1)),IF(全体概要!$C$15=3,INDEX($BG$14,MATCH($G203,$BF$14,-1)),IF(AND(全体概要!$C$15&gt;=4,全体概要!$C$15&lt;=7),INDEX($BG$13,MATCH($G203,$BF$13,-1)),0))))</f>
        <v/>
      </c>
      <c r="M203" s="1048" t="str">
        <f t="shared" si="5"/>
        <v/>
      </c>
      <c r="N203" s="1133">
        <f>IF(OR(K203="",L203="",M203=""),0,(IF(全体概要!$U$54="☑",700000*K203*L203*M203,550000*K203*L203*M203)))</f>
        <v>0</v>
      </c>
      <c r="O203" s="1134"/>
      <c r="P203" s="56"/>
      <c r="Q203" s="51"/>
      <c r="R203" s="1134"/>
      <c r="S203" s="51"/>
      <c r="T203" s="51"/>
      <c r="U203" s="1134"/>
      <c r="V203" s="56"/>
      <c r="W203" s="51"/>
      <c r="X203" s="1135"/>
      <c r="Y203" s="51"/>
      <c r="Z203" s="51"/>
      <c r="AA203" s="1134"/>
      <c r="AB203" s="56"/>
      <c r="AC203" s="1134"/>
      <c r="AD203" s="56"/>
      <c r="AE203" s="1134"/>
      <c r="AF203" s="56"/>
      <c r="AG203" s="1134"/>
      <c r="AH203" s="56"/>
      <c r="AI203" s="1134"/>
      <c r="AJ203" s="56"/>
      <c r="AK203" s="1134"/>
      <c r="AL203" s="59"/>
      <c r="AM203" s="1134"/>
      <c r="AN203" s="59"/>
      <c r="AO203" s="1134"/>
      <c r="AP203" s="1020"/>
      <c r="AQ203" s="1134"/>
      <c r="AR203" s="56"/>
      <c r="AS203" s="249"/>
      <c r="AT203" s="1134"/>
      <c r="AU203" s="56"/>
      <c r="AV203" s="565" t="str">
        <f>IF(AU203="","",IF(AU203="A",パネルラジエーター設備費用算出シート!$G$13,IF(AU203="B",パネルラジエーター設備費用算出シート!$N$13,IF(AU203="C",パネルラジエーター設備費用算出シート!$G$23,IF(AU203="D",パネルラジエーター設備費用算出シート!$N$23,IF(AU203="E",パネルラジエーター設備費用算出シート!$G$33,IF(AU203="F",パネルラジエーター設備費用算出シート!$N$33,IF(AU203="G",パネルラジエーター設備費用算出シート!$G$43,IF(AU203="H",パネルラジエーター設備費用算出シート!$N$43,IF(AU203="I",パネルラジエーター設備費用算出シート!$G$54,パネルラジエーター設備費用算出シート!$N$54))))))))))</f>
        <v/>
      </c>
      <c r="AW203" s="1134"/>
      <c r="AX203" s="59"/>
      <c r="AY203" s="566"/>
      <c r="AZ203" s="1134"/>
      <c r="BA203" s="28"/>
      <c r="BB203" s="28"/>
      <c r="BC203" s="28"/>
      <c r="BD203" s="28"/>
      <c r="BE203" s="28"/>
      <c r="BF203" s="28"/>
      <c r="BG203" s="28"/>
      <c r="BH203" s="28"/>
      <c r="BI203" s="28"/>
      <c r="BJ203" s="28"/>
    </row>
    <row r="204" spans="1:62" s="29" customFormat="1">
      <c r="A204" s="67"/>
      <c r="B204" s="52">
        <v>192</v>
      </c>
      <c r="C204" s="78"/>
      <c r="D204" s="53"/>
      <c r="E204" s="68"/>
      <c r="F204" s="562"/>
      <c r="G204" s="562"/>
      <c r="H204" s="56"/>
      <c r="I204" s="57"/>
      <c r="J204" s="972"/>
      <c r="K204" s="564" t="str">
        <f t="shared" si="4"/>
        <v/>
      </c>
      <c r="L204" s="564" t="str">
        <f>IF($G204="","",IF(OR(全体概要!$C$15=1,全体概要!$C$15=2),INDEX($BG$15,MATCH($G204,$BF$15,-1)),IF(全体概要!$C$15=3,INDEX($BG$14,MATCH($G204,$BF$14,-1)),IF(AND(全体概要!$C$15&gt;=4,全体概要!$C$15&lt;=7),INDEX($BG$13,MATCH($G204,$BF$13,-1)),0))))</f>
        <v/>
      </c>
      <c r="M204" s="1048" t="str">
        <f t="shared" si="5"/>
        <v/>
      </c>
      <c r="N204" s="1133">
        <f>IF(OR(K204="",L204="",M204=""),0,(IF(全体概要!$U$54="☑",700000*K204*L204*M204,550000*K204*L204*M204)))</f>
        <v>0</v>
      </c>
      <c r="O204" s="1134"/>
      <c r="P204" s="56"/>
      <c r="Q204" s="51"/>
      <c r="R204" s="1134"/>
      <c r="S204" s="51"/>
      <c r="T204" s="51"/>
      <c r="U204" s="1134"/>
      <c r="V204" s="56"/>
      <c r="W204" s="51"/>
      <c r="X204" s="1135"/>
      <c r="Y204" s="51"/>
      <c r="Z204" s="51"/>
      <c r="AA204" s="1134"/>
      <c r="AB204" s="56"/>
      <c r="AC204" s="1134"/>
      <c r="AD204" s="56"/>
      <c r="AE204" s="1134"/>
      <c r="AF204" s="56"/>
      <c r="AG204" s="1134"/>
      <c r="AH204" s="56"/>
      <c r="AI204" s="1134"/>
      <c r="AJ204" s="56"/>
      <c r="AK204" s="1134"/>
      <c r="AL204" s="59"/>
      <c r="AM204" s="1134"/>
      <c r="AN204" s="59"/>
      <c r="AO204" s="1134"/>
      <c r="AP204" s="1020"/>
      <c r="AQ204" s="1134"/>
      <c r="AR204" s="56"/>
      <c r="AS204" s="249"/>
      <c r="AT204" s="1134"/>
      <c r="AU204" s="56"/>
      <c r="AV204" s="565" t="str">
        <f>IF(AU204="","",IF(AU204="A",パネルラジエーター設備費用算出シート!$G$13,IF(AU204="B",パネルラジエーター設備費用算出シート!$N$13,IF(AU204="C",パネルラジエーター設備費用算出シート!$G$23,IF(AU204="D",パネルラジエーター設備費用算出シート!$N$23,IF(AU204="E",パネルラジエーター設備費用算出シート!$G$33,IF(AU204="F",パネルラジエーター設備費用算出シート!$N$33,IF(AU204="G",パネルラジエーター設備費用算出シート!$G$43,IF(AU204="H",パネルラジエーター設備費用算出シート!$N$43,IF(AU204="I",パネルラジエーター設備費用算出シート!$G$54,パネルラジエーター設備費用算出シート!$N$54))))))))))</f>
        <v/>
      </c>
      <c r="AW204" s="1134"/>
      <c r="AX204" s="59"/>
      <c r="AY204" s="566"/>
      <c r="AZ204" s="1134"/>
      <c r="BA204" s="28"/>
      <c r="BB204" s="28"/>
      <c r="BC204" s="28"/>
      <c r="BD204" s="28"/>
      <c r="BE204" s="28"/>
      <c r="BF204" s="28"/>
      <c r="BG204" s="28"/>
      <c r="BH204" s="28"/>
      <c r="BI204" s="28"/>
      <c r="BJ204" s="28"/>
    </row>
    <row r="205" spans="1:62" s="29" customFormat="1">
      <c r="A205" s="67"/>
      <c r="B205" s="52">
        <v>193</v>
      </c>
      <c r="C205" s="78"/>
      <c r="D205" s="53"/>
      <c r="E205" s="68"/>
      <c r="F205" s="562"/>
      <c r="G205" s="562"/>
      <c r="H205" s="56"/>
      <c r="I205" s="57"/>
      <c r="J205" s="972"/>
      <c r="K205" s="564" t="str">
        <f t="shared" ref="K205:K268" si="6">IF($F205="","",VLOOKUP($F205,$BC$13:$BD$17,2,TRUE))</f>
        <v/>
      </c>
      <c r="L205" s="564" t="str">
        <f>IF($G205="","",IF(OR(全体概要!$C$15=1,全体概要!$C$15=2),INDEX($BG$15,MATCH($G205,$BF$15,-1)),IF(全体概要!$C$15=3,INDEX($BG$14,MATCH($G205,$BF$14,-1)),IF(AND(全体概要!$C$15&gt;=4,全体概要!$C$15&lt;=7),INDEX($BG$13,MATCH($G205,$BF$13,-1)),0))))</f>
        <v/>
      </c>
      <c r="M205" s="1048" t="str">
        <f t="shared" si="5"/>
        <v/>
      </c>
      <c r="N205" s="1133">
        <f>IF(OR(K205="",L205="",M205=""),0,(IF(全体概要!$U$54="☑",700000*K205*L205*M205,550000*K205*L205*M205)))</f>
        <v>0</v>
      </c>
      <c r="O205" s="1134"/>
      <c r="P205" s="56"/>
      <c r="Q205" s="51"/>
      <c r="R205" s="1134"/>
      <c r="S205" s="51"/>
      <c r="T205" s="51"/>
      <c r="U205" s="1134"/>
      <c r="V205" s="56"/>
      <c r="W205" s="51"/>
      <c r="X205" s="1135"/>
      <c r="Y205" s="51"/>
      <c r="Z205" s="51"/>
      <c r="AA205" s="1134"/>
      <c r="AB205" s="56"/>
      <c r="AC205" s="1134"/>
      <c r="AD205" s="56"/>
      <c r="AE205" s="1134"/>
      <c r="AF205" s="56"/>
      <c r="AG205" s="1134"/>
      <c r="AH205" s="56"/>
      <c r="AI205" s="1134"/>
      <c r="AJ205" s="56"/>
      <c r="AK205" s="1134"/>
      <c r="AL205" s="59"/>
      <c r="AM205" s="1134"/>
      <c r="AN205" s="59"/>
      <c r="AO205" s="1134"/>
      <c r="AP205" s="1020"/>
      <c r="AQ205" s="1134"/>
      <c r="AR205" s="56"/>
      <c r="AS205" s="249"/>
      <c r="AT205" s="1134"/>
      <c r="AU205" s="56"/>
      <c r="AV205" s="565" t="str">
        <f>IF(AU205="","",IF(AU205="A",パネルラジエーター設備費用算出シート!$G$13,IF(AU205="B",パネルラジエーター設備費用算出シート!$N$13,IF(AU205="C",パネルラジエーター設備費用算出シート!$G$23,IF(AU205="D",パネルラジエーター設備費用算出シート!$N$23,IF(AU205="E",パネルラジエーター設備費用算出シート!$G$33,IF(AU205="F",パネルラジエーター設備費用算出シート!$N$33,IF(AU205="G",パネルラジエーター設備費用算出シート!$G$43,IF(AU205="H",パネルラジエーター設備費用算出シート!$N$43,IF(AU205="I",パネルラジエーター設備費用算出シート!$G$54,パネルラジエーター設備費用算出シート!$N$54))))))))))</f>
        <v/>
      </c>
      <c r="AW205" s="1134"/>
      <c r="AX205" s="59"/>
      <c r="AY205" s="566"/>
      <c r="AZ205" s="1134"/>
      <c r="BA205" s="28"/>
      <c r="BB205" s="28"/>
      <c r="BC205" s="28"/>
      <c r="BD205" s="28"/>
      <c r="BE205" s="28"/>
      <c r="BF205" s="28"/>
      <c r="BG205" s="28"/>
      <c r="BH205" s="28"/>
      <c r="BI205" s="28"/>
      <c r="BJ205" s="28"/>
    </row>
    <row r="206" spans="1:62" s="29" customFormat="1">
      <c r="A206" s="67"/>
      <c r="B206" s="52">
        <v>194</v>
      </c>
      <c r="C206" s="78"/>
      <c r="D206" s="53"/>
      <c r="E206" s="68"/>
      <c r="F206" s="562"/>
      <c r="G206" s="562"/>
      <c r="H206" s="56"/>
      <c r="I206" s="57"/>
      <c r="J206" s="972"/>
      <c r="K206" s="564" t="str">
        <f t="shared" si="6"/>
        <v/>
      </c>
      <c r="L206" s="564" t="str">
        <f>IF($G206="","",IF(OR(全体概要!$C$15=1,全体概要!$C$15=2),INDEX($BG$15,MATCH($G206,$BF$15,-1)),IF(全体概要!$C$15=3,INDEX($BG$14,MATCH($G206,$BF$14,-1)),IF(AND(全体概要!$C$15&gt;=4,全体概要!$C$15&lt;=7),INDEX($BG$13,MATCH($G206,$BF$13,-1)),0))))</f>
        <v/>
      </c>
      <c r="M206" s="1048" t="str">
        <f t="shared" ref="M206:M269" si="7">IF(OR($F206="",$H206="",$I206=""),"",VLOOKUP($H206&amp;$I206,$BI$13:$BJ$18,IF($F206&lt;0,2,IF(AND($H206="角住戸"),2,2)),FALSE))</f>
        <v/>
      </c>
      <c r="N206" s="1133">
        <f>IF(OR(K206="",L206="",M206=""),0,(IF(全体概要!$U$54="☑",700000*K206*L206*M206,550000*K206*L206*M206)))</f>
        <v>0</v>
      </c>
      <c r="O206" s="1134"/>
      <c r="P206" s="56"/>
      <c r="Q206" s="51"/>
      <c r="R206" s="1134"/>
      <c r="S206" s="51"/>
      <c r="T206" s="51"/>
      <c r="U206" s="1134"/>
      <c r="V206" s="56"/>
      <c r="W206" s="51"/>
      <c r="X206" s="1135"/>
      <c r="Y206" s="51"/>
      <c r="Z206" s="51"/>
      <c r="AA206" s="1134"/>
      <c r="AB206" s="56"/>
      <c r="AC206" s="1134"/>
      <c r="AD206" s="56"/>
      <c r="AE206" s="1134"/>
      <c r="AF206" s="56"/>
      <c r="AG206" s="1134"/>
      <c r="AH206" s="56"/>
      <c r="AI206" s="1134"/>
      <c r="AJ206" s="56"/>
      <c r="AK206" s="1134"/>
      <c r="AL206" s="59"/>
      <c r="AM206" s="1134"/>
      <c r="AN206" s="59"/>
      <c r="AO206" s="1134"/>
      <c r="AP206" s="1020"/>
      <c r="AQ206" s="1134"/>
      <c r="AR206" s="56"/>
      <c r="AS206" s="249"/>
      <c r="AT206" s="1134"/>
      <c r="AU206" s="56"/>
      <c r="AV206" s="565" t="str">
        <f>IF(AU206="","",IF(AU206="A",パネルラジエーター設備費用算出シート!$G$13,IF(AU206="B",パネルラジエーター設備費用算出シート!$N$13,IF(AU206="C",パネルラジエーター設備費用算出シート!$G$23,IF(AU206="D",パネルラジエーター設備費用算出シート!$N$23,IF(AU206="E",パネルラジエーター設備費用算出シート!$G$33,IF(AU206="F",パネルラジエーター設備費用算出シート!$N$33,IF(AU206="G",パネルラジエーター設備費用算出シート!$G$43,IF(AU206="H",パネルラジエーター設備費用算出シート!$N$43,IF(AU206="I",パネルラジエーター設備費用算出シート!$G$54,パネルラジエーター設備費用算出シート!$N$54))))))))))</f>
        <v/>
      </c>
      <c r="AW206" s="1134"/>
      <c r="AX206" s="59"/>
      <c r="AY206" s="566"/>
      <c r="AZ206" s="1134"/>
      <c r="BA206" s="28"/>
      <c r="BB206" s="28"/>
      <c r="BC206" s="28"/>
      <c r="BD206" s="28"/>
      <c r="BE206" s="28"/>
      <c r="BF206" s="28"/>
      <c r="BG206" s="28"/>
      <c r="BH206" s="28"/>
      <c r="BI206" s="28"/>
      <c r="BJ206" s="28"/>
    </row>
    <row r="207" spans="1:62" s="29" customFormat="1">
      <c r="A207" s="67"/>
      <c r="B207" s="52">
        <v>195</v>
      </c>
      <c r="C207" s="78"/>
      <c r="D207" s="53"/>
      <c r="E207" s="68"/>
      <c r="F207" s="562"/>
      <c r="G207" s="562"/>
      <c r="H207" s="56"/>
      <c r="I207" s="57"/>
      <c r="J207" s="972"/>
      <c r="K207" s="564" t="str">
        <f t="shared" si="6"/>
        <v/>
      </c>
      <c r="L207" s="564" t="str">
        <f>IF($G207="","",IF(OR(全体概要!$C$15=1,全体概要!$C$15=2),INDEX($BG$15,MATCH($G207,$BF$15,-1)),IF(全体概要!$C$15=3,INDEX($BG$14,MATCH($G207,$BF$14,-1)),IF(AND(全体概要!$C$15&gt;=4,全体概要!$C$15&lt;=7),INDEX($BG$13,MATCH($G207,$BF$13,-1)),0))))</f>
        <v/>
      </c>
      <c r="M207" s="1048" t="str">
        <f t="shared" si="7"/>
        <v/>
      </c>
      <c r="N207" s="1133">
        <f>IF(OR(K207="",L207="",M207=""),0,(IF(全体概要!$U$54="☑",700000*K207*L207*M207,550000*K207*L207*M207)))</f>
        <v>0</v>
      </c>
      <c r="O207" s="1134"/>
      <c r="P207" s="56"/>
      <c r="Q207" s="51"/>
      <c r="R207" s="1134"/>
      <c r="S207" s="51"/>
      <c r="T207" s="51"/>
      <c r="U207" s="1134"/>
      <c r="V207" s="56"/>
      <c r="W207" s="51"/>
      <c r="X207" s="1135"/>
      <c r="Y207" s="51"/>
      <c r="Z207" s="51"/>
      <c r="AA207" s="1134"/>
      <c r="AB207" s="56"/>
      <c r="AC207" s="1134"/>
      <c r="AD207" s="56"/>
      <c r="AE207" s="1134"/>
      <c r="AF207" s="56"/>
      <c r="AG207" s="1134"/>
      <c r="AH207" s="56"/>
      <c r="AI207" s="1134"/>
      <c r="AJ207" s="56"/>
      <c r="AK207" s="1134"/>
      <c r="AL207" s="59"/>
      <c r="AM207" s="1134"/>
      <c r="AN207" s="59"/>
      <c r="AO207" s="1134"/>
      <c r="AP207" s="1020"/>
      <c r="AQ207" s="1134"/>
      <c r="AR207" s="56"/>
      <c r="AS207" s="249"/>
      <c r="AT207" s="1134"/>
      <c r="AU207" s="56"/>
      <c r="AV207" s="565" t="str">
        <f>IF(AU207="","",IF(AU207="A",パネルラジエーター設備費用算出シート!$G$13,IF(AU207="B",パネルラジエーター設備費用算出シート!$N$13,IF(AU207="C",パネルラジエーター設備費用算出シート!$G$23,IF(AU207="D",パネルラジエーター設備費用算出シート!$N$23,IF(AU207="E",パネルラジエーター設備費用算出シート!$G$33,IF(AU207="F",パネルラジエーター設備費用算出シート!$N$33,IF(AU207="G",パネルラジエーター設備費用算出シート!$G$43,IF(AU207="H",パネルラジエーター設備費用算出シート!$N$43,IF(AU207="I",パネルラジエーター設備費用算出シート!$G$54,パネルラジエーター設備費用算出シート!$N$54))))))))))</f>
        <v/>
      </c>
      <c r="AW207" s="1134"/>
      <c r="AX207" s="59"/>
      <c r="AY207" s="566"/>
      <c r="AZ207" s="1134"/>
      <c r="BA207" s="28"/>
      <c r="BB207" s="28"/>
      <c r="BC207" s="28"/>
      <c r="BD207" s="28"/>
      <c r="BE207" s="28"/>
      <c r="BF207" s="28"/>
      <c r="BG207" s="28"/>
      <c r="BH207" s="28"/>
      <c r="BI207" s="28"/>
      <c r="BJ207" s="28"/>
    </row>
    <row r="208" spans="1:62" s="29" customFormat="1">
      <c r="A208" s="67"/>
      <c r="B208" s="52">
        <v>196</v>
      </c>
      <c r="C208" s="78"/>
      <c r="D208" s="53"/>
      <c r="E208" s="68"/>
      <c r="F208" s="562"/>
      <c r="G208" s="562"/>
      <c r="H208" s="56"/>
      <c r="I208" s="57"/>
      <c r="J208" s="972"/>
      <c r="K208" s="564" t="str">
        <f t="shared" si="6"/>
        <v/>
      </c>
      <c r="L208" s="564" t="str">
        <f>IF($G208="","",IF(OR(全体概要!$C$15=1,全体概要!$C$15=2),INDEX($BG$15,MATCH($G208,$BF$15,-1)),IF(全体概要!$C$15=3,INDEX($BG$14,MATCH($G208,$BF$14,-1)),IF(AND(全体概要!$C$15&gt;=4,全体概要!$C$15&lt;=7),INDEX($BG$13,MATCH($G208,$BF$13,-1)),0))))</f>
        <v/>
      </c>
      <c r="M208" s="1048" t="str">
        <f t="shared" si="7"/>
        <v/>
      </c>
      <c r="N208" s="1133">
        <f>IF(OR(K208="",L208="",M208=""),0,(IF(全体概要!$U$54="☑",700000*K208*L208*M208,550000*K208*L208*M208)))</f>
        <v>0</v>
      </c>
      <c r="O208" s="1134"/>
      <c r="P208" s="56"/>
      <c r="Q208" s="51"/>
      <c r="R208" s="1134"/>
      <c r="S208" s="51"/>
      <c r="T208" s="51"/>
      <c r="U208" s="1134"/>
      <c r="V208" s="56"/>
      <c r="W208" s="51"/>
      <c r="X208" s="1135"/>
      <c r="Y208" s="51"/>
      <c r="Z208" s="51"/>
      <c r="AA208" s="1134"/>
      <c r="AB208" s="56"/>
      <c r="AC208" s="1134"/>
      <c r="AD208" s="56"/>
      <c r="AE208" s="1134"/>
      <c r="AF208" s="56"/>
      <c r="AG208" s="1134"/>
      <c r="AH208" s="56"/>
      <c r="AI208" s="1134"/>
      <c r="AJ208" s="56"/>
      <c r="AK208" s="1134"/>
      <c r="AL208" s="59"/>
      <c r="AM208" s="1134"/>
      <c r="AN208" s="59"/>
      <c r="AO208" s="1134"/>
      <c r="AP208" s="1020"/>
      <c r="AQ208" s="1134"/>
      <c r="AR208" s="56"/>
      <c r="AS208" s="249"/>
      <c r="AT208" s="1134"/>
      <c r="AU208" s="56"/>
      <c r="AV208" s="565" t="str">
        <f>IF(AU208="","",IF(AU208="A",パネルラジエーター設備費用算出シート!$G$13,IF(AU208="B",パネルラジエーター設備費用算出シート!$N$13,IF(AU208="C",パネルラジエーター設備費用算出シート!$G$23,IF(AU208="D",パネルラジエーター設備費用算出シート!$N$23,IF(AU208="E",パネルラジエーター設備費用算出シート!$G$33,IF(AU208="F",パネルラジエーター設備費用算出シート!$N$33,IF(AU208="G",パネルラジエーター設備費用算出シート!$G$43,IF(AU208="H",パネルラジエーター設備費用算出シート!$N$43,IF(AU208="I",パネルラジエーター設備費用算出シート!$G$54,パネルラジエーター設備費用算出シート!$N$54))))))))))</f>
        <v/>
      </c>
      <c r="AW208" s="1134"/>
      <c r="AX208" s="59"/>
      <c r="AY208" s="566"/>
      <c r="AZ208" s="1134"/>
      <c r="BA208" s="28"/>
      <c r="BB208" s="28"/>
      <c r="BC208" s="28"/>
      <c r="BD208" s="28"/>
      <c r="BE208" s="28"/>
      <c r="BF208" s="28"/>
      <c r="BG208" s="28"/>
      <c r="BH208" s="28"/>
      <c r="BI208" s="28"/>
      <c r="BJ208" s="28"/>
    </row>
    <row r="209" spans="1:62" s="29" customFormat="1">
      <c r="A209" s="67"/>
      <c r="B209" s="52">
        <v>197</v>
      </c>
      <c r="C209" s="78"/>
      <c r="D209" s="53"/>
      <c r="E209" s="68"/>
      <c r="F209" s="562"/>
      <c r="G209" s="562"/>
      <c r="H209" s="56"/>
      <c r="I209" s="57"/>
      <c r="J209" s="972"/>
      <c r="K209" s="564" t="str">
        <f t="shared" si="6"/>
        <v/>
      </c>
      <c r="L209" s="564" t="str">
        <f>IF($G209="","",IF(OR(全体概要!$C$15=1,全体概要!$C$15=2),INDEX($BG$15,MATCH($G209,$BF$15,-1)),IF(全体概要!$C$15=3,INDEX($BG$14,MATCH($G209,$BF$14,-1)),IF(AND(全体概要!$C$15&gt;=4,全体概要!$C$15&lt;=7),INDEX($BG$13,MATCH($G209,$BF$13,-1)),0))))</f>
        <v/>
      </c>
      <c r="M209" s="1048" t="str">
        <f t="shared" si="7"/>
        <v/>
      </c>
      <c r="N209" s="1133">
        <f>IF(OR(K209="",L209="",M209=""),0,(IF(全体概要!$U$54="☑",700000*K209*L209*M209,550000*K209*L209*M209)))</f>
        <v>0</v>
      </c>
      <c r="O209" s="1134"/>
      <c r="P209" s="56"/>
      <c r="Q209" s="51"/>
      <c r="R209" s="1134"/>
      <c r="S209" s="51"/>
      <c r="T209" s="51"/>
      <c r="U209" s="1134"/>
      <c r="V209" s="56"/>
      <c r="W209" s="51"/>
      <c r="X209" s="1135"/>
      <c r="Y209" s="51"/>
      <c r="Z209" s="51"/>
      <c r="AA209" s="1134"/>
      <c r="AB209" s="56"/>
      <c r="AC209" s="1134"/>
      <c r="AD209" s="56"/>
      <c r="AE209" s="1134"/>
      <c r="AF209" s="56"/>
      <c r="AG209" s="1134"/>
      <c r="AH209" s="56"/>
      <c r="AI209" s="1134"/>
      <c r="AJ209" s="56"/>
      <c r="AK209" s="1134"/>
      <c r="AL209" s="59"/>
      <c r="AM209" s="1134"/>
      <c r="AN209" s="59"/>
      <c r="AO209" s="1134"/>
      <c r="AP209" s="1020"/>
      <c r="AQ209" s="1134"/>
      <c r="AR209" s="56"/>
      <c r="AS209" s="249"/>
      <c r="AT209" s="1134"/>
      <c r="AU209" s="56"/>
      <c r="AV209" s="565" t="str">
        <f>IF(AU209="","",IF(AU209="A",パネルラジエーター設備費用算出シート!$G$13,IF(AU209="B",パネルラジエーター設備費用算出シート!$N$13,IF(AU209="C",パネルラジエーター設備費用算出シート!$G$23,IF(AU209="D",パネルラジエーター設備費用算出シート!$N$23,IF(AU209="E",パネルラジエーター設備費用算出シート!$G$33,IF(AU209="F",パネルラジエーター設備費用算出シート!$N$33,IF(AU209="G",パネルラジエーター設備費用算出シート!$G$43,IF(AU209="H",パネルラジエーター設備費用算出シート!$N$43,IF(AU209="I",パネルラジエーター設備費用算出シート!$G$54,パネルラジエーター設備費用算出シート!$N$54))))))))))</f>
        <v/>
      </c>
      <c r="AW209" s="1134"/>
      <c r="AX209" s="59"/>
      <c r="AY209" s="566"/>
      <c r="AZ209" s="1134"/>
      <c r="BA209" s="28"/>
      <c r="BB209" s="28"/>
      <c r="BC209" s="28"/>
      <c r="BD209" s="28"/>
      <c r="BE209" s="28"/>
      <c r="BF209" s="28"/>
      <c r="BG209" s="28"/>
      <c r="BH209" s="28"/>
      <c r="BI209" s="28"/>
      <c r="BJ209" s="28"/>
    </row>
    <row r="210" spans="1:62" s="29" customFormat="1">
      <c r="A210" s="67"/>
      <c r="B210" s="52">
        <v>198</v>
      </c>
      <c r="C210" s="78"/>
      <c r="D210" s="53"/>
      <c r="E210" s="68"/>
      <c r="F210" s="562"/>
      <c r="G210" s="562"/>
      <c r="H210" s="56"/>
      <c r="I210" s="57"/>
      <c r="J210" s="972"/>
      <c r="K210" s="564" t="str">
        <f t="shared" si="6"/>
        <v/>
      </c>
      <c r="L210" s="564" t="str">
        <f>IF($G210="","",IF(OR(全体概要!$C$15=1,全体概要!$C$15=2),INDEX($BG$15,MATCH($G210,$BF$15,-1)),IF(全体概要!$C$15=3,INDEX($BG$14,MATCH($G210,$BF$14,-1)),IF(AND(全体概要!$C$15&gt;=4,全体概要!$C$15&lt;=7),INDEX($BG$13,MATCH($G210,$BF$13,-1)),0))))</f>
        <v/>
      </c>
      <c r="M210" s="1048" t="str">
        <f t="shared" si="7"/>
        <v/>
      </c>
      <c r="N210" s="1133">
        <f>IF(OR(K210="",L210="",M210=""),0,(IF(全体概要!$U$54="☑",700000*K210*L210*M210,550000*K210*L210*M210)))</f>
        <v>0</v>
      </c>
      <c r="O210" s="1134"/>
      <c r="P210" s="56"/>
      <c r="Q210" s="51"/>
      <c r="R210" s="1134"/>
      <c r="S210" s="51"/>
      <c r="T210" s="51"/>
      <c r="U210" s="1134"/>
      <c r="V210" s="56"/>
      <c r="W210" s="51"/>
      <c r="X210" s="1135"/>
      <c r="Y210" s="51"/>
      <c r="Z210" s="51"/>
      <c r="AA210" s="1134"/>
      <c r="AB210" s="56"/>
      <c r="AC210" s="1134"/>
      <c r="AD210" s="56"/>
      <c r="AE210" s="1134"/>
      <c r="AF210" s="56"/>
      <c r="AG210" s="1134"/>
      <c r="AH210" s="56"/>
      <c r="AI210" s="1134"/>
      <c r="AJ210" s="56"/>
      <c r="AK210" s="1134"/>
      <c r="AL210" s="59"/>
      <c r="AM210" s="1134"/>
      <c r="AN210" s="59"/>
      <c r="AO210" s="1134"/>
      <c r="AP210" s="1020"/>
      <c r="AQ210" s="1134"/>
      <c r="AR210" s="56"/>
      <c r="AS210" s="249"/>
      <c r="AT210" s="1134"/>
      <c r="AU210" s="56"/>
      <c r="AV210" s="565" t="str">
        <f>IF(AU210="","",IF(AU210="A",パネルラジエーター設備費用算出シート!$G$13,IF(AU210="B",パネルラジエーター設備費用算出シート!$N$13,IF(AU210="C",パネルラジエーター設備費用算出シート!$G$23,IF(AU210="D",パネルラジエーター設備費用算出シート!$N$23,IF(AU210="E",パネルラジエーター設備費用算出シート!$G$33,IF(AU210="F",パネルラジエーター設備費用算出シート!$N$33,IF(AU210="G",パネルラジエーター設備費用算出シート!$G$43,IF(AU210="H",パネルラジエーター設備費用算出シート!$N$43,IF(AU210="I",パネルラジエーター設備費用算出シート!$G$54,パネルラジエーター設備費用算出シート!$N$54))))))))))</f>
        <v/>
      </c>
      <c r="AW210" s="1134"/>
      <c r="AX210" s="59"/>
      <c r="AY210" s="566"/>
      <c r="AZ210" s="1134"/>
      <c r="BA210" s="28"/>
      <c r="BB210" s="28"/>
      <c r="BC210" s="28"/>
      <c r="BD210" s="28"/>
      <c r="BE210" s="28"/>
      <c r="BF210" s="28"/>
      <c r="BG210" s="28"/>
      <c r="BH210" s="28"/>
      <c r="BI210" s="28"/>
      <c r="BJ210" s="28"/>
    </row>
    <row r="211" spans="1:62" s="29" customFormat="1">
      <c r="A211" s="67"/>
      <c r="B211" s="52">
        <v>199</v>
      </c>
      <c r="C211" s="78"/>
      <c r="D211" s="53"/>
      <c r="E211" s="68"/>
      <c r="F211" s="562"/>
      <c r="G211" s="562"/>
      <c r="H211" s="56"/>
      <c r="I211" s="57"/>
      <c r="J211" s="972"/>
      <c r="K211" s="564" t="str">
        <f t="shared" si="6"/>
        <v/>
      </c>
      <c r="L211" s="564" t="str">
        <f>IF($G211="","",IF(OR(全体概要!$C$15=1,全体概要!$C$15=2),INDEX($BG$15,MATCH($G211,$BF$15,-1)),IF(全体概要!$C$15=3,INDEX($BG$14,MATCH($G211,$BF$14,-1)),IF(AND(全体概要!$C$15&gt;=4,全体概要!$C$15&lt;=7),INDEX($BG$13,MATCH($G211,$BF$13,-1)),0))))</f>
        <v/>
      </c>
      <c r="M211" s="1048" t="str">
        <f t="shared" si="7"/>
        <v/>
      </c>
      <c r="N211" s="1133">
        <f>IF(OR(K211="",L211="",M211=""),0,(IF(全体概要!$U$54="☑",700000*K211*L211*M211,550000*K211*L211*M211)))</f>
        <v>0</v>
      </c>
      <c r="O211" s="1134"/>
      <c r="P211" s="56"/>
      <c r="Q211" s="51"/>
      <c r="R211" s="1134"/>
      <c r="S211" s="51"/>
      <c r="T211" s="51"/>
      <c r="U211" s="1134"/>
      <c r="V211" s="56"/>
      <c r="W211" s="51"/>
      <c r="X211" s="1135"/>
      <c r="Y211" s="51"/>
      <c r="Z211" s="51"/>
      <c r="AA211" s="1134"/>
      <c r="AB211" s="56"/>
      <c r="AC211" s="1134"/>
      <c r="AD211" s="56"/>
      <c r="AE211" s="1134"/>
      <c r="AF211" s="56"/>
      <c r="AG211" s="1134"/>
      <c r="AH211" s="56"/>
      <c r="AI211" s="1134"/>
      <c r="AJ211" s="56"/>
      <c r="AK211" s="1134"/>
      <c r="AL211" s="59"/>
      <c r="AM211" s="1134"/>
      <c r="AN211" s="59"/>
      <c r="AO211" s="1134"/>
      <c r="AP211" s="1020"/>
      <c r="AQ211" s="1134"/>
      <c r="AR211" s="56"/>
      <c r="AS211" s="249"/>
      <c r="AT211" s="1134"/>
      <c r="AU211" s="56"/>
      <c r="AV211" s="565" t="str">
        <f>IF(AU211="","",IF(AU211="A",パネルラジエーター設備費用算出シート!$G$13,IF(AU211="B",パネルラジエーター設備費用算出シート!$N$13,IF(AU211="C",パネルラジエーター設備費用算出シート!$G$23,IF(AU211="D",パネルラジエーター設備費用算出シート!$N$23,IF(AU211="E",パネルラジエーター設備費用算出シート!$G$33,IF(AU211="F",パネルラジエーター設備費用算出シート!$N$33,IF(AU211="G",パネルラジエーター設備費用算出シート!$G$43,IF(AU211="H",パネルラジエーター設備費用算出シート!$N$43,IF(AU211="I",パネルラジエーター設備費用算出シート!$G$54,パネルラジエーター設備費用算出シート!$N$54))))))))))</f>
        <v/>
      </c>
      <c r="AW211" s="1134"/>
      <c r="AX211" s="59"/>
      <c r="AY211" s="566"/>
      <c r="AZ211" s="1134"/>
      <c r="BA211" s="28"/>
      <c r="BB211" s="28"/>
      <c r="BC211" s="28"/>
      <c r="BD211" s="28"/>
      <c r="BE211" s="28"/>
      <c r="BF211" s="28"/>
      <c r="BG211" s="28"/>
      <c r="BH211" s="28"/>
      <c r="BI211" s="28"/>
      <c r="BJ211" s="28"/>
    </row>
    <row r="212" spans="1:62" s="29" customFormat="1">
      <c r="A212" s="67"/>
      <c r="B212" s="52">
        <v>200</v>
      </c>
      <c r="C212" s="78"/>
      <c r="D212" s="53"/>
      <c r="E212" s="68"/>
      <c r="F212" s="562"/>
      <c r="G212" s="562"/>
      <c r="H212" s="56"/>
      <c r="I212" s="57"/>
      <c r="J212" s="972"/>
      <c r="K212" s="564" t="str">
        <f t="shared" si="6"/>
        <v/>
      </c>
      <c r="L212" s="564" t="str">
        <f>IF($G212="","",IF(OR(全体概要!$C$15=1,全体概要!$C$15=2),INDEX($BG$15,MATCH($G212,$BF$15,-1)),IF(全体概要!$C$15=3,INDEX($BG$14,MATCH($G212,$BF$14,-1)),IF(AND(全体概要!$C$15&gt;=4,全体概要!$C$15&lt;=7),INDEX($BG$13,MATCH($G212,$BF$13,-1)),0))))</f>
        <v/>
      </c>
      <c r="M212" s="1048" t="str">
        <f t="shared" si="7"/>
        <v/>
      </c>
      <c r="N212" s="1133">
        <f>IF(OR(K212="",L212="",M212=""),0,(IF(全体概要!$U$54="☑",700000*K212*L212*M212,550000*K212*L212*M212)))</f>
        <v>0</v>
      </c>
      <c r="O212" s="1134"/>
      <c r="P212" s="56"/>
      <c r="Q212" s="51"/>
      <c r="R212" s="1134"/>
      <c r="S212" s="51"/>
      <c r="T212" s="51"/>
      <c r="U212" s="1134"/>
      <c r="V212" s="56"/>
      <c r="W212" s="51"/>
      <c r="X212" s="1135"/>
      <c r="Y212" s="51"/>
      <c r="Z212" s="51"/>
      <c r="AA212" s="1134"/>
      <c r="AB212" s="56"/>
      <c r="AC212" s="1134"/>
      <c r="AD212" s="56"/>
      <c r="AE212" s="1134"/>
      <c r="AF212" s="56"/>
      <c r="AG212" s="1134"/>
      <c r="AH212" s="56"/>
      <c r="AI212" s="1134"/>
      <c r="AJ212" s="56"/>
      <c r="AK212" s="1134"/>
      <c r="AL212" s="59"/>
      <c r="AM212" s="1134"/>
      <c r="AN212" s="59"/>
      <c r="AO212" s="1134"/>
      <c r="AP212" s="1020"/>
      <c r="AQ212" s="1134"/>
      <c r="AR212" s="56"/>
      <c r="AS212" s="249"/>
      <c r="AT212" s="1134"/>
      <c r="AU212" s="56"/>
      <c r="AV212" s="565" t="str">
        <f>IF(AU212="","",IF(AU212="A",パネルラジエーター設備費用算出シート!$G$13,IF(AU212="B",パネルラジエーター設備費用算出シート!$N$13,IF(AU212="C",パネルラジエーター設備費用算出シート!$G$23,IF(AU212="D",パネルラジエーター設備費用算出シート!$N$23,IF(AU212="E",パネルラジエーター設備費用算出シート!$G$33,IF(AU212="F",パネルラジエーター設備費用算出シート!$N$33,IF(AU212="G",パネルラジエーター設備費用算出シート!$G$43,IF(AU212="H",パネルラジエーター設備費用算出シート!$N$43,IF(AU212="I",パネルラジエーター設備費用算出シート!$G$54,パネルラジエーター設備費用算出シート!$N$54))))))))))</f>
        <v/>
      </c>
      <c r="AW212" s="1134"/>
      <c r="AX212" s="59"/>
      <c r="AY212" s="566"/>
      <c r="AZ212" s="1134"/>
      <c r="BA212" s="28"/>
      <c r="BB212" s="28"/>
      <c r="BC212" s="28"/>
      <c r="BD212" s="28"/>
      <c r="BE212" s="28"/>
      <c r="BF212" s="28"/>
      <c r="BG212" s="28"/>
      <c r="BH212" s="28"/>
      <c r="BI212" s="28"/>
      <c r="BJ212" s="28"/>
    </row>
    <row r="213" spans="1:62" s="29" customFormat="1">
      <c r="A213" s="67"/>
      <c r="B213" s="52">
        <v>201</v>
      </c>
      <c r="C213" s="78"/>
      <c r="D213" s="53"/>
      <c r="E213" s="68"/>
      <c r="F213" s="562"/>
      <c r="G213" s="562"/>
      <c r="H213" s="56"/>
      <c r="I213" s="57"/>
      <c r="J213" s="972"/>
      <c r="K213" s="564" t="str">
        <f t="shared" si="6"/>
        <v/>
      </c>
      <c r="L213" s="564" t="str">
        <f>IF($G213="","",IF(OR(全体概要!$C$15=1,全体概要!$C$15=2),INDEX($BG$15,MATCH($G213,$BF$15,-1)),IF(全体概要!$C$15=3,INDEX($BG$14,MATCH($G213,$BF$14,-1)),IF(AND(全体概要!$C$15&gt;=4,全体概要!$C$15&lt;=7),INDEX($BG$13,MATCH($G213,$BF$13,-1)),0))))</f>
        <v/>
      </c>
      <c r="M213" s="1048" t="str">
        <f t="shared" si="7"/>
        <v/>
      </c>
      <c r="N213" s="1133">
        <f>IF(OR(K213="",L213="",M213=""),0,(IF(全体概要!$U$54="☑",700000*K213*L213*M213,550000*K213*L213*M213)))</f>
        <v>0</v>
      </c>
      <c r="O213" s="1134"/>
      <c r="P213" s="56"/>
      <c r="Q213" s="51"/>
      <c r="R213" s="1134"/>
      <c r="S213" s="51"/>
      <c r="T213" s="51"/>
      <c r="U213" s="1134"/>
      <c r="V213" s="56"/>
      <c r="W213" s="51"/>
      <c r="X213" s="1135"/>
      <c r="Y213" s="51"/>
      <c r="Z213" s="51"/>
      <c r="AA213" s="1134"/>
      <c r="AB213" s="56"/>
      <c r="AC213" s="1134"/>
      <c r="AD213" s="56"/>
      <c r="AE213" s="1134"/>
      <c r="AF213" s="56"/>
      <c r="AG213" s="1134"/>
      <c r="AH213" s="56"/>
      <c r="AI213" s="1134"/>
      <c r="AJ213" s="56"/>
      <c r="AK213" s="1134"/>
      <c r="AL213" s="59"/>
      <c r="AM213" s="1134"/>
      <c r="AN213" s="59"/>
      <c r="AO213" s="1134"/>
      <c r="AP213" s="1020"/>
      <c r="AQ213" s="1134"/>
      <c r="AR213" s="56"/>
      <c r="AS213" s="249"/>
      <c r="AT213" s="1134"/>
      <c r="AU213" s="56"/>
      <c r="AV213" s="565" t="str">
        <f>IF(AU213="","",IF(AU213="A",パネルラジエーター設備費用算出シート!$G$13,IF(AU213="B",パネルラジエーター設備費用算出シート!$N$13,IF(AU213="C",パネルラジエーター設備費用算出シート!$G$23,IF(AU213="D",パネルラジエーター設備費用算出シート!$N$23,IF(AU213="E",パネルラジエーター設備費用算出シート!$G$33,IF(AU213="F",パネルラジエーター設備費用算出シート!$N$33,IF(AU213="G",パネルラジエーター設備費用算出シート!$G$43,IF(AU213="H",パネルラジエーター設備費用算出シート!$N$43,IF(AU213="I",パネルラジエーター設備費用算出シート!$G$54,パネルラジエーター設備費用算出シート!$N$54))))))))))</f>
        <v/>
      </c>
      <c r="AW213" s="1134"/>
      <c r="AX213" s="59"/>
      <c r="AY213" s="566"/>
      <c r="AZ213" s="1134"/>
      <c r="BA213" s="28"/>
      <c r="BB213" s="28"/>
      <c r="BC213" s="28"/>
      <c r="BD213" s="28"/>
      <c r="BE213" s="28"/>
      <c r="BF213" s="28"/>
      <c r="BG213" s="28"/>
      <c r="BH213" s="28"/>
      <c r="BI213" s="28"/>
      <c r="BJ213" s="28"/>
    </row>
    <row r="214" spans="1:62" s="29" customFormat="1">
      <c r="A214" s="67"/>
      <c r="B214" s="52">
        <v>202</v>
      </c>
      <c r="C214" s="78"/>
      <c r="D214" s="53"/>
      <c r="E214" s="68"/>
      <c r="F214" s="562"/>
      <c r="G214" s="562"/>
      <c r="H214" s="56"/>
      <c r="I214" s="57"/>
      <c r="J214" s="972"/>
      <c r="K214" s="564" t="str">
        <f t="shared" si="6"/>
        <v/>
      </c>
      <c r="L214" s="564" t="str">
        <f>IF($G214="","",IF(OR(全体概要!$C$15=1,全体概要!$C$15=2),INDEX($BG$15,MATCH($G214,$BF$15,-1)),IF(全体概要!$C$15=3,INDEX($BG$14,MATCH($G214,$BF$14,-1)),IF(AND(全体概要!$C$15&gt;=4,全体概要!$C$15&lt;=7),INDEX($BG$13,MATCH($G214,$BF$13,-1)),0))))</f>
        <v/>
      </c>
      <c r="M214" s="1048" t="str">
        <f t="shared" si="7"/>
        <v/>
      </c>
      <c r="N214" s="1133">
        <f>IF(OR(K214="",L214="",M214=""),0,(IF(全体概要!$U$54="☑",700000*K214*L214*M214,550000*K214*L214*M214)))</f>
        <v>0</v>
      </c>
      <c r="O214" s="1134"/>
      <c r="P214" s="56"/>
      <c r="Q214" s="51"/>
      <c r="R214" s="1134"/>
      <c r="S214" s="51"/>
      <c r="T214" s="51"/>
      <c r="U214" s="1134"/>
      <c r="V214" s="56"/>
      <c r="W214" s="51"/>
      <c r="X214" s="1135"/>
      <c r="Y214" s="51"/>
      <c r="Z214" s="51"/>
      <c r="AA214" s="1134"/>
      <c r="AB214" s="56"/>
      <c r="AC214" s="1134"/>
      <c r="AD214" s="56"/>
      <c r="AE214" s="1134"/>
      <c r="AF214" s="56"/>
      <c r="AG214" s="1134"/>
      <c r="AH214" s="56"/>
      <c r="AI214" s="1134"/>
      <c r="AJ214" s="56"/>
      <c r="AK214" s="1134"/>
      <c r="AL214" s="59"/>
      <c r="AM214" s="1134"/>
      <c r="AN214" s="59"/>
      <c r="AO214" s="1134"/>
      <c r="AP214" s="1020"/>
      <c r="AQ214" s="1134"/>
      <c r="AR214" s="56"/>
      <c r="AS214" s="249"/>
      <c r="AT214" s="1134"/>
      <c r="AU214" s="56"/>
      <c r="AV214" s="565" t="str">
        <f>IF(AU214="","",IF(AU214="A",パネルラジエーター設備費用算出シート!$G$13,IF(AU214="B",パネルラジエーター設備費用算出シート!$N$13,IF(AU214="C",パネルラジエーター設備費用算出シート!$G$23,IF(AU214="D",パネルラジエーター設備費用算出シート!$N$23,IF(AU214="E",パネルラジエーター設備費用算出シート!$G$33,IF(AU214="F",パネルラジエーター設備費用算出シート!$N$33,IF(AU214="G",パネルラジエーター設備費用算出シート!$G$43,IF(AU214="H",パネルラジエーター設備費用算出シート!$N$43,IF(AU214="I",パネルラジエーター設備費用算出シート!$G$54,パネルラジエーター設備費用算出シート!$N$54))))))))))</f>
        <v/>
      </c>
      <c r="AW214" s="1134"/>
      <c r="AX214" s="59"/>
      <c r="AY214" s="566"/>
      <c r="AZ214" s="1134"/>
      <c r="BA214" s="28"/>
      <c r="BB214" s="28"/>
      <c r="BC214" s="28"/>
      <c r="BD214" s="28"/>
      <c r="BE214" s="28"/>
      <c r="BF214" s="28"/>
      <c r="BG214" s="28"/>
      <c r="BH214" s="28"/>
      <c r="BI214" s="28"/>
      <c r="BJ214" s="28"/>
    </row>
    <row r="215" spans="1:62" s="29" customFormat="1">
      <c r="A215" s="67"/>
      <c r="B215" s="52">
        <v>203</v>
      </c>
      <c r="C215" s="78"/>
      <c r="D215" s="53"/>
      <c r="E215" s="68"/>
      <c r="F215" s="562"/>
      <c r="G215" s="562"/>
      <c r="H215" s="56"/>
      <c r="I215" s="57"/>
      <c r="J215" s="972"/>
      <c r="K215" s="564" t="str">
        <f t="shared" si="6"/>
        <v/>
      </c>
      <c r="L215" s="564" t="str">
        <f>IF($G215="","",IF(OR(全体概要!$C$15=1,全体概要!$C$15=2),INDEX($BG$15,MATCH($G215,$BF$15,-1)),IF(全体概要!$C$15=3,INDEX($BG$14,MATCH($G215,$BF$14,-1)),IF(AND(全体概要!$C$15&gt;=4,全体概要!$C$15&lt;=7),INDEX($BG$13,MATCH($G215,$BF$13,-1)),0))))</f>
        <v/>
      </c>
      <c r="M215" s="1048" t="str">
        <f t="shared" si="7"/>
        <v/>
      </c>
      <c r="N215" s="1133">
        <f>IF(OR(K215="",L215="",M215=""),0,(IF(全体概要!$U$54="☑",700000*K215*L215*M215,550000*K215*L215*M215)))</f>
        <v>0</v>
      </c>
      <c r="O215" s="1134"/>
      <c r="P215" s="56"/>
      <c r="Q215" s="51"/>
      <c r="R215" s="1134"/>
      <c r="S215" s="51"/>
      <c r="T215" s="51"/>
      <c r="U215" s="1134"/>
      <c r="V215" s="56"/>
      <c r="W215" s="51"/>
      <c r="X215" s="1135"/>
      <c r="Y215" s="51"/>
      <c r="Z215" s="51"/>
      <c r="AA215" s="1134"/>
      <c r="AB215" s="56"/>
      <c r="AC215" s="1134"/>
      <c r="AD215" s="56"/>
      <c r="AE215" s="1134"/>
      <c r="AF215" s="56"/>
      <c r="AG215" s="1134"/>
      <c r="AH215" s="56"/>
      <c r="AI215" s="1134"/>
      <c r="AJ215" s="56"/>
      <c r="AK215" s="1134"/>
      <c r="AL215" s="59"/>
      <c r="AM215" s="1134"/>
      <c r="AN215" s="59"/>
      <c r="AO215" s="1134"/>
      <c r="AP215" s="1020"/>
      <c r="AQ215" s="1134"/>
      <c r="AR215" s="56"/>
      <c r="AS215" s="249"/>
      <c r="AT215" s="1134"/>
      <c r="AU215" s="56"/>
      <c r="AV215" s="565" t="str">
        <f>IF(AU215="","",IF(AU215="A",パネルラジエーター設備費用算出シート!$G$13,IF(AU215="B",パネルラジエーター設備費用算出シート!$N$13,IF(AU215="C",パネルラジエーター設備費用算出シート!$G$23,IF(AU215="D",パネルラジエーター設備費用算出シート!$N$23,IF(AU215="E",パネルラジエーター設備費用算出シート!$G$33,IF(AU215="F",パネルラジエーター設備費用算出シート!$N$33,IF(AU215="G",パネルラジエーター設備費用算出シート!$G$43,IF(AU215="H",パネルラジエーター設備費用算出シート!$N$43,IF(AU215="I",パネルラジエーター設備費用算出シート!$G$54,パネルラジエーター設備費用算出シート!$N$54))))))))))</f>
        <v/>
      </c>
      <c r="AW215" s="1134"/>
      <c r="AX215" s="59"/>
      <c r="AY215" s="566"/>
      <c r="AZ215" s="1134"/>
      <c r="BA215" s="28"/>
      <c r="BB215" s="28"/>
      <c r="BC215" s="28"/>
      <c r="BD215" s="28"/>
      <c r="BE215" s="28"/>
      <c r="BF215" s="28"/>
      <c r="BG215" s="28"/>
      <c r="BH215" s="28"/>
      <c r="BI215" s="28"/>
      <c r="BJ215" s="28"/>
    </row>
    <row r="216" spans="1:62" s="29" customFormat="1">
      <c r="A216" s="67"/>
      <c r="B216" s="52">
        <v>204</v>
      </c>
      <c r="C216" s="78"/>
      <c r="D216" s="53"/>
      <c r="E216" s="68"/>
      <c r="F216" s="562"/>
      <c r="G216" s="562"/>
      <c r="H216" s="56"/>
      <c r="I216" s="57"/>
      <c r="J216" s="972"/>
      <c r="K216" s="564" t="str">
        <f t="shared" si="6"/>
        <v/>
      </c>
      <c r="L216" s="564" t="str">
        <f>IF($G216="","",IF(OR(全体概要!$C$15=1,全体概要!$C$15=2),INDEX($BG$15,MATCH($G216,$BF$15,-1)),IF(全体概要!$C$15=3,INDEX($BG$14,MATCH($G216,$BF$14,-1)),IF(AND(全体概要!$C$15&gt;=4,全体概要!$C$15&lt;=7),INDEX($BG$13,MATCH($G216,$BF$13,-1)),0))))</f>
        <v/>
      </c>
      <c r="M216" s="1048" t="str">
        <f t="shared" si="7"/>
        <v/>
      </c>
      <c r="N216" s="1133">
        <f>IF(OR(K216="",L216="",M216=""),0,(IF(全体概要!$U$54="☑",700000*K216*L216*M216,550000*K216*L216*M216)))</f>
        <v>0</v>
      </c>
      <c r="O216" s="1134"/>
      <c r="P216" s="56"/>
      <c r="Q216" s="51"/>
      <c r="R216" s="1134"/>
      <c r="S216" s="51"/>
      <c r="T216" s="51"/>
      <c r="U216" s="1134"/>
      <c r="V216" s="56"/>
      <c r="W216" s="51"/>
      <c r="X216" s="1135"/>
      <c r="Y216" s="51"/>
      <c r="Z216" s="51"/>
      <c r="AA216" s="1134"/>
      <c r="AB216" s="56"/>
      <c r="AC216" s="1134"/>
      <c r="AD216" s="56"/>
      <c r="AE216" s="1134"/>
      <c r="AF216" s="56"/>
      <c r="AG216" s="1134"/>
      <c r="AH216" s="56"/>
      <c r="AI216" s="1134"/>
      <c r="AJ216" s="56"/>
      <c r="AK216" s="1134"/>
      <c r="AL216" s="59"/>
      <c r="AM216" s="1134"/>
      <c r="AN216" s="59"/>
      <c r="AO216" s="1134"/>
      <c r="AP216" s="1020"/>
      <c r="AQ216" s="1134"/>
      <c r="AR216" s="56"/>
      <c r="AS216" s="249"/>
      <c r="AT216" s="1134"/>
      <c r="AU216" s="56"/>
      <c r="AV216" s="565" t="str">
        <f>IF(AU216="","",IF(AU216="A",パネルラジエーター設備費用算出シート!$G$13,IF(AU216="B",パネルラジエーター設備費用算出シート!$N$13,IF(AU216="C",パネルラジエーター設備費用算出シート!$G$23,IF(AU216="D",パネルラジエーター設備費用算出シート!$N$23,IF(AU216="E",パネルラジエーター設備費用算出シート!$G$33,IF(AU216="F",パネルラジエーター設備費用算出シート!$N$33,IF(AU216="G",パネルラジエーター設備費用算出シート!$G$43,IF(AU216="H",パネルラジエーター設備費用算出シート!$N$43,IF(AU216="I",パネルラジエーター設備費用算出シート!$G$54,パネルラジエーター設備費用算出シート!$N$54))))))))))</f>
        <v/>
      </c>
      <c r="AW216" s="1134"/>
      <c r="AX216" s="59"/>
      <c r="AY216" s="566"/>
      <c r="AZ216" s="1134"/>
      <c r="BA216" s="28"/>
      <c r="BB216" s="28"/>
      <c r="BC216" s="28"/>
      <c r="BD216" s="28"/>
      <c r="BE216" s="28"/>
      <c r="BF216" s="28"/>
      <c r="BG216" s="28"/>
      <c r="BH216" s="28"/>
      <c r="BI216" s="28"/>
      <c r="BJ216" s="28"/>
    </row>
    <row r="217" spans="1:62" s="29" customFormat="1">
      <c r="A217" s="67"/>
      <c r="B217" s="52">
        <v>205</v>
      </c>
      <c r="C217" s="78"/>
      <c r="D217" s="53"/>
      <c r="E217" s="68"/>
      <c r="F217" s="562"/>
      <c r="G217" s="562"/>
      <c r="H217" s="56"/>
      <c r="I217" s="57"/>
      <c r="J217" s="972"/>
      <c r="K217" s="564" t="str">
        <f t="shared" si="6"/>
        <v/>
      </c>
      <c r="L217" s="564" t="str">
        <f>IF($G217="","",IF(OR(全体概要!$C$15=1,全体概要!$C$15=2),INDEX($BG$15,MATCH($G217,$BF$15,-1)),IF(全体概要!$C$15=3,INDEX($BG$14,MATCH($G217,$BF$14,-1)),IF(AND(全体概要!$C$15&gt;=4,全体概要!$C$15&lt;=7),INDEX($BG$13,MATCH($G217,$BF$13,-1)),0))))</f>
        <v/>
      </c>
      <c r="M217" s="1048" t="str">
        <f t="shared" si="7"/>
        <v/>
      </c>
      <c r="N217" s="1133">
        <f>IF(OR(K217="",L217="",M217=""),0,(IF(全体概要!$U$54="☑",700000*K217*L217*M217,550000*K217*L217*M217)))</f>
        <v>0</v>
      </c>
      <c r="O217" s="1134"/>
      <c r="P217" s="56"/>
      <c r="Q217" s="51"/>
      <c r="R217" s="1134"/>
      <c r="S217" s="51"/>
      <c r="T217" s="51"/>
      <c r="U217" s="1134"/>
      <c r="V217" s="56"/>
      <c r="W217" s="51"/>
      <c r="X217" s="1135"/>
      <c r="Y217" s="51"/>
      <c r="Z217" s="51"/>
      <c r="AA217" s="1134"/>
      <c r="AB217" s="56"/>
      <c r="AC217" s="1134"/>
      <c r="AD217" s="56"/>
      <c r="AE217" s="1134"/>
      <c r="AF217" s="56"/>
      <c r="AG217" s="1134"/>
      <c r="AH217" s="56"/>
      <c r="AI217" s="1134"/>
      <c r="AJ217" s="56"/>
      <c r="AK217" s="1134"/>
      <c r="AL217" s="59"/>
      <c r="AM217" s="1134"/>
      <c r="AN217" s="59"/>
      <c r="AO217" s="1134"/>
      <c r="AP217" s="1020"/>
      <c r="AQ217" s="1134"/>
      <c r="AR217" s="56"/>
      <c r="AS217" s="249"/>
      <c r="AT217" s="1134"/>
      <c r="AU217" s="56"/>
      <c r="AV217" s="565" t="str">
        <f>IF(AU217="","",IF(AU217="A",パネルラジエーター設備費用算出シート!$G$13,IF(AU217="B",パネルラジエーター設備費用算出シート!$N$13,IF(AU217="C",パネルラジエーター設備費用算出シート!$G$23,IF(AU217="D",パネルラジエーター設備費用算出シート!$N$23,IF(AU217="E",パネルラジエーター設備費用算出シート!$G$33,IF(AU217="F",パネルラジエーター設備費用算出シート!$N$33,IF(AU217="G",パネルラジエーター設備費用算出シート!$G$43,IF(AU217="H",パネルラジエーター設備費用算出シート!$N$43,IF(AU217="I",パネルラジエーター設備費用算出シート!$G$54,パネルラジエーター設備費用算出シート!$N$54))))))))))</f>
        <v/>
      </c>
      <c r="AW217" s="1134"/>
      <c r="AX217" s="59"/>
      <c r="AY217" s="566"/>
      <c r="AZ217" s="1134"/>
      <c r="BA217" s="28"/>
      <c r="BB217" s="28"/>
      <c r="BC217" s="28"/>
      <c r="BD217" s="28"/>
      <c r="BE217" s="28"/>
      <c r="BF217" s="28"/>
      <c r="BG217" s="28"/>
      <c r="BH217" s="28"/>
      <c r="BI217" s="28"/>
      <c r="BJ217" s="28"/>
    </row>
    <row r="218" spans="1:62" s="29" customFormat="1">
      <c r="A218" s="67"/>
      <c r="B218" s="52">
        <v>206</v>
      </c>
      <c r="C218" s="78"/>
      <c r="D218" s="53"/>
      <c r="E218" s="68"/>
      <c r="F218" s="562"/>
      <c r="G218" s="562"/>
      <c r="H218" s="56"/>
      <c r="I218" s="57"/>
      <c r="J218" s="972"/>
      <c r="K218" s="564" t="str">
        <f t="shared" si="6"/>
        <v/>
      </c>
      <c r="L218" s="564" t="str">
        <f>IF($G218="","",IF(OR(全体概要!$C$15=1,全体概要!$C$15=2),INDEX($BG$15,MATCH($G218,$BF$15,-1)),IF(全体概要!$C$15=3,INDEX($BG$14,MATCH($G218,$BF$14,-1)),IF(AND(全体概要!$C$15&gt;=4,全体概要!$C$15&lt;=7),INDEX($BG$13,MATCH($G218,$BF$13,-1)),0))))</f>
        <v/>
      </c>
      <c r="M218" s="1048" t="str">
        <f t="shared" si="7"/>
        <v/>
      </c>
      <c r="N218" s="1133">
        <f>IF(OR(K218="",L218="",M218=""),0,(IF(全体概要!$U$54="☑",700000*K218*L218*M218,550000*K218*L218*M218)))</f>
        <v>0</v>
      </c>
      <c r="O218" s="1134"/>
      <c r="P218" s="56"/>
      <c r="Q218" s="51"/>
      <c r="R218" s="1134"/>
      <c r="S218" s="51"/>
      <c r="T218" s="51"/>
      <c r="U218" s="1134"/>
      <c r="V218" s="56"/>
      <c r="W218" s="51"/>
      <c r="X218" s="1135"/>
      <c r="Y218" s="51"/>
      <c r="Z218" s="51"/>
      <c r="AA218" s="1134"/>
      <c r="AB218" s="56"/>
      <c r="AC218" s="1134"/>
      <c r="AD218" s="56"/>
      <c r="AE218" s="1134"/>
      <c r="AF218" s="56"/>
      <c r="AG218" s="1134"/>
      <c r="AH218" s="56"/>
      <c r="AI218" s="1134"/>
      <c r="AJ218" s="56"/>
      <c r="AK218" s="1134"/>
      <c r="AL218" s="59"/>
      <c r="AM218" s="1134"/>
      <c r="AN218" s="59"/>
      <c r="AO218" s="1134"/>
      <c r="AP218" s="1020"/>
      <c r="AQ218" s="1134"/>
      <c r="AR218" s="56"/>
      <c r="AS218" s="249"/>
      <c r="AT218" s="1134"/>
      <c r="AU218" s="56"/>
      <c r="AV218" s="565" t="str">
        <f>IF(AU218="","",IF(AU218="A",パネルラジエーター設備費用算出シート!$G$13,IF(AU218="B",パネルラジエーター設備費用算出シート!$N$13,IF(AU218="C",パネルラジエーター設備費用算出シート!$G$23,IF(AU218="D",パネルラジエーター設備費用算出シート!$N$23,IF(AU218="E",パネルラジエーター設備費用算出シート!$G$33,IF(AU218="F",パネルラジエーター設備費用算出シート!$N$33,IF(AU218="G",パネルラジエーター設備費用算出シート!$G$43,IF(AU218="H",パネルラジエーター設備費用算出シート!$N$43,IF(AU218="I",パネルラジエーター設備費用算出シート!$G$54,パネルラジエーター設備費用算出シート!$N$54))))))))))</f>
        <v/>
      </c>
      <c r="AW218" s="1134"/>
      <c r="AX218" s="59"/>
      <c r="AY218" s="566"/>
      <c r="AZ218" s="1134"/>
      <c r="BA218" s="28"/>
      <c r="BB218" s="28"/>
      <c r="BC218" s="28"/>
      <c r="BD218" s="28"/>
      <c r="BE218" s="28"/>
      <c r="BF218" s="28"/>
      <c r="BG218" s="28"/>
      <c r="BH218" s="28"/>
      <c r="BI218" s="28"/>
      <c r="BJ218" s="28"/>
    </row>
    <row r="219" spans="1:62" s="29" customFormat="1">
      <c r="A219" s="67"/>
      <c r="B219" s="52">
        <v>207</v>
      </c>
      <c r="C219" s="78"/>
      <c r="D219" s="53"/>
      <c r="E219" s="68"/>
      <c r="F219" s="562"/>
      <c r="G219" s="562"/>
      <c r="H219" s="56"/>
      <c r="I219" s="57"/>
      <c r="J219" s="972"/>
      <c r="K219" s="564" t="str">
        <f t="shared" si="6"/>
        <v/>
      </c>
      <c r="L219" s="564" t="str">
        <f>IF($G219="","",IF(OR(全体概要!$C$15=1,全体概要!$C$15=2),INDEX($BG$15,MATCH($G219,$BF$15,-1)),IF(全体概要!$C$15=3,INDEX($BG$14,MATCH($G219,$BF$14,-1)),IF(AND(全体概要!$C$15&gt;=4,全体概要!$C$15&lt;=7),INDEX($BG$13,MATCH($G219,$BF$13,-1)),0))))</f>
        <v/>
      </c>
      <c r="M219" s="1048" t="str">
        <f t="shared" si="7"/>
        <v/>
      </c>
      <c r="N219" s="1133">
        <f>IF(OR(K219="",L219="",M219=""),0,(IF(全体概要!$U$54="☑",700000*K219*L219*M219,550000*K219*L219*M219)))</f>
        <v>0</v>
      </c>
      <c r="O219" s="1134"/>
      <c r="P219" s="56"/>
      <c r="Q219" s="51"/>
      <c r="R219" s="1134"/>
      <c r="S219" s="51"/>
      <c r="T219" s="51"/>
      <c r="U219" s="1134"/>
      <c r="V219" s="56"/>
      <c r="W219" s="51"/>
      <c r="X219" s="1135"/>
      <c r="Y219" s="51"/>
      <c r="Z219" s="51"/>
      <c r="AA219" s="1134"/>
      <c r="AB219" s="56"/>
      <c r="AC219" s="1134"/>
      <c r="AD219" s="56"/>
      <c r="AE219" s="1134"/>
      <c r="AF219" s="56"/>
      <c r="AG219" s="1134"/>
      <c r="AH219" s="56"/>
      <c r="AI219" s="1134"/>
      <c r="AJ219" s="56"/>
      <c r="AK219" s="1134"/>
      <c r="AL219" s="59"/>
      <c r="AM219" s="1134"/>
      <c r="AN219" s="59"/>
      <c r="AO219" s="1134"/>
      <c r="AP219" s="1020"/>
      <c r="AQ219" s="1134"/>
      <c r="AR219" s="56"/>
      <c r="AS219" s="249"/>
      <c r="AT219" s="1134"/>
      <c r="AU219" s="56"/>
      <c r="AV219" s="565" t="str">
        <f>IF(AU219="","",IF(AU219="A",パネルラジエーター設備費用算出シート!$G$13,IF(AU219="B",パネルラジエーター設備費用算出シート!$N$13,IF(AU219="C",パネルラジエーター設備費用算出シート!$G$23,IF(AU219="D",パネルラジエーター設備費用算出シート!$N$23,IF(AU219="E",パネルラジエーター設備費用算出シート!$G$33,IF(AU219="F",パネルラジエーター設備費用算出シート!$N$33,IF(AU219="G",パネルラジエーター設備費用算出シート!$G$43,IF(AU219="H",パネルラジエーター設備費用算出シート!$N$43,IF(AU219="I",パネルラジエーター設備費用算出シート!$G$54,パネルラジエーター設備費用算出シート!$N$54))))))))))</f>
        <v/>
      </c>
      <c r="AW219" s="1134"/>
      <c r="AX219" s="59"/>
      <c r="AY219" s="566"/>
      <c r="AZ219" s="1134"/>
      <c r="BA219" s="28"/>
      <c r="BB219" s="28"/>
      <c r="BC219" s="28"/>
      <c r="BD219" s="28"/>
      <c r="BE219" s="28"/>
      <c r="BF219" s="28"/>
      <c r="BG219" s="28"/>
      <c r="BH219" s="28"/>
      <c r="BI219" s="28"/>
      <c r="BJ219" s="28"/>
    </row>
    <row r="220" spans="1:62" s="29" customFormat="1">
      <c r="A220" s="67"/>
      <c r="B220" s="52">
        <v>208</v>
      </c>
      <c r="C220" s="78"/>
      <c r="D220" s="53"/>
      <c r="E220" s="68"/>
      <c r="F220" s="562"/>
      <c r="G220" s="562"/>
      <c r="H220" s="56"/>
      <c r="I220" s="57"/>
      <c r="J220" s="972"/>
      <c r="K220" s="564" t="str">
        <f t="shared" si="6"/>
        <v/>
      </c>
      <c r="L220" s="564" t="str">
        <f>IF($G220="","",IF(OR(全体概要!$C$15=1,全体概要!$C$15=2),INDEX($BG$15,MATCH($G220,$BF$15,-1)),IF(全体概要!$C$15=3,INDEX($BG$14,MATCH($G220,$BF$14,-1)),IF(AND(全体概要!$C$15&gt;=4,全体概要!$C$15&lt;=7),INDEX($BG$13,MATCH($G220,$BF$13,-1)),0))))</f>
        <v/>
      </c>
      <c r="M220" s="1048" t="str">
        <f t="shared" si="7"/>
        <v/>
      </c>
      <c r="N220" s="1133">
        <f>IF(OR(K220="",L220="",M220=""),0,(IF(全体概要!$U$54="☑",700000*K220*L220*M220,550000*K220*L220*M220)))</f>
        <v>0</v>
      </c>
      <c r="O220" s="1134"/>
      <c r="P220" s="56"/>
      <c r="Q220" s="51"/>
      <c r="R220" s="1134"/>
      <c r="S220" s="51"/>
      <c r="T220" s="51"/>
      <c r="U220" s="1134"/>
      <c r="V220" s="56"/>
      <c r="W220" s="51"/>
      <c r="X220" s="1135"/>
      <c r="Y220" s="51"/>
      <c r="Z220" s="51"/>
      <c r="AA220" s="1134"/>
      <c r="AB220" s="56"/>
      <c r="AC220" s="1134"/>
      <c r="AD220" s="56"/>
      <c r="AE220" s="1134"/>
      <c r="AF220" s="56"/>
      <c r="AG220" s="1134"/>
      <c r="AH220" s="56"/>
      <c r="AI220" s="1134"/>
      <c r="AJ220" s="56"/>
      <c r="AK220" s="1134"/>
      <c r="AL220" s="59"/>
      <c r="AM220" s="1134"/>
      <c r="AN220" s="59"/>
      <c r="AO220" s="1134"/>
      <c r="AP220" s="1020"/>
      <c r="AQ220" s="1134"/>
      <c r="AR220" s="56"/>
      <c r="AS220" s="249"/>
      <c r="AT220" s="1134"/>
      <c r="AU220" s="56"/>
      <c r="AV220" s="565" t="str">
        <f>IF(AU220="","",IF(AU220="A",パネルラジエーター設備費用算出シート!$G$13,IF(AU220="B",パネルラジエーター設備費用算出シート!$N$13,IF(AU220="C",パネルラジエーター設備費用算出シート!$G$23,IF(AU220="D",パネルラジエーター設備費用算出シート!$N$23,IF(AU220="E",パネルラジエーター設備費用算出シート!$G$33,IF(AU220="F",パネルラジエーター設備費用算出シート!$N$33,IF(AU220="G",パネルラジエーター設備費用算出シート!$G$43,IF(AU220="H",パネルラジエーター設備費用算出シート!$N$43,IF(AU220="I",パネルラジエーター設備費用算出シート!$G$54,パネルラジエーター設備費用算出シート!$N$54))))))))))</f>
        <v/>
      </c>
      <c r="AW220" s="1134"/>
      <c r="AX220" s="59"/>
      <c r="AY220" s="566"/>
      <c r="AZ220" s="1134"/>
      <c r="BA220" s="28"/>
      <c r="BB220" s="28"/>
      <c r="BC220" s="28"/>
      <c r="BD220" s="28"/>
      <c r="BE220" s="28"/>
      <c r="BF220" s="28"/>
      <c r="BG220" s="28"/>
      <c r="BH220" s="28"/>
      <c r="BI220" s="28"/>
      <c r="BJ220" s="28"/>
    </row>
    <row r="221" spans="1:62" s="29" customFormat="1">
      <c r="A221" s="67"/>
      <c r="B221" s="52">
        <v>209</v>
      </c>
      <c r="C221" s="78"/>
      <c r="D221" s="53"/>
      <c r="E221" s="68"/>
      <c r="F221" s="562"/>
      <c r="G221" s="562"/>
      <c r="H221" s="56"/>
      <c r="I221" s="57"/>
      <c r="J221" s="972"/>
      <c r="K221" s="564" t="str">
        <f t="shared" si="6"/>
        <v/>
      </c>
      <c r="L221" s="564" t="str">
        <f>IF($G221="","",IF(OR(全体概要!$C$15=1,全体概要!$C$15=2),INDEX($BG$15,MATCH($G221,$BF$15,-1)),IF(全体概要!$C$15=3,INDEX($BG$14,MATCH($G221,$BF$14,-1)),IF(AND(全体概要!$C$15&gt;=4,全体概要!$C$15&lt;=7),INDEX($BG$13,MATCH($G221,$BF$13,-1)),0))))</f>
        <v/>
      </c>
      <c r="M221" s="1048" t="str">
        <f t="shared" si="7"/>
        <v/>
      </c>
      <c r="N221" s="1133">
        <f>IF(OR(K221="",L221="",M221=""),0,(IF(全体概要!$U$54="☑",700000*K221*L221*M221,550000*K221*L221*M221)))</f>
        <v>0</v>
      </c>
      <c r="O221" s="1134"/>
      <c r="P221" s="56"/>
      <c r="Q221" s="51"/>
      <c r="R221" s="1134"/>
      <c r="S221" s="51"/>
      <c r="T221" s="51"/>
      <c r="U221" s="1134"/>
      <c r="V221" s="56"/>
      <c r="W221" s="51"/>
      <c r="X221" s="1135"/>
      <c r="Y221" s="51"/>
      <c r="Z221" s="51"/>
      <c r="AA221" s="1134"/>
      <c r="AB221" s="56"/>
      <c r="AC221" s="1134"/>
      <c r="AD221" s="56"/>
      <c r="AE221" s="1134"/>
      <c r="AF221" s="56"/>
      <c r="AG221" s="1134"/>
      <c r="AH221" s="56"/>
      <c r="AI221" s="1134"/>
      <c r="AJ221" s="56"/>
      <c r="AK221" s="1134"/>
      <c r="AL221" s="59"/>
      <c r="AM221" s="1134"/>
      <c r="AN221" s="59"/>
      <c r="AO221" s="1134"/>
      <c r="AP221" s="1020"/>
      <c r="AQ221" s="1134"/>
      <c r="AR221" s="56"/>
      <c r="AS221" s="249"/>
      <c r="AT221" s="1134"/>
      <c r="AU221" s="56"/>
      <c r="AV221" s="565" t="str">
        <f>IF(AU221="","",IF(AU221="A",パネルラジエーター設備費用算出シート!$G$13,IF(AU221="B",パネルラジエーター設備費用算出シート!$N$13,IF(AU221="C",パネルラジエーター設備費用算出シート!$G$23,IF(AU221="D",パネルラジエーター設備費用算出シート!$N$23,IF(AU221="E",パネルラジエーター設備費用算出シート!$G$33,IF(AU221="F",パネルラジエーター設備費用算出シート!$N$33,IF(AU221="G",パネルラジエーター設備費用算出シート!$G$43,IF(AU221="H",パネルラジエーター設備費用算出シート!$N$43,IF(AU221="I",パネルラジエーター設備費用算出シート!$G$54,パネルラジエーター設備費用算出シート!$N$54))))))))))</f>
        <v/>
      </c>
      <c r="AW221" s="1134"/>
      <c r="AX221" s="59"/>
      <c r="AY221" s="566"/>
      <c r="AZ221" s="1134"/>
      <c r="BA221" s="28"/>
      <c r="BB221" s="28"/>
      <c r="BC221" s="28"/>
      <c r="BD221" s="28"/>
      <c r="BE221" s="28"/>
      <c r="BF221" s="28"/>
      <c r="BG221" s="28"/>
      <c r="BH221" s="28"/>
      <c r="BI221" s="28"/>
      <c r="BJ221" s="28"/>
    </row>
    <row r="222" spans="1:62" s="29" customFormat="1">
      <c r="A222" s="67"/>
      <c r="B222" s="52">
        <v>210</v>
      </c>
      <c r="C222" s="78"/>
      <c r="D222" s="53"/>
      <c r="E222" s="68"/>
      <c r="F222" s="562"/>
      <c r="G222" s="562"/>
      <c r="H222" s="56"/>
      <c r="I222" s="57"/>
      <c r="J222" s="972"/>
      <c r="K222" s="564" t="str">
        <f t="shared" si="6"/>
        <v/>
      </c>
      <c r="L222" s="564" t="str">
        <f>IF($G222="","",IF(OR(全体概要!$C$15=1,全体概要!$C$15=2),INDEX($BG$15,MATCH($G222,$BF$15,-1)),IF(全体概要!$C$15=3,INDEX($BG$14,MATCH($G222,$BF$14,-1)),IF(AND(全体概要!$C$15&gt;=4,全体概要!$C$15&lt;=7),INDEX($BG$13,MATCH($G222,$BF$13,-1)),0))))</f>
        <v/>
      </c>
      <c r="M222" s="1048" t="str">
        <f t="shared" si="7"/>
        <v/>
      </c>
      <c r="N222" s="1133">
        <f>IF(OR(K222="",L222="",M222=""),0,(IF(全体概要!$U$54="☑",700000*K222*L222*M222,550000*K222*L222*M222)))</f>
        <v>0</v>
      </c>
      <c r="O222" s="1134"/>
      <c r="P222" s="56"/>
      <c r="Q222" s="51"/>
      <c r="R222" s="1134"/>
      <c r="S222" s="51"/>
      <c r="T222" s="51"/>
      <c r="U222" s="1134"/>
      <c r="V222" s="56"/>
      <c r="W222" s="51"/>
      <c r="X222" s="1135"/>
      <c r="Y222" s="51"/>
      <c r="Z222" s="51"/>
      <c r="AA222" s="1134"/>
      <c r="AB222" s="56"/>
      <c r="AC222" s="1134"/>
      <c r="AD222" s="56"/>
      <c r="AE222" s="1134"/>
      <c r="AF222" s="56"/>
      <c r="AG222" s="1134"/>
      <c r="AH222" s="56"/>
      <c r="AI222" s="1134"/>
      <c r="AJ222" s="56"/>
      <c r="AK222" s="1134"/>
      <c r="AL222" s="59"/>
      <c r="AM222" s="1134"/>
      <c r="AN222" s="59"/>
      <c r="AO222" s="1134"/>
      <c r="AP222" s="1020"/>
      <c r="AQ222" s="1134"/>
      <c r="AR222" s="56"/>
      <c r="AS222" s="249"/>
      <c r="AT222" s="1134"/>
      <c r="AU222" s="56"/>
      <c r="AV222" s="565" t="str">
        <f>IF(AU222="","",IF(AU222="A",パネルラジエーター設備費用算出シート!$G$13,IF(AU222="B",パネルラジエーター設備費用算出シート!$N$13,IF(AU222="C",パネルラジエーター設備費用算出シート!$G$23,IF(AU222="D",パネルラジエーター設備費用算出シート!$N$23,IF(AU222="E",パネルラジエーター設備費用算出シート!$G$33,IF(AU222="F",パネルラジエーター設備費用算出シート!$N$33,IF(AU222="G",パネルラジエーター設備費用算出シート!$G$43,IF(AU222="H",パネルラジエーター設備費用算出シート!$N$43,IF(AU222="I",パネルラジエーター設備費用算出シート!$G$54,パネルラジエーター設備費用算出シート!$N$54))))))))))</f>
        <v/>
      </c>
      <c r="AW222" s="1134"/>
      <c r="AX222" s="59"/>
      <c r="AY222" s="566"/>
      <c r="AZ222" s="1134"/>
      <c r="BA222" s="28"/>
      <c r="BB222" s="28"/>
      <c r="BC222" s="28"/>
      <c r="BD222" s="28"/>
      <c r="BE222" s="28"/>
      <c r="BF222" s="28"/>
      <c r="BG222" s="28"/>
      <c r="BH222" s="28"/>
      <c r="BI222" s="28"/>
      <c r="BJ222" s="28"/>
    </row>
    <row r="223" spans="1:62" s="29" customFormat="1">
      <c r="A223" s="67"/>
      <c r="B223" s="52">
        <v>211</v>
      </c>
      <c r="C223" s="78"/>
      <c r="D223" s="53"/>
      <c r="E223" s="68"/>
      <c r="F223" s="562"/>
      <c r="G223" s="562"/>
      <c r="H223" s="56"/>
      <c r="I223" s="57"/>
      <c r="J223" s="972"/>
      <c r="K223" s="564" t="str">
        <f t="shared" si="6"/>
        <v/>
      </c>
      <c r="L223" s="564" t="str">
        <f>IF($G223="","",IF(OR(全体概要!$C$15=1,全体概要!$C$15=2),INDEX($BG$15,MATCH($G223,$BF$15,-1)),IF(全体概要!$C$15=3,INDEX($BG$14,MATCH($G223,$BF$14,-1)),IF(AND(全体概要!$C$15&gt;=4,全体概要!$C$15&lt;=7),INDEX($BG$13,MATCH($G223,$BF$13,-1)),0))))</f>
        <v/>
      </c>
      <c r="M223" s="1048" t="str">
        <f t="shared" si="7"/>
        <v/>
      </c>
      <c r="N223" s="1133">
        <f>IF(OR(K223="",L223="",M223=""),0,(IF(全体概要!$U$54="☑",700000*K223*L223*M223,550000*K223*L223*M223)))</f>
        <v>0</v>
      </c>
      <c r="O223" s="1134"/>
      <c r="P223" s="56"/>
      <c r="Q223" s="51"/>
      <c r="R223" s="1134"/>
      <c r="S223" s="51"/>
      <c r="T223" s="51"/>
      <c r="U223" s="1134"/>
      <c r="V223" s="56"/>
      <c r="W223" s="51"/>
      <c r="X223" s="1135"/>
      <c r="Y223" s="51"/>
      <c r="Z223" s="51"/>
      <c r="AA223" s="1134"/>
      <c r="AB223" s="56"/>
      <c r="AC223" s="1134"/>
      <c r="AD223" s="56"/>
      <c r="AE223" s="1134"/>
      <c r="AF223" s="56"/>
      <c r="AG223" s="1134"/>
      <c r="AH223" s="56"/>
      <c r="AI223" s="1134"/>
      <c r="AJ223" s="56"/>
      <c r="AK223" s="1134"/>
      <c r="AL223" s="59"/>
      <c r="AM223" s="1134"/>
      <c r="AN223" s="59"/>
      <c r="AO223" s="1134"/>
      <c r="AP223" s="1020"/>
      <c r="AQ223" s="1134"/>
      <c r="AR223" s="56"/>
      <c r="AS223" s="249"/>
      <c r="AT223" s="1134"/>
      <c r="AU223" s="56"/>
      <c r="AV223" s="565" t="str">
        <f>IF(AU223="","",IF(AU223="A",パネルラジエーター設備費用算出シート!$G$13,IF(AU223="B",パネルラジエーター設備費用算出シート!$N$13,IF(AU223="C",パネルラジエーター設備費用算出シート!$G$23,IF(AU223="D",パネルラジエーター設備費用算出シート!$N$23,IF(AU223="E",パネルラジエーター設備費用算出シート!$G$33,IF(AU223="F",パネルラジエーター設備費用算出シート!$N$33,IF(AU223="G",パネルラジエーター設備費用算出シート!$G$43,IF(AU223="H",パネルラジエーター設備費用算出シート!$N$43,IF(AU223="I",パネルラジエーター設備費用算出シート!$G$54,パネルラジエーター設備費用算出シート!$N$54))))))))))</f>
        <v/>
      </c>
      <c r="AW223" s="1134"/>
      <c r="AX223" s="59"/>
      <c r="AY223" s="566"/>
      <c r="AZ223" s="1134"/>
      <c r="BA223" s="28"/>
      <c r="BB223" s="28"/>
      <c r="BC223" s="28"/>
      <c r="BD223" s="28"/>
      <c r="BE223" s="28"/>
      <c r="BF223" s="28"/>
      <c r="BG223" s="28"/>
      <c r="BH223" s="28"/>
      <c r="BI223" s="28"/>
      <c r="BJ223" s="28"/>
    </row>
    <row r="224" spans="1:62" s="29" customFormat="1">
      <c r="A224" s="67"/>
      <c r="B224" s="52">
        <v>212</v>
      </c>
      <c r="C224" s="78"/>
      <c r="D224" s="53"/>
      <c r="E224" s="68"/>
      <c r="F224" s="562"/>
      <c r="G224" s="562"/>
      <c r="H224" s="56"/>
      <c r="I224" s="57"/>
      <c r="J224" s="972"/>
      <c r="K224" s="564" t="str">
        <f t="shared" si="6"/>
        <v/>
      </c>
      <c r="L224" s="564" t="str">
        <f>IF($G224="","",IF(OR(全体概要!$C$15=1,全体概要!$C$15=2),INDEX($BG$15,MATCH($G224,$BF$15,-1)),IF(全体概要!$C$15=3,INDEX($BG$14,MATCH($G224,$BF$14,-1)),IF(AND(全体概要!$C$15&gt;=4,全体概要!$C$15&lt;=7),INDEX($BG$13,MATCH($G224,$BF$13,-1)),0))))</f>
        <v/>
      </c>
      <c r="M224" s="1048" t="str">
        <f t="shared" si="7"/>
        <v/>
      </c>
      <c r="N224" s="1133">
        <f>IF(OR(K224="",L224="",M224=""),0,(IF(全体概要!$U$54="☑",700000*K224*L224*M224,550000*K224*L224*M224)))</f>
        <v>0</v>
      </c>
      <c r="O224" s="1134"/>
      <c r="P224" s="56"/>
      <c r="Q224" s="51"/>
      <c r="R224" s="1134"/>
      <c r="S224" s="51"/>
      <c r="T224" s="51"/>
      <c r="U224" s="1134"/>
      <c r="V224" s="56"/>
      <c r="W224" s="51"/>
      <c r="X224" s="1135"/>
      <c r="Y224" s="51"/>
      <c r="Z224" s="51"/>
      <c r="AA224" s="1134"/>
      <c r="AB224" s="56"/>
      <c r="AC224" s="1134"/>
      <c r="AD224" s="56"/>
      <c r="AE224" s="1134"/>
      <c r="AF224" s="56"/>
      <c r="AG224" s="1134"/>
      <c r="AH224" s="56"/>
      <c r="AI224" s="1134"/>
      <c r="AJ224" s="56"/>
      <c r="AK224" s="1134"/>
      <c r="AL224" s="59"/>
      <c r="AM224" s="1134"/>
      <c r="AN224" s="59"/>
      <c r="AO224" s="1134"/>
      <c r="AP224" s="1020"/>
      <c r="AQ224" s="1134"/>
      <c r="AR224" s="56"/>
      <c r="AS224" s="249"/>
      <c r="AT224" s="1134"/>
      <c r="AU224" s="56"/>
      <c r="AV224" s="565" t="str">
        <f>IF(AU224="","",IF(AU224="A",パネルラジエーター設備費用算出シート!$G$13,IF(AU224="B",パネルラジエーター設備費用算出シート!$N$13,IF(AU224="C",パネルラジエーター設備費用算出シート!$G$23,IF(AU224="D",パネルラジエーター設備費用算出シート!$N$23,IF(AU224="E",パネルラジエーター設備費用算出シート!$G$33,IF(AU224="F",パネルラジエーター設備費用算出シート!$N$33,IF(AU224="G",パネルラジエーター設備費用算出シート!$G$43,IF(AU224="H",パネルラジエーター設備費用算出シート!$N$43,IF(AU224="I",パネルラジエーター設備費用算出シート!$G$54,パネルラジエーター設備費用算出シート!$N$54))))))))))</f>
        <v/>
      </c>
      <c r="AW224" s="1134"/>
      <c r="AX224" s="59"/>
      <c r="AY224" s="566"/>
      <c r="AZ224" s="1134"/>
      <c r="BA224" s="28"/>
      <c r="BB224" s="28"/>
      <c r="BC224" s="28"/>
      <c r="BD224" s="28"/>
      <c r="BE224" s="28"/>
      <c r="BF224" s="28"/>
      <c r="BG224" s="28"/>
      <c r="BH224" s="28"/>
      <c r="BI224" s="28"/>
      <c r="BJ224" s="28"/>
    </row>
    <row r="225" spans="1:62" s="29" customFormat="1">
      <c r="A225" s="67"/>
      <c r="B225" s="52">
        <v>213</v>
      </c>
      <c r="C225" s="78"/>
      <c r="D225" s="53"/>
      <c r="E225" s="68"/>
      <c r="F225" s="562"/>
      <c r="G225" s="562"/>
      <c r="H225" s="56"/>
      <c r="I225" s="57"/>
      <c r="J225" s="972"/>
      <c r="K225" s="564" t="str">
        <f t="shared" si="6"/>
        <v/>
      </c>
      <c r="L225" s="564" t="str">
        <f>IF($G225="","",IF(OR(全体概要!$C$15=1,全体概要!$C$15=2),INDEX($BG$15,MATCH($G225,$BF$15,-1)),IF(全体概要!$C$15=3,INDEX($BG$14,MATCH($G225,$BF$14,-1)),IF(AND(全体概要!$C$15&gt;=4,全体概要!$C$15&lt;=7),INDEX($BG$13,MATCH($G225,$BF$13,-1)),0))))</f>
        <v/>
      </c>
      <c r="M225" s="1048" t="str">
        <f t="shared" si="7"/>
        <v/>
      </c>
      <c r="N225" s="1133">
        <f>IF(OR(K225="",L225="",M225=""),0,(IF(全体概要!$U$54="☑",700000*K225*L225*M225,550000*K225*L225*M225)))</f>
        <v>0</v>
      </c>
      <c r="O225" s="1134"/>
      <c r="P225" s="56"/>
      <c r="Q225" s="51"/>
      <c r="R225" s="1134"/>
      <c r="S225" s="51"/>
      <c r="T225" s="51"/>
      <c r="U225" s="1134"/>
      <c r="V225" s="56"/>
      <c r="W225" s="51"/>
      <c r="X225" s="1135"/>
      <c r="Y225" s="51"/>
      <c r="Z225" s="51"/>
      <c r="AA225" s="1134"/>
      <c r="AB225" s="56"/>
      <c r="AC225" s="1134"/>
      <c r="AD225" s="56"/>
      <c r="AE225" s="1134"/>
      <c r="AF225" s="56"/>
      <c r="AG225" s="1134"/>
      <c r="AH225" s="56"/>
      <c r="AI225" s="1134"/>
      <c r="AJ225" s="56"/>
      <c r="AK225" s="1134"/>
      <c r="AL225" s="59"/>
      <c r="AM225" s="1134"/>
      <c r="AN225" s="59"/>
      <c r="AO225" s="1134"/>
      <c r="AP225" s="1020"/>
      <c r="AQ225" s="1134"/>
      <c r="AR225" s="56"/>
      <c r="AS225" s="249"/>
      <c r="AT225" s="1134"/>
      <c r="AU225" s="56"/>
      <c r="AV225" s="565" t="str">
        <f>IF(AU225="","",IF(AU225="A",パネルラジエーター設備費用算出シート!$G$13,IF(AU225="B",パネルラジエーター設備費用算出シート!$N$13,IF(AU225="C",パネルラジエーター設備費用算出シート!$G$23,IF(AU225="D",パネルラジエーター設備費用算出シート!$N$23,IF(AU225="E",パネルラジエーター設備費用算出シート!$G$33,IF(AU225="F",パネルラジエーター設備費用算出シート!$N$33,IF(AU225="G",パネルラジエーター設備費用算出シート!$G$43,IF(AU225="H",パネルラジエーター設備費用算出シート!$N$43,IF(AU225="I",パネルラジエーター設備費用算出シート!$G$54,パネルラジエーター設備費用算出シート!$N$54))))))))))</f>
        <v/>
      </c>
      <c r="AW225" s="1134"/>
      <c r="AX225" s="59"/>
      <c r="AY225" s="566"/>
      <c r="AZ225" s="1134"/>
      <c r="BA225" s="28"/>
      <c r="BB225" s="28"/>
      <c r="BC225" s="28"/>
      <c r="BD225" s="28"/>
      <c r="BE225" s="28"/>
      <c r="BF225" s="28"/>
      <c r="BG225" s="28"/>
      <c r="BH225" s="28"/>
      <c r="BI225" s="28"/>
      <c r="BJ225" s="28"/>
    </row>
    <row r="226" spans="1:62" s="29" customFormat="1">
      <c r="A226" s="67"/>
      <c r="B226" s="52">
        <v>214</v>
      </c>
      <c r="C226" s="78"/>
      <c r="D226" s="53"/>
      <c r="E226" s="68"/>
      <c r="F226" s="562"/>
      <c r="G226" s="562"/>
      <c r="H226" s="56"/>
      <c r="I226" s="57"/>
      <c r="J226" s="972"/>
      <c r="K226" s="564" t="str">
        <f t="shared" si="6"/>
        <v/>
      </c>
      <c r="L226" s="564" t="str">
        <f>IF($G226="","",IF(OR(全体概要!$C$15=1,全体概要!$C$15=2),INDEX($BG$15,MATCH($G226,$BF$15,-1)),IF(全体概要!$C$15=3,INDEX($BG$14,MATCH($G226,$BF$14,-1)),IF(AND(全体概要!$C$15&gt;=4,全体概要!$C$15&lt;=7),INDEX($BG$13,MATCH($G226,$BF$13,-1)),0))))</f>
        <v/>
      </c>
      <c r="M226" s="1048" t="str">
        <f t="shared" si="7"/>
        <v/>
      </c>
      <c r="N226" s="1133">
        <f>IF(OR(K226="",L226="",M226=""),0,(IF(全体概要!$U$54="☑",700000*K226*L226*M226,550000*K226*L226*M226)))</f>
        <v>0</v>
      </c>
      <c r="O226" s="1134"/>
      <c r="P226" s="56"/>
      <c r="Q226" s="51"/>
      <c r="R226" s="1134"/>
      <c r="S226" s="51"/>
      <c r="T226" s="51"/>
      <c r="U226" s="1134"/>
      <c r="V226" s="56"/>
      <c r="W226" s="51"/>
      <c r="X226" s="1135"/>
      <c r="Y226" s="51"/>
      <c r="Z226" s="51"/>
      <c r="AA226" s="1134"/>
      <c r="AB226" s="56"/>
      <c r="AC226" s="1134"/>
      <c r="AD226" s="56"/>
      <c r="AE226" s="1134"/>
      <c r="AF226" s="56"/>
      <c r="AG226" s="1134"/>
      <c r="AH226" s="56"/>
      <c r="AI226" s="1134"/>
      <c r="AJ226" s="56"/>
      <c r="AK226" s="1134"/>
      <c r="AL226" s="59"/>
      <c r="AM226" s="1134"/>
      <c r="AN226" s="59"/>
      <c r="AO226" s="1134"/>
      <c r="AP226" s="1020"/>
      <c r="AQ226" s="1134"/>
      <c r="AR226" s="56"/>
      <c r="AS226" s="249"/>
      <c r="AT226" s="1134"/>
      <c r="AU226" s="56"/>
      <c r="AV226" s="565" t="str">
        <f>IF(AU226="","",IF(AU226="A",パネルラジエーター設備費用算出シート!$G$13,IF(AU226="B",パネルラジエーター設備費用算出シート!$N$13,IF(AU226="C",パネルラジエーター設備費用算出シート!$G$23,IF(AU226="D",パネルラジエーター設備費用算出シート!$N$23,IF(AU226="E",パネルラジエーター設備費用算出シート!$G$33,IF(AU226="F",パネルラジエーター設備費用算出シート!$N$33,IF(AU226="G",パネルラジエーター設備費用算出シート!$G$43,IF(AU226="H",パネルラジエーター設備費用算出シート!$N$43,IF(AU226="I",パネルラジエーター設備費用算出シート!$G$54,パネルラジエーター設備費用算出シート!$N$54))))))))))</f>
        <v/>
      </c>
      <c r="AW226" s="1134"/>
      <c r="AX226" s="59"/>
      <c r="AY226" s="566"/>
      <c r="AZ226" s="1134"/>
      <c r="BA226" s="28"/>
      <c r="BB226" s="28"/>
      <c r="BC226" s="28"/>
      <c r="BD226" s="28"/>
      <c r="BE226" s="28"/>
      <c r="BF226" s="28"/>
      <c r="BG226" s="28"/>
      <c r="BH226" s="28"/>
      <c r="BI226" s="28"/>
      <c r="BJ226" s="28"/>
    </row>
    <row r="227" spans="1:62" s="29" customFormat="1">
      <c r="A227" s="67"/>
      <c r="B227" s="52">
        <v>215</v>
      </c>
      <c r="C227" s="78"/>
      <c r="D227" s="53"/>
      <c r="E227" s="68"/>
      <c r="F227" s="562"/>
      <c r="G227" s="562"/>
      <c r="H227" s="56"/>
      <c r="I227" s="57"/>
      <c r="J227" s="972"/>
      <c r="K227" s="564" t="str">
        <f t="shared" si="6"/>
        <v/>
      </c>
      <c r="L227" s="564" t="str">
        <f>IF($G227="","",IF(OR(全体概要!$C$15=1,全体概要!$C$15=2),INDEX($BG$15,MATCH($G227,$BF$15,-1)),IF(全体概要!$C$15=3,INDEX($BG$14,MATCH($G227,$BF$14,-1)),IF(AND(全体概要!$C$15&gt;=4,全体概要!$C$15&lt;=7),INDEX($BG$13,MATCH($G227,$BF$13,-1)),0))))</f>
        <v/>
      </c>
      <c r="M227" s="1048" t="str">
        <f t="shared" si="7"/>
        <v/>
      </c>
      <c r="N227" s="1133">
        <f>IF(OR(K227="",L227="",M227=""),0,(IF(全体概要!$U$54="☑",700000*K227*L227*M227,550000*K227*L227*M227)))</f>
        <v>0</v>
      </c>
      <c r="O227" s="1134"/>
      <c r="P227" s="56"/>
      <c r="Q227" s="51"/>
      <c r="R227" s="1134"/>
      <c r="S227" s="51"/>
      <c r="T227" s="51"/>
      <c r="U227" s="1134"/>
      <c r="V227" s="56"/>
      <c r="W227" s="51"/>
      <c r="X227" s="1135"/>
      <c r="Y227" s="51"/>
      <c r="Z227" s="51"/>
      <c r="AA227" s="1134"/>
      <c r="AB227" s="56"/>
      <c r="AC227" s="1134"/>
      <c r="AD227" s="56"/>
      <c r="AE227" s="1134"/>
      <c r="AF227" s="56"/>
      <c r="AG227" s="1134"/>
      <c r="AH227" s="56"/>
      <c r="AI227" s="1134"/>
      <c r="AJ227" s="56"/>
      <c r="AK227" s="1134"/>
      <c r="AL227" s="59"/>
      <c r="AM227" s="1134"/>
      <c r="AN227" s="59"/>
      <c r="AO227" s="1134"/>
      <c r="AP227" s="1020"/>
      <c r="AQ227" s="1134"/>
      <c r="AR227" s="56"/>
      <c r="AS227" s="249"/>
      <c r="AT227" s="1134"/>
      <c r="AU227" s="56"/>
      <c r="AV227" s="565" t="str">
        <f>IF(AU227="","",IF(AU227="A",パネルラジエーター設備費用算出シート!$G$13,IF(AU227="B",パネルラジエーター設備費用算出シート!$N$13,IF(AU227="C",パネルラジエーター設備費用算出シート!$G$23,IF(AU227="D",パネルラジエーター設備費用算出シート!$N$23,IF(AU227="E",パネルラジエーター設備費用算出シート!$G$33,IF(AU227="F",パネルラジエーター設備費用算出シート!$N$33,IF(AU227="G",パネルラジエーター設備費用算出シート!$G$43,IF(AU227="H",パネルラジエーター設備費用算出シート!$N$43,IF(AU227="I",パネルラジエーター設備費用算出シート!$G$54,パネルラジエーター設備費用算出シート!$N$54))))))))))</f>
        <v/>
      </c>
      <c r="AW227" s="1134"/>
      <c r="AX227" s="59"/>
      <c r="AY227" s="566"/>
      <c r="AZ227" s="1134"/>
      <c r="BA227" s="28"/>
      <c r="BB227" s="28"/>
      <c r="BC227" s="28"/>
      <c r="BD227" s="28"/>
      <c r="BE227" s="28"/>
      <c r="BF227" s="28"/>
      <c r="BG227" s="28"/>
      <c r="BH227" s="28"/>
      <c r="BI227" s="28"/>
      <c r="BJ227" s="28"/>
    </row>
    <row r="228" spans="1:62" s="29" customFormat="1">
      <c r="A228" s="67"/>
      <c r="B228" s="52">
        <v>216</v>
      </c>
      <c r="C228" s="78"/>
      <c r="D228" s="53"/>
      <c r="E228" s="68"/>
      <c r="F228" s="562"/>
      <c r="G228" s="562"/>
      <c r="H228" s="56"/>
      <c r="I228" s="57"/>
      <c r="J228" s="972"/>
      <c r="K228" s="564" t="str">
        <f t="shared" si="6"/>
        <v/>
      </c>
      <c r="L228" s="564" t="str">
        <f>IF($G228="","",IF(OR(全体概要!$C$15=1,全体概要!$C$15=2),INDEX($BG$15,MATCH($G228,$BF$15,-1)),IF(全体概要!$C$15=3,INDEX($BG$14,MATCH($G228,$BF$14,-1)),IF(AND(全体概要!$C$15&gt;=4,全体概要!$C$15&lt;=7),INDEX($BG$13,MATCH($G228,$BF$13,-1)),0))))</f>
        <v/>
      </c>
      <c r="M228" s="1048" t="str">
        <f t="shared" si="7"/>
        <v/>
      </c>
      <c r="N228" s="1133">
        <f>IF(OR(K228="",L228="",M228=""),0,(IF(全体概要!$U$54="☑",700000*K228*L228*M228,550000*K228*L228*M228)))</f>
        <v>0</v>
      </c>
      <c r="O228" s="1134"/>
      <c r="P228" s="56"/>
      <c r="Q228" s="51"/>
      <c r="R228" s="1134"/>
      <c r="S228" s="51"/>
      <c r="T228" s="51"/>
      <c r="U228" s="1134"/>
      <c r="V228" s="56"/>
      <c r="W228" s="51"/>
      <c r="X228" s="1135"/>
      <c r="Y228" s="51"/>
      <c r="Z228" s="51"/>
      <c r="AA228" s="1134"/>
      <c r="AB228" s="56"/>
      <c r="AC228" s="1134"/>
      <c r="AD228" s="56"/>
      <c r="AE228" s="1134"/>
      <c r="AF228" s="56"/>
      <c r="AG228" s="1134"/>
      <c r="AH228" s="56"/>
      <c r="AI228" s="1134"/>
      <c r="AJ228" s="56"/>
      <c r="AK228" s="1134"/>
      <c r="AL228" s="59"/>
      <c r="AM228" s="1134"/>
      <c r="AN228" s="59"/>
      <c r="AO228" s="1134"/>
      <c r="AP228" s="1020"/>
      <c r="AQ228" s="1134"/>
      <c r="AR228" s="56"/>
      <c r="AS228" s="249"/>
      <c r="AT228" s="1134"/>
      <c r="AU228" s="56"/>
      <c r="AV228" s="565" t="str">
        <f>IF(AU228="","",IF(AU228="A",パネルラジエーター設備費用算出シート!$G$13,IF(AU228="B",パネルラジエーター設備費用算出シート!$N$13,IF(AU228="C",パネルラジエーター設備費用算出シート!$G$23,IF(AU228="D",パネルラジエーター設備費用算出シート!$N$23,IF(AU228="E",パネルラジエーター設備費用算出シート!$G$33,IF(AU228="F",パネルラジエーター設備費用算出シート!$N$33,IF(AU228="G",パネルラジエーター設備費用算出シート!$G$43,IF(AU228="H",パネルラジエーター設備費用算出シート!$N$43,IF(AU228="I",パネルラジエーター設備費用算出シート!$G$54,パネルラジエーター設備費用算出シート!$N$54))))))))))</f>
        <v/>
      </c>
      <c r="AW228" s="1134"/>
      <c r="AX228" s="59"/>
      <c r="AY228" s="566"/>
      <c r="AZ228" s="1134"/>
      <c r="BA228" s="28"/>
      <c r="BB228" s="28"/>
      <c r="BC228" s="28"/>
      <c r="BD228" s="28"/>
      <c r="BE228" s="28"/>
      <c r="BF228" s="28"/>
      <c r="BG228" s="28"/>
      <c r="BH228" s="28"/>
      <c r="BI228" s="28"/>
      <c r="BJ228" s="28"/>
    </row>
    <row r="229" spans="1:62" s="29" customFormat="1">
      <c r="A229" s="67"/>
      <c r="B229" s="52">
        <v>217</v>
      </c>
      <c r="C229" s="78"/>
      <c r="D229" s="53"/>
      <c r="E229" s="68"/>
      <c r="F229" s="562"/>
      <c r="G229" s="562"/>
      <c r="H229" s="56"/>
      <c r="I229" s="57"/>
      <c r="J229" s="972"/>
      <c r="K229" s="564" t="str">
        <f t="shared" si="6"/>
        <v/>
      </c>
      <c r="L229" s="564" t="str">
        <f>IF($G229="","",IF(OR(全体概要!$C$15=1,全体概要!$C$15=2),INDEX($BG$15,MATCH($G229,$BF$15,-1)),IF(全体概要!$C$15=3,INDEX($BG$14,MATCH($G229,$BF$14,-1)),IF(AND(全体概要!$C$15&gt;=4,全体概要!$C$15&lt;=7),INDEX($BG$13,MATCH($G229,$BF$13,-1)),0))))</f>
        <v/>
      </c>
      <c r="M229" s="1048" t="str">
        <f t="shared" si="7"/>
        <v/>
      </c>
      <c r="N229" s="1133">
        <f>IF(OR(K229="",L229="",M229=""),0,(IF(全体概要!$U$54="☑",700000*K229*L229*M229,550000*K229*L229*M229)))</f>
        <v>0</v>
      </c>
      <c r="O229" s="1134"/>
      <c r="P229" s="56"/>
      <c r="Q229" s="51"/>
      <c r="R229" s="1134"/>
      <c r="S229" s="51"/>
      <c r="T229" s="51"/>
      <c r="U229" s="1134"/>
      <c r="V229" s="56"/>
      <c r="W229" s="51"/>
      <c r="X229" s="1135"/>
      <c r="Y229" s="51"/>
      <c r="Z229" s="51"/>
      <c r="AA229" s="1134"/>
      <c r="AB229" s="56"/>
      <c r="AC229" s="1134"/>
      <c r="AD229" s="56"/>
      <c r="AE229" s="1134"/>
      <c r="AF229" s="56"/>
      <c r="AG229" s="1134"/>
      <c r="AH229" s="56"/>
      <c r="AI229" s="1134"/>
      <c r="AJ229" s="56"/>
      <c r="AK229" s="1134"/>
      <c r="AL229" s="59"/>
      <c r="AM229" s="1134"/>
      <c r="AN229" s="59"/>
      <c r="AO229" s="1134"/>
      <c r="AP229" s="1020"/>
      <c r="AQ229" s="1134"/>
      <c r="AR229" s="56"/>
      <c r="AS229" s="249"/>
      <c r="AT229" s="1134"/>
      <c r="AU229" s="56"/>
      <c r="AV229" s="565" t="str">
        <f>IF(AU229="","",IF(AU229="A",パネルラジエーター設備費用算出シート!$G$13,IF(AU229="B",パネルラジエーター設備費用算出シート!$N$13,IF(AU229="C",パネルラジエーター設備費用算出シート!$G$23,IF(AU229="D",パネルラジエーター設備費用算出シート!$N$23,IF(AU229="E",パネルラジエーター設備費用算出シート!$G$33,IF(AU229="F",パネルラジエーター設備費用算出シート!$N$33,IF(AU229="G",パネルラジエーター設備費用算出シート!$G$43,IF(AU229="H",パネルラジエーター設備費用算出シート!$N$43,IF(AU229="I",パネルラジエーター設備費用算出シート!$G$54,パネルラジエーター設備費用算出シート!$N$54))))))))))</f>
        <v/>
      </c>
      <c r="AW229" s="1134"/>
      <c r="AX229" s="59"/>
      <c r="AY229" s="566"/>
      <c r="AZ229" s="1134"/>
      <c r="BA229" s="28"/>
      <c r="BB229" s="28"/>
      <c r="BC229" s="28"/>
      <c r="BD229" s="28"/>
      <c r="BE229" s="28"/>
      <c r="BF229" s="28"/>
      <c r="BG229" s="28"/>
      <c r="BH229" s="28"/>
      <c r="BI229" s="28"/>
      <c r="BJ229" s="28"/>
    </row>
    <row r="230" spans="1:62" s="29" customFormat="1">
      <c r="A230" s="67"/>
      <c r="B230" s="52">
        <v>218</v>
      </c>
      <c r="C230" s="78"/>
      <c r="D230" s="53"/>
      <c r="E230" s="68"/>
      <c r="F230" s="562"/>
      <c r="G230" s="562"/>
      <c r="H230" s="56"/>
      <c r="I230" s="57"/>
      <c r="J230" s="972"/>
      <c r="K230" s="564" t="str">
        <f t="shared" si="6"/>
        <v/>
      </c>
      <c r="L230" s="564" t="str">
        <f>IF($G230="","",IF(OR(全体概要!$C$15=1,全体概要!$C$15=2),INDEX($BG$15,MATCH($G230,$BF$15,-1)),IF(全体概要!$C$15=3,INDEX($BG$14,MATCH($G230,$BF$14,-1)),IF(AND(全体概要!$C$15&gt;=4,全体概要!$C$15&lt;=7),INDEX($BG$13,MATCH($G230,$BF$13,-1)),0))))</f>
        <v/>
      </c>
      <c r="M230" s="1048" t="str">
        <f t="shared" si="7"/>
        <v/>
      </c>
      <c r="N230" s="1133">
        <f>IF(OR(K230="",L230="",M230=""),0,(IF(全体概要!$U$54="☑",700000*K230*L230*M230,550000*K230*L230*M230)))</f>
        <v>0</v>
      </c>
      <c r="O230" s="1134"/>
      <c r="P230" s="56"/>
      <c r="Q230" s="51"/>
      <c r="R230" s="1134"/>
      <c r="S230" s="51"/>
      <c r="T230" s="51"/>
      <c r="U230" s="1134"/>
      <c r="V230" s="56"/>
      <c r="W230" s="51"/>
      <c r="X230" s="1135"/>
      <c r="Y230" s="51"/>
      <c r="Z230" s="51"/>
      <c r="AA230" s="1134"/>
      <c r="AB230" s="56"/>
      <c r="AC230" s="1134"/>
      <c r="AD230" s="56"/>
      <c r="AE230" s="1134"/>
      <c r="AF230" s="56"/>
      <c r="AG230" s="1134"/>
      <c r="AH230" s="56"/>
      <c r="AI230" s="1134"/>
      <c r="AJ230" s="56"/>
      <c r="AK230" s="1134"/>
      <c r="AL230" s="59"/>
      <c r="AM230" s="1134"/>
      <c r="AN230" s="59"/>
      <c r="AO230" s="1134"/>
      <c r="AP230" s="1020"/>
      <c r="AQ230" s="1134"/>
      <c r="AR230" s="56"/>
      <c r="AS230" s="249"/>
      <c r="AT230" s="1134"/>
      <c r="AU230" s="56"/>
      <c r="AV230" s="565" t="str">
        <f>IF(AU230="","",IF(AU230="A",パネルラジエーター設備費用算出シート!$G$13,IF(AU230="B",パネルラジエーター設備費用算出シート!$N$13,IF(AU230="C",パネルラジエーター設備費用算出シート!$G$23,IF(AU230="D",パネルラジエーター設備費用算出シート!$N$23,IF(AU230="E",パネルラジエーター設備費用算出シート!$G$33,IF(AU230="F",パネルラジエーター設備費用算出シート!$N$33,IF(AU230="G",パネルラジエーター設備費用算出シート!$G$43,IF(AU230="H",パネルラジエーター設備費用算出シート!$N$43,IF(AU230="I",パネルラジエーター設備費用算出シート!$G$54,パネルラジエーター設備費用算出シート!$N$54))))))))))</f>
        <v/>
      </c>
      <c r="AW230" s="1134"/>
      <c r="AX230" s="59"/>
      <c r="AY230" s="566"/>
      <c r="AZ230" s="1134"/>
      <c r="BA230" s="28"/>
      <c r="BB230" s="28"/>
      <c r="BC230" s="28"/>
      <c r="BD230" s="28"/>
      <c r="BE230" s="28"/>
      <c r="BF230" s="28"/>
      <c r="BG230" s="28"/>
      <c r="BH230" s="28"/>
      <c r="BI230" s="28"/>
      <c r="BJ230" s="28"/>
    </row>
    <row r="231" spans="1:62" s="29" customFormat="1">
      <c r="A231" s="67"/>
      <c r="B231" s="52">
        <v>219</v>
      </c>
      <c r="C231" s="78"/>
      <c r="D231" s="53"/>
      <c r="E231" s="68"/>
      <c r="F231" s="562"/>
      <c r="G231" s="562"/>
      <c r="H231" s="56"/>
      <c r="I231" s="57"/>
      <c r="J231" s="972"/>
      <c r="K231" s="564" t="str">
        <f t="shared" si="6"/>
        <v/>
      </c>
      <c r="L231" s="564" t="str">
        <f>IF($G231="","",IF(OR(全体概要!$C$15=1,全体概要!$C$15=2),INDEX($BG$15,MATCH($G231,$BF$15,-1)),IF(全体概要!$C$15=3,INDEX($BG$14,MATCH($G231,$BF$14,-1)),IF(AND(全体概要!$C$15&gt;=4,全体概要!$C$15&lt;=7),INDEX($BG$13,MATCH($G231,$BF$13,-1)),0))))</f>
        <v/>
      </c>
      <c r="M231" s="1048" t="str">
        <f t="shared" si="7"/>
        <v/>
      </c>
      <c r="N231" s="1133">
        <f>IF(OR(K231="",L231="",M231=""),0,(IF(全体概要!$U$54="☑",700000*K231*L231*M231,550000*K231*L231*M231)))</f>
        <v>0</v>
      </c>
      <c r="O231" s="1134"/>
      <c r="P231" s="56"/>
      <c r="Q231" s="51"/>
      <c r="R231" s="1134"/>
      <c r="S231" s="51"/>
      <c r="T231" s="51"/>
      <c r="U231" s="1134"/>
      <c r="V231" s="56"/>
      <c r="W231" s="51"/>
      <c r="X231" s="1135"/>
      <c r="Y231" s="51"/>
      <c r="Z231" s="51"/>
      <c r="AA231" s="1134"/>
      <c r="AB231" s="56"/>
      <c r="AC231" s="1134"/>
      <c r="AD231" s="56"/>
      <c r="AE231" s="1134"/>
      <c r="AF231" s="56"/>
      <c r="AG231" s="1134"/>
      <c r="AH231" s="56"/>
      <c r="AI231" s="1134"/>
      <c r="AJ231" s="56"/>
      <c r="AK231" s="1134"/>
      <c r="AL231" s="59"/>
      <c r="AM231" s="1134"/>
      <c r="AN231" s="59"/>
      <c r="AO231" s="1134"/>
      <c r="AP231" s="1020"/>
      <c r="AQ231" s="1134"/>
      <c r="AR231" s="56"/>
      <c r="AS231" s="249"/>
      <c r="AT231" s="1134"/>
      <c r="AU231" s="56"/>
      <c r="AV231" s="565" t="str">
        <f>IF(AU231="","",IF(AU231="A",パネルラジエーター設備費用算出シート!$G$13,IF(AU231="B",パネルラジエーター設備費用算出シート!$N$13,IF(AU231="C",パネルラジエーター設備費用算出シート!$G$23,IF(AU231="D",パネルラジエーター設備費用算出シート!$N$23,IF(AU231="E",パネルラジエーター設備費用算出シート!$G$33,IF(AU231="F",パネルラジエーター設備費用算出シート!$N$33,IF(AU231="G",パネルラジエーター設備費用算出シート!$G$43,IF(AU231="H",パネルラジエーター設備費用算出シート!$N$43,IF(AU231="I",パネルラジエーター設備費用算出シート!$G$54,パネルラジエーター設備費用算出シート!$N$54))))))))))</f>
        <v/>
      </c>
      <c r="AW231" s="1134"/>
      <c r="AX231" s="59"/>
      <c r="AY231" s="566"/>
      <c r="AZ231" s="1134"/>
      <c r="BA231" s="28"/>
      <c r="BB231" s="28"/>
      <c r="BC231" s="28"/>
      <c r="BD231" s="28"/>
      <c r="BE231" s="28"/>
      <c r="BF231" s="28"/>
      <c r="BG231" s="28"/>
      <c r="BH231" s="28"/>
      <c r="BI231" s="28"/>
      <c r="BJ231" s="28"/>
    </row>
    <row r="232" spans="1:62" s="29" customFormat="1">
      <c r="A232" s="67"/>
      <c r="B232" s="52">
        <v>220</v>
      </c>
      <c r="C232" s="78"/>
      <c r="D232" s="53"/>
      <c r="E232" s="68"/>
      <c r="F232" s="562"/>
      <c r="G232" s="562"/>
      <c r="H232" s="56"/>
      <c r="I232" s="57"/>
      <c r="J232" s="972"/>
      <c r="K232" s="564" t="str">
        <f t="shared" si="6"/>
        <v/>
      </c>
      <c r="L232" s="564" t="str">
        <f>IF($G232="","",IF(OR(全体概要!$C$15=1,全体概要!$C$15=2),INDEX($BG$15,MATCH($G232,$BF$15,-1)),IF(全体概要!$C$15=3,INDEX($BG$14,MATCH($G232,$BF$14,-1)),IF(AND(全体概要!$C$15&gt;=4,全体概要!$C$15&lt;=7),INDEX($BG$13,MATCH($G232,$BF$13,-1)),0))))</f>
        <v/>
      </c>
      <c r="M232" s="1048" t="str">
        <f t="shared" si="7"/>
        <v/>
      </c>
      <c r="N232" s="1133">
        <f>IF(OR(K232="",L232="",M232=""),0,(IF(全体概要!$U$54="☑",700000*K232*L232*M232,550000*K232*L232*M232)))</f>
        <v>0</v>
      </c>
      <c r="O232" s="1134"/>
      <c r="P232" s="56"/>
      <c r="Q232" s="51"/>
      <c r="R232" s="1134"/>
      <c r="S232" s="51"/>
      <c r="T232" s="51"/>
      <c r="U232" s="1134"/>
      <c r="V232" s="56"/>
      <c r="W232" s="51"/>
      <c r="X232" s="1135"/>
      <c r="Y232" s="51"/>
      <c r="Z232" s="51"/>
      <c r="AA232" s="1134"/>
      <c r="AB232" s="56"/>
      <c r="AC232" s="1134"/>
      <c r="AD232" s="56"/>
      <c r="AE232" s="1134"/>
      <c r="AF232" s="56"/>
      <c r="AG232" s="1134"/>
      <c r="AH232" s="56"/>
      <c r="AI232" s="1134"/>
      <c r="AJ232" s="56"/>
      <c r="AK232" s="1134"/>
      <c r="AL232" s="59"/>
      <c r="AM232" s="1134"/>
      <c r="AN232" s="59"/>
      <c r="AO232" s="1134"/>
      <c r="AP232" s="1020"/>
      <c r="AQ232" s="1134"/>
      <c r="AR232" s="56"/>
      <c r="AS232" s="249"/>
      <c r="AT232" s="1134"/>
      <c r="AU232" s="56"/>
      <c r="AV232" s="565" t="str">
        <f>IF(AU232="","",IF(AU232="A",パネルラジエーター設備費用算出シート!$G$13,IF(AU232="B",パネルラジエーター設備費用算出シート!$N$13,IF(AU232="C",パネルラジエーター設備費用算出シート!$G$23,IF(AU232="D",パネルラジエーター設備費用算出シート!$N$23,IF(AU232="E",パネルラジエーター設備費用算出シート!$G$33,IF(AU232="F",パネルラジエーター設備費用算出シート!$N$33,IF(AU232="G",パネルラジエーター設備費用算出シート!$G$43,IF(AU232="H",パネルラジエーター設備費用算出シート!$N$43,IF(AU232="I",パネルラジエーター設備費用算出シート!$G$54,パネルラジエーター設備費用算出シート!$N$54))))))))))</f>
        <v/>
      </c>
      <c r="AW232" s="1134"/>
      <c r="AX232" s="59"/>
      <c r="AY232" s="566"/>
      <c r="AZ232" s="1134"/>
      <c r="BA232" s="28"/>
      <c r="BB232" s="28"/>
      <c r="BC232" s="28"/>
      <c r="BD232" s="28"/>
      <c r="BE232" s="28"/>
      <c r="BF232" s="28"/>
      <c r="BG232" s="28"/>
      <c r="BH232" s="28"/>
      <c r="BI232" s="28"/>
      <c r="BJ232" s="28"/>
    </row>
    <row r="233" spans="1:62" s="29" customFormat="1">
      <c r="A233" s="67"/>
      <c r="B233" s="52">
        <v>221</v>
      </c>
      <c r="C233" s="78"/>
      <c r="D233" s="53"/>
      <c r="E233" s="68"/>
      <c r="F233" s="562"/>
      <c r="G233" s="562"/>
      <c r="H233" s="56"/>
      <c r="I233" s="57"/>
      <c r="J233" s="972"/>
      <c r="K233" s="564" t="str">
        <f t="shared" si="6"/>
        <v/>
      </c>
      <c r="L233" s="564" t="str">
        <f>IF($G233="","",IF(OR(全体概要!$C$15=1,全体概要!$C$15=2),INDEX($BG$15,MATCH($G233,$BF$15,-1)),IF(全体概要!$C$15=3,INDEX($BG$14,MATCH($G233,$BF$14,-1)),IF(AND(全体概要!$C$15&gt;=4,全体概要!$C$15&lt;=7),INDEX($BG$13,MATCH($G233,$BF$13,-1)),0))))</f>
        <v/>
      </c>
      <c r="M233" s="1048" t="str">
        <f t="shared" si="7"/>
        <v/>
      </c>
      <c r="N233" s="1133">
        <f>IF(OR(K233="",L233="",M233=""),0,(IF(全体概要!$U$54="☑",700000*K233*L233*M233,550000*K233*L233*M233)))</f>
        <v>0</v>
      </c>
      <c r="O233" s="1134"/>
      <c r="P233" s="56"/>
      <c r="Q233" s="51"/>
      <c r="R233" s="1134"/>
      <c r="S233" s="51"/>
      <c r="T233" s="51"/>
      <c r="U233" s="1134"/>
      <c r="V233" s="56"/>
      <c r="W233" s="51"/>
      <c r="X233" s="1135"/>
      <c r="Y233" s="51"/>
      <c r="Z233" s="51"/>
      <c r="AA233" s="1134"/>
      <c r="AB233" s="56"/>
      <c r="AC233" s="1134"/>
      <c r="AD233" s="56"/>
      <c r="AE233" s="1134"/>
      <c r="AF233" s="56"/>
      <c r="AG233" s="1134"/>
      <c r="AH233" s="56"/>
      <c r="AI233" s="1134"/>
      <c r="AJ233" s="56"/>
      <c r="AK233" s="1134"/>
      <c r="AL233" s="59"/>
      <c r="AM233" s="1134"/>
      <c r="AN233" s="59"/>
      <c r="AO233" s="1134"/>
      <c r="AP233" s="1020"/>
      <c r="AQ233" s="1134"/>
      <c r="AR233" s="56"/>
      <c r="AS233" s="249"/>
      <c r="AT233" s="1134"/>
      <c r="AU233" s="56"/>
      <c r="AV233" s="565" t="str">
        <f>IF(AU233="","",IF(AU233="A",パネルラジエーター設備費用算出シート!$G$13,IF(AU233="B",パネルラジエーター設備費用算出シート!$N$13,IF(AU233="C",パネルラジエーター設備費用算出シート!$G$23,IF(AU233="D",パネルラジエーター設備費用算出シート!$N$23,IF(AU233="E",パネルラジエーター設備費用算出シート!$G$33,IF(AU233="F",パネルラジエーター設備費用算出シート!$N$33,IF(AU233="G",パネルラジエーター設備費用算出シート!$G$43,IF(AU233="H",パネルラジエーター設備費用算出シート!$N$43,IF(AU233="I",パネルラジエーター設備費用算出シート!$G$54,パネルラジエーター設備費用算出シート!$N$54))))))))))</f>
        <v/>
      </c>
      <c r="AW233" s="1134"/>
      <c r="AX233" s="59"/>
      <c r="AY233" s="566"/>
      <c r="AZ233" s="1134"/>
      <c r="BA233" s="28"/>
      <c r="BB233" s="28"/>
      <c r="BC233" s="28"/>
      <c r="BD233" s="28"/>
      <c r="BE233" s="28"/>
      <c r="BF233" s="28"/>
      <c r="BG233" s="28"/>
      <c r="BH233" s="28"/>
      <c r="BI233" s="28"/>
      <c r="BJ233" s="28"/>
    </row>
    <row r="234" spans="1:62" s="29" customFormat="1">
      <c r="A234" s="67"/>
      <c r="B234" s="52">
        <v>222</v>
      </c>
      <c r="C234" s="78"/>
      <c r="D234" s="53"/>
      <c r="E234" s="68"/>
      <c r="F234" s="562"/>
      <c r="G234" s="562"/>
      <c r="H234" s="56"/>
      <c r="I234" s="57"/>
      <c r="J234" s="972"/>
      <c r="K234" s="564" t="str">
        <f t="shared" si="6"/>
        <v/>
      </c>
      <c r="L234" s="564" t="str">
        <f>IF($G234="","",IF(OR(全体概要!$C$15=1,全体概要!$C$15=2),INDEX($BG$15,MATCH($G234,$BF$15,-1)),IF(全体概要!$C$15=3,INDEX($BG$14,MATCH($G234,$BF$14,-1)),IF(AND(全体概要!$C$15&gt;=4,全体概要!$C$15&lt;=7),INDEX($BG$13,MATCH($G234,$BF$13,-1)),0))))</f>
        <v/>
      </c>
      <c r="M234" s="1048" t="str">
        <f t="shared" si="7"/>
        <v/>
      </c>
      <c r="N234" s="1133">
        <f>IF(OR(K234="",L234="",M234=""),0,(IF(全体概要!$U$54="☑",700000*K234*L234*M234,550000*K234*L234*M234)))</f>
        <v>0</v>
      </c>
      <c r="O234" s="1134"/>
      <c r="P234" s="56"/>
      <c r="Q234" s="51"/>
      <c r="R234" s="1134"/>
      <c r="S234" s="51"/>
      <c r="T234" s="51"/>
      <c r="U234" s="1134"/>
      <c r="V234" s="56"/>
      <c r="W234" s="51"/>
      <c r="X234" s="1135"/>
      <c r="Y234" s="51"/>
      <c r="Z234" s="51"/>
      <c r="AA234" s="1134"/>
      <c r="AB234" s="56"/>
      <c r="AC234" s="1134"/>
      <c r="AD234" s="56"/>
      <c r="AE234" s="1134"/>
      <c r="AF234" s="56"/>
      <c r="AG234" s="1134"/>
      <c r="AH234" s="56"/>
      <c r="AI234" s="1134"/>
      <c r="AJ234" s="56"/>
      <c r="AK234" s="1134"/>
      <c r="AL234" s="59"/>
      <c r="AM234" s="1134"/>
      <c r="AN234" s="59"/>
      <c r="AO234" s="1134"/>
      <c r="AP234" s="1020"/>
      <c r="AQ234" s="1134"/>
      <c r="AR234" s="56"/>
      <c r="AS234" s="249"/>
      <c r="AT234" s="1134"/>
      <c r="AU234" s="56"/>
      <c r="AV234" s="565" t="str">
        <f>IF(AU234="","",IF(AU234="A",パネルラジエーター設備費用算出シート!$G$13,IF(AU234="B",パネルラジエーター設備費用算出シート!$N$13,IF(AU234="C",パネルラジエーター設備費用算出シート!$G$23,IF(AU234="D",パネルラジエーター設備費用算出シート!$N$23,IF(AU234="E",パネルラジエーター設備費用算出シート!$G$33,IF(AU234="F",パネルラジエーター設備費用算出シート!$N$33,IF(AU234="G",パネルラジエーター設備費用算出シート!$G$43,IF(AU234="H",パネルラジエーター設備費用算出シート!$N$43,IF(AU234="I",パネルラジエーター設備費用算出シート!$G$54,パネルラジエーター設備費用算出シート!$N$54))))))))))</f>
        <v/>
      </c>
      <c r="AW234" s="1134"/>
      <c r="AX234" s="59"/>
      <c r="AY234" s="566"/>
      <c r="AZ234" s="1134"/>
      <c r="BA234" s="28"/>
      <c r="BB234" s="28"/>
      <c r="BC234" s="28"/>
      <c r="BD234" s="28"/>
      <c r="BE234" s="28"/>
      <c r="BF234" s="28"/>
      <c r="BG234" s="28"/>
      <c r="BH234" s="28"/>
      <c r="BI234" s="28"/>
      <c r="BJ234" s="28"/>
    </row>
    <row r="235" spans="1:62" s="29" customFormat="1">
      <c r="A235" s="67"/>
      <c r="B235" s="52">
        <v>223</v>
      </c>
      <c r="C235" s="78"/>
      <c r="D235" s="53"/>
      <c r="E235" s="68"/>
      <c r="F235" s="562"/>
      <c r="G235" s="562"/>
      <c r="H235" s="56"/>
      <c r="I235" s="57"/>
      <c r="J235" s="972"/>
      <c r="K235" s="564" t="str">
        <f t="shared" si="6"/>
        <v/>
      </c>
      <c r="L235" s="564" t="str">
        <f>IF($G235="","",IF(OR(全体概要!$C$15=1,全体概要!$C$15=2),INDEX($BG$15,MATCH($G235,$BF$15,-1)),IF(全体概要!$C$15=3,INDEX($BG$14,MATCH($G235,$BF$14,-1)),IF(AND(全体概要!$C$15&gt;=4,全体概要!$C$15&lt;=7),INDEX($BG$13,MATCH($G235,$BF$13,-1)),0))))</f>
        <v/>
      </c>
      <c r="M235" s="1048" t="str">
        <f t="shared" si="7"/>
        <v/>
      </c>
      <c r="N235" s="1133">
        <f>IF(OR(K235="",L235="",M235=""),0,(IF(全体概要!$U$54="☑",700000*K235*L235*M235,550000*K235*L235*M235)))</f>
        <v>0</v>
      </c>
      <c r="O235" s="1134"/>
      <c r="P235" s="56"/>
      <c r="Q235" s="51"/>
      <c r="R235" s="1134"/>
      <c r="S235" s="51"/>
      <c r="T235" s="51"/>
      <c r="U235" s="1134"/>
      <c r="V235" s="56"/>
      <c r="W235" s="51"/>
      <c r="X235" s="1135"/>
      <c r="Y235" s="51"/>
      <c r="Z235" s="51"/>
      <c r="AA235" s="1134"/>
      <c r="AB235" s="56"/>
      <c r="AC235" s="1134"/>
      <c r="AD235" s="56"/>
      <c r="AE235" s="1134"/>
      <c r="AF235" s="56"/>
      <c r="AG235" s="1134"/>
      <c r="AH235" s="56"/>
      <c r="AI235" s="1134"/>
      <c r="AJ235" s="56"/>
      <c r="AK235" s="1134"/>
      <c r="AL235" s="59"/>
      <c r="AM235" s="1134"/>
      <c r="AN235" s="59"/>
      <c r="AO235" s="1134"/>
      <c r="AP235" s="1020"/>
      <c r="AQ235" s="1134"/>
      <c r="AR235" s="56"/>
      <c r="AS235" s="249"/>
      <c r="AT235" s="1134"/>
      <c r="AU235" s="56"/>
      <c r="AV235" s="565" t="str">
        <f>IF(AU235="","",IF(AU235="A",パネルラジエーター設備費用算出シート!$G$13,IF(AU235="B",パネルラジエーター設備費用算出シート!$N$13,IF(AU235="C",パネルラジエーター設備費用算出シート!$G$23,IF(AU235="D",パネルラジエーター設備費用算出シート!$N$23,IF(AU235="E",パネルラジエーター設備費用算出シート!$G$33,IF(AU235="F",パネルラジエーター設備費用算出シート!$N$33,IF(AU235="G",パネルラジエーター設備費用算出シート!$G$43,IF(AU235="H",パネルラジエーター設備費用算出シート!$N$43,IF(AU235="I",パネルラジエーター設備費用算出シート!$G$54,パネルラジエーター設備費用算出シート!$N$54))))))))))</f>
        <v/>
      </c>
      <c r="AW235" s="1134"/>
      <c r="AX235" s="59"/>
      <c r="AY235" s="566"/>
      <c r="AZ235" s="1134"/>
      <c r="BA235" s="28"/>
      <c r="BB235" s="28"/>
      <c r="BC235" s="28"/>
      <c r="BD235" s="28"/>
      <c r="BE235" s="28"/>
      <c r="BF235" s="28"/>
      <c r="BG235" s="28"/>
      <c r="BH235" s="28"/>
      <c r="BI235" s="28"/>
      <c r="BJ235" s="28"/>
    </row>
    <row r="236" spans="1:62" s="29" customFormat="1">
      <c r="A236" s="67"/>
      <c r="B236" s="52">
        <v>224</v>
      </c>
      <c r="C236" s="78"/>
      <c r="D236" s="53"/>
      <c r="E236" s="68"/>
      <c r="F236" s="562"/>
      <c r="G236" s="562"/>
      <c r="H236" s="56"/>
      <c r="I236" s="57"/>
      <c r="J236" s="972"/>
      <c r="K236" s="564" t="str">
        <f t="shared" si="6"/>
        <v/>
      </c>
      <c r="L236" s="564" t="str">
        <f>IF($G236="","",IF(OR(全体概要!$C$15=1,全体概要!$C$15=2),INDEX($BG$15,MATCH($G236,$BF$15,-1)),IF(全体概要!$C$15=3,INDEX($BG$14,MATCH($G236,$BF$14,-1)),IF(AND(全体概要!$C$15&gt;=4,全体概要!$C$15&lt;=7),INDEX($BG$13,MATCH($G236,$BF$13,-1)),0))))</f>
        <v/>
      </c>
      <c r="M236" s="1048" t="str">
        <f t="shared" si="7"/>
        <v/>
      </c>
      <c r="N236" s="1133">
        <f>IF(OR(K236="",L236="",M236=""),0,(IF(全体概要!$U$54="☑",700000*K236*L236*M236,550000*K236*L236*M236)))</f>
        <v>0</v>
      </c>
      <c r="O236" s="1134"/>
      <c r="P236" s="56"/>
      <c r="Q236" s="51"/>
      <c r="R236" s="1134"/>
      <c r="S236" s="51"/>
      <c r="T236" s="51"/>
      <c r="U236" s="1134"/>
      <c r="V236" s="56"/>
      <c r="W236" s="51"/>
      <c r="X236" s="1135"/>
      <c r="Y236" s="51"/>
      <c r="Z236" s="51"/>
      <c r="AA236" s="1134"/>
      <c r="AB236" s="56"/>
      <c r="AC236" s="1134"/>
      <c r="AD236" s="56"/>
      <c r="AE236" s="1134"/>
      <c r="AF236" s="56"/>
      <c r="AG236" s="1134"/>
      <c r="AH236" s="56"/>
      <c r="AI236" s="1134"/>
      <c r="AJ236" s="56"/>
      <c r="AK236" s="1134"/>
      <c r="AL236" s="59"/>
      <c r="AM236" s="1134"/>
      <c r="AN236" s="59"/>
      <c r="AO236" s="1134"/>
      <c r="AP236" s="1020"/>
      <c r="AQ236" s="1134"/>
      <c r="AR236" s="56"/>
      <c r="AS236" s="249"/>
      <c r="AT236" s="1134"/>
      <c r="AU236" s="56"/>
      <c r="AV236" s="565" t="str">
        <f>IF(AU236="","",IF(AU236="A",パネルラジエーター設備費用算出シート!$G$13,IF(AU236="B",パネルラジエーター設備費用算出シート!$N$13,IF(AU236="C",パネルラジエーター設備費用算出シート!$G$23,IF(AU236="D",パネルラジエーター設備費用算出シート!$N$23,IF(AU236="E",パネルラジエーター設備費用算出シート!$G$33,IF(AU236="F",パネルラジエーター設備費用算出シート!$N$33,IF(AU236="G",パネルラジエーター設備費用算出シート!$G$43,IF(AU236="H",パネルラジエーター設備費用算出シート!$N$43,IF(AU236="I",パネルラジエーター設備費用算出シート!$G$54,パネルラジエーター設備費用算出シート!$N$54))))))))))</f>
        <v/>
      </c>
      <c r="AW236" s="1134"/>
      <c r="AX236" s="59"/>
      <c r="AY236" s="566"/>
      <c r="AZ236" s="1134"/>
      <c r="BA236" s="28"/>
      <c r="BB236" s="28"/>
      <c r="BC236" s="28"/>
      <c r="BD236" s="28"/>
      <c r="BE236" s="28"/>
      <c r="BF236" s="28"/>
      <c r="BG236" s="28"/>
      <c r="BH236" s="28"/>
      <c r="BI236" s="28"/>
      <c r="BJ236" s="28"/>
    </row>
    <row r="237" spans="1:62" s="29" customFormat="1">
      <c r="A237" s="67"/>
      <c r="B237" s="52">
        <v>225</v>
      </c>
      <c r="C237" s="78"/>
      <c r="D237" s="53"/>
      <c r="E237" s="68"/>
      <c r="F237" s="562"/>
      <c r="G237" s="562"/>
      <c r="H237" s="56"/>
      <c r="I237" s="57"/>
      <c r="J237" s="972"/>
      <c r="K237" s="564" t="str">
        <f t="shared" si="6"/>
        <v/>
      </c>
      <c r="L237" s="564" t="str">
        <f>IF($G237="","",IF(OR(全体概要!$C$15=1,全体概要!$C$15=2),INDEX($BG$15,MATCH($G237,$BF$15,-1)),IF(全体概要!$C$15=3,INDEX($BG$14,MATCH($G237,$BF$14,-1)),IF(AND(全体概要!$C$15&gt;=4,全体概要!$C$15&lt;=7),INDEX($BG$13,MATCH($G237,$BF$13,-1)),0))))</f>
        <v/>
      </c>
      <c r="M237" s="1048" t="str">
        <f t="shared" si="7"/>
        <v/>
      </c>
      <c r="N237" s="1133">
        <f>IF(OR(K237="",L237="",M237=""),0,(IF(全体概要!$U$54="☑",700000*K237*L237*M237,550000*K237*L237*M237)))</f>
        <v>0</v>
      </c>
      <c r="O237" s="1134"/>
      <c r="P237" s="56"/>
      <c r="Q237" s="51"/>
      <c r="R237" s="1134"/>
      <c r="S237" s="51"/>
      <c r="T237" s="51"/>
      <c r="U237" s="1134"/>
      <c r="V237" s="56"/>
      <c r="W237" s="51"/>
      <c r="X237" s="1135"/>
      <c r="Y237" s="51"/>
      <c r="Z237" s="51"/>
      <c r="AA237" s="1134"/>
      <c r="AB237" s="56"/>
      <c r="AC237" s="1134"/>
      <c r="AD237" s="56"/>
      <c r="AE237" s="1134"/>
      <c r="AF237" s="56"/>
      <c r="AG237" s="1134"/>
      <c r="AH237" s="56"/>
      <c r="AI237" s="1134"/>
      <c r="AJ237" s="56"/>
      <c r="AK237" s="1134"/>
      <c r="AL237" s="59"/>
      <c r="AM237" s="1134"/>
      <c r="AN237" s="59"/>
      <c r="AO237" s="1134"/>
      <c r="AP237" s="1020"/>
      <c r="AQ237" s="1134"/>
      <c r="AR237" s="56"/>
      <c r="AS237" s="249"/>
      <c r="AT237" s="1134"/>
      <c r="AU237" s="56"/>
      <c r="AV237" s="565" t="str">
        <f>IF(AU237="","",IF(AU237="A",パネルラジエーター設備費用算出シート!$G$13,IF(AU237="B",パネルラジエーター設備費用算出シート!$N$13,IF(AU237="C",パネルラジエーター設備費用算出シート!$G$23,IF(AU237="D",パネルラジエーター設備費用算出シート!$N$23,IF(AU237="E",パネルラジエーター設備費用算出シート!$G$33,IF(AU237="F",パネルラジエーター設備費用算出シート!$N$33,IF(AU237="G",パネルラジエーター設備費用算出シート!$G$43,IF(AU237="H",パネルラジエーター設備費用算出シート!$N$43,IF(AU237="I",パネルラジエーター設備費用算出シート!$G$54,パネルラジエーター設備費用算出シート!$N$54))))))))))</f>
        <v/>
      </c>
      <c r="AW237" s="1134"/>
      <c r="AX237" s="59"/>
      <c r="AY237" s="566"/>
      <c r="AZ237" s="1134"/>
      <c r="BA237" s="28"/>
      <c r="BB237" s="28"/>
      <c r="BC237" s="28"/>
      <c r="BD237" s="28"/>
      <c r="BE237" s="28"/>
      <c r="BF237" s="28"/>
      <c r="BG237" s="28"/>
      <c r="BH237" s="28"/>
      <c r="BI237" s="28"/>
      <c r="BJ237" s="28"/>
    </row>
    <row r="238" spans="1:62" s="29" customFormat="1">
      <c r="A238" s="67"/>
      <c r="B238" s="52">
        <v>226</v>
      </c>
      <c r="C238" s="78"/>
      <c r="D238" s="53"/>
      <c r="E238" s="68"/>
      <c r="F238" s="562"/>
      <c r="G238" s="562"/>
      <c r="H238" s="56"/>
      <c r="I238" s="57"/>
      <c r="J238" s="972"/>
      <c r="K238" s="564" t="str">
        <f t="shared" si="6"/>
        <v/>
      </c>
      <c r="L238" s="564" t="str">
        <f>IF($G238="","",IF(OR(全体概要!$C$15=1,全体概要!$C$15=2),INDEX($BG$15,MATCH($G238,$BF$15,-1)),IF(全体概要!$C$15=3,INDEX($BG$14,MATCH($G238,$BF$14,-1)),IF(AND(全体概要!$C$15&gt;=4,全体概要!$C$15&lt;=7),INDEX($BG$13,MATCH($G238,$BF$13,-1)),0))))</f>
        <v/>
      </c>
      <c r="M238" s="1048" t="str">
        <f t="shared" si="7"/>
        <v/>
      </c>
      <c r="N238" s="1133">
        <f>IF(OR(K238="",L238="",M238=""),0,(IF(全体概要!$U$54="☑",700000*K238*L238*M238,550000*K238*L238*M238)))</f>
        <v>0</v>
      </c>
      <c r="O238" s="1134"/>
      <c r="P238" s="56"/>
      <c r="Q238" s="51"/>
      <c r="R238" s="1134"/>
      <c r="S238" s="51"/>
      <c r="T238" s="51"/>
      <c r="U238" s="1134"/>
      <c r="V238" s="56"/>
      <c r="W238" s="51"/>
      <c r="X238" s="1135"/>
      <c r="Y238" s="51"/>
      <c r="Z238" s="51"/>
      <c r="AA238" s="1134"/>
      <c r="AB238" s="56"/>
      <c r="AC238" s="1134"/>
      <c r="AD238" s="56"/>
      <c r="AE238" s="1134"/>
      <c r="AF238" s="56"/>
      <c r="AG238" s="1134"/>
      <c r="AH238" s="56"/>
      <c r="AI238" s="1134"/>
      <c r="AJ238" s="56"/>
      <c r="AK238" s="1134"/>
      <c r="AL238" s="59"/>
      <c r="AM238" s="1134"/>
      <c r="AN238" s="59"/>
      <c r="AO238" s="1134"/>
      <c r="AP238" s="1020"/>
      <c r="AQ238" s="1134"/>
      <c r="AR238" s="56"/>
      <c r="AS238" s="249"/>
      <c r="AT238" s="1134"/>
      <c r="AU238" s="56"/>
      <c r="AV238" s="565" t="str">
        <f>IF(AU238="","",IF(AU238="A",パネルラジエーター設備費用算出シート!$G$13,IF(AU238="B",パネルラジエーター設備費用算出シート!$N$13,IF(AU238="C",パネルラジエーター設備費用算出シート!$G$23,IF(AU238="D",パネルラジエーター設備費用算出シート!$N$23,IF(AU238="E",パネルラジエーター設備費用算出シート!$G$33,IF(AU238="F",パネルラジエーター設備費用算出シート!$N$33,IF(AU238="G",パネルラジエーター設備費用算出シート!$G$43,IF(AU238="H",パネルラジエーター設備費用算出シート!$N$43,IF(AU238="I",パネルラジエーター設備費用算出シート!$G$54,パネルラジエーター設備費用算出シート!$N$54))))))))))</f>
        <v/>
      </c>
      <c r="AW238" s="1134"/>
      <c r="AX238" s="59"/>
      <c r="AY238" s="566"/>
      <c r="AZ238" s="1134"/>
      <c r="BA238" s="28"/>
      <c r="BB238" s="28"/>
      <c r="BC238" s="28"/>
      <c r="BD238" s="28"/>
      <c r="BE238" s="28"/>
      <c r="BF238" s="28"/>
      <c r="BG238" s="28"/>
      <c r="BH238" s="28"/>
      <c r="BI238" s="28"/>
      <c r="BJ238" s="28"/>
    </row>
    <row r="239" spans="1:62" s="29" customFormat="1">
      <c r="A239" s="67"/>
      <c r="B239" s="52">
        <v>227</v>
      </c>
      <c r="C239" s="78"/>
      <c r="D239" s="53"/>
      <c r="E239" s="68"/>
      <c r="F239" s="562"/>
      <c r="G239" s="562"/>
      <c r="H239" s="56"/>
      <c r="I239" s="57"/>
      <c r="J239" s="972"/>
      <c r="K239" s="564" t="str">
        <f t="shared" si="6"/>
        <v/>
      </c>
      <c r="L239" s="564" t="str">
        <f>IF($G239="","",IF(OR(全体概要!$C$15=1,全体概要!$C$15=2),INDEX($BG$15,MATCH($G239,$BF$15,-1)),IF(全体概要!$C$15=3,INDEX($BG$14,MATCH($G239,$BF$14,-1)),IF(AND(全体概要!$C$15&gt;=4,全体概要!$C$15&lt;=7),INDEX($BG$13,MATCH($G239,$BF$13,-1)),0))))</f>
        <v/>
      </c>
      <c r="M239" s="1048" t="str">
        <f t="shared" si="7"/>
        <v/>
      </c>
      <c r="N239" s="1133">
        <f>IF(OR(K239="",L239="",M239=""),0,(IF(全体概要!$U$54="☑",700000*K239*L239*M239,550000*K239*L239*M239)))</f>
        <v>0</v>
      </c>
      <c r="O239" s="1134"/>
      <c r="P239" s="56"/>
      <c r="Q239" s="51"/>
      <c r="R239" s="1134"/>
      <c r="S239" s="51"/>
      <c r="T239" s="51"/>
      <c r="U239" s="1134"/>
      <c r="V239" s="56"/>
      <c r="W239" s="51"/>
      <c r="X239" s="1135"/>
      <c r="Y239" s="51"/>
      <c r="Z239" s="51"/>
      <c r="AA239" s="1134"/>
      <c r="AB239" s="56"/>
      <c r="AC239" s="1134"/>
      <c r="AD239" s="56"/>
      <c r="AE239" s="1134"/>
      <c r="AF239" s="56"/>
      <c r="AG239" s="1134"/>
      <c r="AH239" s="56"/>
      <c r="AI239" s="1134"/>
      <c r="AJ239" s="56"/>
      <c r="AK239" s="1134"/>
      <c r="AL239" s="59"/>
      <c r="AM239" s="1134"/>
      <c r="AN239" s="59"/>
      <c r="AO239" s="1134"/>
      <c r="AP239" s="1020"/>
      <c r="AQ239" s="1134"/>
      <c r="AR239" s="56"/>
      <c r="AS239" s="249"/>
      <c r="AT239" s="1134"/>
      <c r="AU239" s="56"/>
      <c r="AV239" s="565" t="str">
        <f>IF(AU239="","",IF(AU239="A",パネルラジエーター設備費用算出シート!$G$13,IF(AU239="B",パネルラジエーター設備費用算出シート!$N$13,IF(AU239="C",パネルラジエーター設備費用算出シート!$G$23,IF(AU239="D",パネルラジエーター設備費用算出シート!$N$23,IF(AU239="E",パネルラジエーター設備費用算出シート!$G$33,IF(AU239="F",パネルラジエーター設備費用算出シート!$N$33,IF(AU239="G",パネルラジエーター設備費用算出シート!$G$43,IF(AU239="H",パネルラジエーター設備費用算出シート!$N$43,IF(AU239="I",パネルラジエーター設備費用算出シート!$G$54,パネルラジエーター設備費用算出シート!$N$54))))))))))</f>
        <v/>
      </c>
      <c r="AW239" s="1134"/>
      <c r="AX239" s="59"/>
      <c r="AY239" s="566"/>
      <c r="AZ239" s="1134"/>
      <c r="BA239" s="28"/>
      <c r="BB239" s="28"/>
      <c r="BC239" s="28"/>
      <c r="BD239" s="28"/>
      <c r="BE239" s="28"/>
      <c r="BF239" s="28"/>
      <c r="BG239" s="28"/>
      <c r="BH239" s="28"/>
      <c r="BI239" s="28"/>
      <c r="BJ239" s="28"/>
    </row>
    <row r="240" spans="1:62" s="29" customFormat="1">
      <c r="A240" s="67"/>
      <c r="B240" s="52">
        <v>228</v>
      </c>
      <c r="C240" s="78"/>
      <c r="D240" s="53"/>
      <c r="E240" s="68"/>
      <c r="F240" s="562"/>
      <c r="G240" s="562"/>
      <c r="H240" s="56"/>
      <c r="I240" s="57"/>
      <c r="J240" s="972"/>
      <c r="K240" s="564" t="str">
        <f t="shared" si="6"/>
        <v/>
      </c>
      <c r="L240" s="564" t="str">
        <f>IF($G240="","",IF(OR(全体概要!$C$15=1,全体概要!$C$15=2),INDEX($BG$15,MATCH($G240,$BF$15,-1)),IF(全体概要!$C$15=3,INDEX($BG$14,MATCH($G240,$BF$14,-1)),IF(AND(全体概要!$C$15&gt;=4,全体概要!$C$15&lt;=7),INDEX($BG$13,MATCH($G240,$BF$13,-1)),0))))</f>
        <v/>
      </c>
      <c r="M240" s="1048" t="str">
        <f t="shared" si="7"/>
        <v/>
      </c>
      <c r="N240" s="1133">
        <f>IF(OR(K240="",L240="",M240=""),0,(IF(全体概要!$U$54="☑",700000*K240*L240*M240,550000*K240*L240*M240)))</f>
        <v>0</v>
      </c>
      <c r="O240" s="1134"/>
      <c r="P240" s="56"/>
      <c r="Q240" s="51"/>
      <c r="R240" s="1134"/>
      <c r="S240" s="51"/>
      <c r="T240" s="51"/>
      <c r="U240" s="1134"/>
      <c r="V240" s="56"/>
      <c r="W240" s="51"/>
      <c r="X240" s="1135"/>
      <c r="Y240" s="51"/>
      <c r="Z240" s="51"/>
      <c r="AA240" s="1134"/>
      <c r="AB240" s="56"/>
      <c r="AC240" s="1134"/>
      <c r="AD240" s="56"/>
      <c r="AE240" s="1134"/>
      <c r="AF240" s="56"/>
      <c r="AG240" s="1134"/>
      <c r="AH240" s="56"/>
      <c r="AI240" s="1134"/>
      <c r="AJ240" s="56"/>
      <c r="AK240" s="1134"/>
      <c r="AL240" s="59"/>
      <c r="AM240" s="1134"/>
      <c r="AN240" s="59"/>
      <c r="AO240" s="1134"/>
      <c r="AP240" s="1020"/>
      <c r="AQ240" s="1134"/>
      <c r="AR240" s="56"/>
      <c r="AS240" s="249"/>
      <c r="AT240" s="1134"/>
      <c r="AU240" s="56"/>
      <c r="AV240" s="565" t="str">
        <f>IF(AU240="","",IF(AU240="A",パネルラジエーター設備費用算出シート!$G$13,IF(AU240="B",パネルラジエーター設備費用算出シート!$N$13,IF(AU240="C",パネルラジエーター設備費用算出シート!$G$23,IF(AU240="D",パネルラジエーター設備費用算出シート!$N$23,IF(AU240="E",パネルラジエーター設備費用算出シート!$G$33,IF(AU240="F",パネルラジエーター設備費用算出シート!$N$33,IF(AU240="G",パネルラジエーター設備費用算出シート!$G$43,IF(AU240="H",パネルラジエーター設備費用算出シート!$N$43,IF(AU240="I",パネルラジエーター設備費用算出シート!$G$54,パネルラジエーター設備費用算出シート!$N$54))))))))))</f>
        <v/>
      </c>
      <c r="AW240" s="1134"/>
      <c r="AX240" s="59"/>
      <c r="AY240" s="566"/>
      <c r="AZ240" s="1134"/>
      <c r="BA240" s="28"/>
      <c r="BB240" s="28"/>
      <c r="BC240" s="28"/>
      <c r="BD240" s="28"/>
      <c r="BE240" s="28"/>
      <c r="BF240" s="28"/>
      <c r="BG240" s="28"/>
      <c r="BH240" s="28"/>
      <c r="BI240" s="28"/>
      <c r="BJ240" s="28"/>
    </row>
    <row r="241" spans="1:62" s="29" customFormat="1">
      <c r="A241" s="67"/>
      <c r="B241" s="52">
        <v>229</v>
      </c>
      <c r="C241" s="78"/>
      <c r="D241" s="53"/>
      <c r="E241" s="68"/>
      <c r="F241" s="562"/>
      <c r="G241" s="562"/>
      <c r="H241" s="56"/>
      <c r="I241" s="57"/>
      <c r="J241" s="972"/>
      <c r="K241" s="564" t="str">
        <f t="shared" si="6"/>
        <v/>
      </c>
      <c r="L241" s="564" t="str">
        <f>IF($G241="","",IF(OR(全体概要!$C$15=1,全体概要!$C$15=2),INDEX($BG$15,MATCH($G241,$BF$15,-1)),IF(全体概要!$C$15=3,INDEX($BG$14,MATCH($G241,$BF$14,-1)),IF(AND(全体概要!$C$15&gt;=4,全体概要!$C$15&lt;=7),INDEX($BG$13,MATCH($G241,$BF$13,-1)),0))))</f>
        <v/>
      </c>
      <c r="M241" s="1048" t="str">
        <f t="shared" si="7"/>
        <v/>
      </c>
      <c r="N241" s="1133">
        <f>IF(OR(K241="",L241="",M241=""),0,(IF(全体概要!$U$54="☑",700000*K241*L241*M241,550000*K241*L241*M241)))</f>
        <v>0</v>
      </c>
      <c r="O241" s="1134"/>
      <c r="P241" s="56"/>
      <c r="Q241" s="51"/>
      <c r="R241" s="1134"/>
      <c r="S241" s="51"/>
      <c r="T241" s="51"/>
      <c r="U241" s="1134"/>
      <c r="V241" s="56"/>
      <c r="W241" s="51"/>
      <c r="X241" s="1135"/>
      <c r="Y241" s="51"/>
      <c r="Z241" s="51"/>
      <c r="AA241" s="1134"/>
      <c r="AB241" s="56"/>
      <c r="AC241" s="1134"/>
      <c r="AD241" s="56"/>
      <c r="AE241" s="1134"/>
      <c r="AF241" s="56"/>
      <c r="AG241" s="1134"/>
      <c r="AH241" s="56"/>
      <c r="AI241" s="1134"/>
      <c r="AJ241" s="56"/>
      <c r="AK241" s="1134"/>
      <c r="AL241" s="59"/>
      <c r="AM241" s="1134"/>
      <c r="AN241" s="59"/>
      <c r="AO241" s="1134"/>
      <c r="AP241" s="1020"/>
      <c r="AQ241" s="1134"/>
      <c r="AR241" s="56"/>
      <c r="AS241" s="249"/>
      <c r="AT241" s="1134"/>
      <c r="AU241" s="56"/>
      <c r="AV241" s="565" t="str">
        <f>IF(AU241="","",IF(AU241="A",パネルラジエーター設備費用算出シート!$G$13,IF(AU241="B",パネルラジエーター設備費用算出シート!$N$13,IF(AU241="C",パネルラジエーター設備費用算出シート!$G$23,IF(AU241="D",パネルラジエーター設備費用算出シート!$N$23,IF(AU241="E",パネルラジエーター設備費用算出シート!$G$33,IF(AU241="F",パネルラジエーター設備費用算出シート!$N$33,IF(AU241="G",パネルラジエーター設備費用算出シート!$G$43,IF(AU241="H",パネルラジエーター設備費用算出シート!$N$43,IF(AU241="I",パネルラジエーター設備費用算出シート!$G$54,パネルラジエーター設備費用算出シート!$N$54))))))))))</f>
        <v/>
      </c>
      <c r="AW241" s="1134"/>
      <c r="AX241" s="59"/>
      <c r="AY241" s="566"/>
      <c r="AZ241" s="1134"/>
      <c r="BA241" s="28"/>
      <c r="BB241" s="28"/>
      <c r="BC241" s="28"/>
      <c r="BD241" s="28"/>
      <c r="BE241" s="28"/>
      <c r="BF241" s="28"/>
      <c r="BG241" s="28"/>
      <c r="BH241" s="28"/>
      <c r="BI241" s="28"/>
      <c r="BJ241" s="28"/>
    </row>
    <row r="242" spans="1:62" s="29" customFormat="1">
      <c r="A242" s="67"/>
      <c r="B242" s="52">
        <v>230</v>
      </c>
      <c r="C242" s="78"/>
      <c r="D242" s="53"/>
      <c r="E242" s="68"/>
      <c r="F242" s="562"/>
      <c r="G242" s="562"/>
      <c r="H242" s="56"/>
      <c r="I242" s="57"/>
      <c r="J242" s="972"/>
      <c r="K242" s="564" t="str">
        <f t="shared" si="6"/>
        <v/>
      </c>
      <c r="L242" s="564" t="str">
        <f>IF($G242="","",IF(OR(全体概要!$C$15=1,全体概要!$C$15=2),INDEX($BG$15,MATCH($G242,$BF$15,-1)),IF(全体概要!$C$15=3,INDEX($BG$14,MATCH($G242,$BF$14,-1)),IF(AND(全体概要!$C$15&gt;=4,全体概要!$C$15&lt;=7),INDEX($BG$13,MATCH($G242,$BF$13,-1)),0))))</f>
        <v/>
      </c>
      <c r="M242" s="1048" t="str">
        <f t="shared" si="7"/>
        <v/>
      </c>
      <c r="N242" s="1133">
        <f>IF(OR(K242="",L242="",M242=""),0,(IF(全体概要!$U$54="☑",700000*K242*L242*M242,550000*K242*L242*M242)))</f>
        <v>0</v>
      </c>
      <c r="O242" s="1134"/>
      <c r="P242" s="56"/>
      <c r="Q242" s="51"/>
      <c r="R242" s="1134"/>
      <c r="S242" s="51"/>
      <c r="T242" s="51"/>
      <c r="U242" s="1134"/>
      <c r="V242" s="56"/>
      <c r="W242" s="51"/>
      <c r="X242" s="1135"/>
      <c r="Y242" s="51"/>
      <c r="Z242" s="51"/>
      <c r="AA242" s="1134"/>
      <c r="AB242" s="56"/>
      <c r="AC242" s="1134"/>
      <c r="AD242" s="56"/>
      <c r="AE242" s="1134"/>
      <c r="AF242" s="56"/>
      <c r="AG242" s="1134"/>
      <c r="AH242" s="56"/>
      <c r="AI242" s="1134"/>
      <c r="AJ242" s="56"/>
      <c r="AK242" s="1134"/>
      <c r="AL242" s="59"/>
      <c r="AM242" s="1134"/>
      <c r="AN242" s="59"/>
      <c r="AO242" s="1134"/>
      <c r="AP242" s="1020"/>
      <c r="AQ242" s="1134"/>
      <c r="AR242" s="56"/>
      <c r="AS242" s="249"/>
      <c r="AT242" s="1134"/>
      <c r="AU242" s="56"/>
      <c r="AV242" s="565" t="str">
        <f>IF(AU242="","",IF(AU242="A",パネルラジエーター設備費用算出シート!$G$13,IF(AU242="B",パネルラジエーター設備費用算出シート!$N$13,IF(AU242="C",パネルラジエーター設備費用算出シート!$G$23,IF(AU242="D",パネルラジエーター設備費用算出シート!$N$23,IF(AU242="E",パネルラジエーター設備費用算出シート!$G$33,IF(AU242="F",パネルラジエーター設備費用算出シート!$N$33,IF(AU242="G",パネルラジエーター設備費用算出シート!$G$43,IF(AU242="H",パネルラジエーター設備費用算出シート!$N$43,IF(AU242="I",パネルラジエーター設備費用算出シート!$G$54,パネルラジエーター設備費用算出シート!$N$54))))))))))</f>
        <v/>
      </c>
      <c r="AW242" s="1134"/>
      <c r="AX242" s="59"/>
      <c r="AY242" s="566"/>
      <c r="AZ242" s="1134"/>
      <c r="BA242" s="28"/>
      <c r="BB242" s="28"/>
      <c r="BC242" s="28"/>
      <c r="BD242" s="28"/>
      <c r="BE242" s="28"/>
      <c r="BF242" s="28"/>
      <c r="BG242" s="28"/>
      <c r="BH242" s="28"/>
      <c r="BI242" s="28"/>
      <c r="BJ242" s="28"/>
    </row>
    <row r="243" spans="1:62" s="29" customFormat="1">
      <c r="A243" s="67"/>
      <c r="B243" s="52">
        <v>231</v>
      </c>
      <c r="C243" s="78"/>
      <c r="D243" s="53"/>
      <c r="E243" s="68"/>
      <c r="F243" s="562"/>
      <c r="G243" s="562"/>
      <c r="H243" s="56"/>
      <c r="I243" s="57"/>
      <c r="J243" s="972"/>
      <c r="K243" s="564" t="str">
        <f t="shared" si="6"/>
        <v/>
      </c>
      <c r="L243" s="564" t="str">
        <f>IF($G243="","",IF(OR(全体概要!$C$15=1,全体概要!$C$15=2),INDEX($BG$15,MATCH($G243,$BF$15,-1)),IF(全体概要!$C$15=3,INDEX($BG$14,MATCH($G243,$BF$14,-1)),IF(AND(全体概要!$C$15&gt;=4,全体概要!$C$15&lt;=7),INDEX($BG$13,MATCH($G243,$BF$13,-1)),0))))</f>
        <v/>
      </c>
      <c r="M243" s="1048" t="str">
        <f t="shared" si="7"/>
        <v/>
      </c>
      <c r="N243" s="1133">
        <f>IF(OR(K243="",L243="",M243=""),0,(IF(全体概要!$U$54="☑",700000*K243*L243*M243,550000*K243*L243*M243)))</f>
        <v>0</v>
      </c>
      <c r="O243" s="1134"/>
      <c r="P243" s="56"/>
      <c r="Q243" s="51"/>
      <c r="R243" s="1134"/>
      <c r="S243" s="51"/>
      <c r="T243" s="51"/>
      <c r="U243" s="1134"/>
      <c r="V243" s="56"/>
      <c r="W243" s="51"/>
      <c r="X243" s="1135"/>
      <c r="Y243" s="51"/>
      <c r="Z243" s="51"/>
      <c r="AA243" s="1134"/>
      <c r="AB243" s="56"/>
      <c r="AC243" s="1134"/>
      <c r="AD243" s="56"/>
      <c r="AE243" s="1134"/>
      <c r="AF243" s="56"/>
      <c r="AG243" s="1134"/>
      <c r="AH243" s="56"/>
      <c r="AI243" s="1134"/>
      <c r="AJ243" s="56"/>
      <c r="AK243" s="1134"/>
      <c r="AL243" s="59"/>
      <c r="AM243" s="1134"/>
      <c r="AN243" s="59"/>
      <c r="AO243" s="1134"/>
      <c r="AP243" s="1020"/>
      <c r="AQ243" s="1134"/>
      <c r="AR243" s="56"/>
      <c r="AS243" s="249"/>
      <c r="AT243" s="1134"/>
      <c r="AU243" s="56"/>
      <c r="AV243" s="565" t="str">
        <f>IF(AU243="","",IF(AU243="A",パネルラジエーター設備費用算出シート!$G$13,IF(AU243="B",パネルラジエーター設備費用算出シート!$N$13,IF(AU243="C",パネルラジエーター設備費用算出シート!$G$23,IF(AU243="D",パネルラジエーター設備費用算出シート!$N$23,IF(AU243="E",パネルラジエーター設備費用算出シート!$G$33,IF(AU243="F",パネルラジエーター設備費用算出シート!$N$33,IF(AU243="G",パネルラジエーター設備費用算出シート!$G$43,IF(AU243="H",パネルラジエーター設備費用算出シート!$N$43,IF(AU243="I",パネルラジエーター設備費用算出シート!$G$54,パネルラジエーター設備費用算出シート!$N$54))))))))))</f>
        <v/>
      </c>
      <c r="AW243" s="1134"/>
      <c r="AX243" s="59"/>
      <c r="AY243" s="566"/>
      <c r="AZ243" s="1134"/>
      <c r="BA243" s="28"/>
      <c r="BB243" s="28"/>
      <c r="BC243" s="28"/>
      <c r="BD243" s="28"/>
      <c r="BE243" s="28"/>
      <c r="BF243" s="28"/>
      <c r="BG243" s="28"/>
      <c r="BH243" s="28"/>
      <c r="BI243" s="28"/>
      <c r="BJ243" s="28"/>
    </row>
    <row r="244" spans="1:62" s="29" customFormat="1">
      <c r="A244" s="67"/>
      <c r="B244" s="52">
        <v>232</v>
      </c>
      <c r="C244" s="78"/>
      <c r="D244" s="53"/>
      <c r="E244" s="68"/>
      <c r="F244" s="562"/>
      <c r="G244" s="562"/>
      <c r="H244" s="56"/>
      <c r="I244" s="57"/>
      <c r="J244" s="972"/>
      <c r="K244" s="564" t="str">
        <f t="shared" si="6"/>
        <v/>
      </c>
      <c r="L244" s="564" t="str">
        <f>IF($G244="","",IF(OR(全体概要!$C$15=1,全体概要!$C$15=2),INDEX($BG$15,MATCH($G244,$BF$15,-1)),IF(全体概要!$C$15=3,INDEX($BG$14,MATCH($G244,$BF$14,-1)),IF(AND(全体概要!$C$15&gt;=4,全体概要!$C$15&lt;=7),INDEX($BG$13,MATCH($G244,$BF$13,-1)),0))))</f>
        <v/>
      </c>
      <c r="M244" s="1048" t="str">
        <f t="shared" si="7"/>
        <v/>
      </c>
      <c r="N244" s="1133">
        <f>IF(OR(K244="",L244="",M244=""),0,(IF(全体概要!$U$54="☑",700000*K244*L244*M244,550000*K244*L244*M244)))</f>
        <v>0</v>
      </c>
      <c r="O244" s="1134"/>
      <c r="P244" s="56"/>
      <c r="Q244" s="51"/>
      <c r="R244" s="1134"/>
      <c r="S244" s="51"/>
      <c r="T244" s="51"/>
      <c r="U244" s="1134"/>
      <c r="V244" s="56"/>
      <c r="W244" s="51"/>
      <c r="X244" s="1135"/>
      <c r="Y244" s="51"/>
      <c r="Z244" s="51"/>
      <c r="AA244" s="1134"/>
      <c r="AB244" s="56"/>
      <c r="AC244" s="1134"/>
      <c r="AD244" s="56"/>
      <c r="AE244" s="1134"/>
      <c r="AF244" s="56"/>
      <c r="AG244" s="1134"/>
      <c r="AH244" s="56"/>
      <c r="AI244" s="1134"/>
      <c r="AJ244" s="56"/>
      <c r="AK244" s="1134"/>
      <c r="AL244" s="59"/>
      <c r="AM244" s="1134"/>
      <c r="AN244" s="59"/>
      <c r="AO244" s="1134"/>
      <c r="AP244" s="1020"/>
      <c r="AQ244" s="1134"/>
      <c r="AR244" s="56"/>
      <c r="AS244" s="249"/>
      <c r="AT244" s="1134"/>
      <c r="AU244" s="56"/>
      <c r="AV244" s="565" t="str">
        <f>IF(AU244="","",IF(AU244="A",パネルラジエーター設備費用算出シート!$G$13,IF(AU244="B",パネルラジエーター設備費用算出シート!$N$13,IF(AU244="C",パネルラジエーター設備費用算出シート!$G$23,IF(AU244="D",パネルラジエーター設備費用算出シート!$N$23,IF(AU244="E",パネルラジエーター設備費用算出シート!$G$33,IF(AU244="F",パネルラジエーター設備費用算出シート!$N$33,IF(AU244="G",パネルラジエーター設備費用算出シート!$G$43,IF(AU244="H",パネルラジエーター設備費用算出シート!$N$43,IF(AU244="I",パネルラジエーター設備費用算出シート!$G$54,パネルラジエーター設備費用算出シート!$N$54))))))))))</f>
        <v/>
      </c>
      <c r="AW244" s="1134"/>
      <c r="AX244" s="59"/>
      <c r="AY244" s="566"/>
      <c r="AZ244" s="1134"/>
      <c r="BA244" s="28"/>
      <c r="BB244" s="28"/>
      <c r="BC244" s="28"/>
      <c r="BD244" s="28"/>
      <c r="BE244" s="28"/>
      <c r="BF244" s="28"/>
      <c r="BG244" s="28"/>
      <c r="BH244" s="28"/>
      <c r="BI244" s="28"/>
      <c r="BJ244" s="28"/>
    </row>
    <row r="245" spans="1:62" s="29" customFormat="1">
      <c r="A245" s="67"/>
      <c r="B245" s="52">
        <v>233</v>
      </c>
      <c r="C245" s="78"/>
      <c r="D245" s="53"/>
      <c r="E245" s="68"/>
      <c r="F245" s="562"/>
      <c r="G245" s="562"/>
      <c r="H245" s="56"/>
      <c r="I245" s="57"/>
      <c r="J245" s="972"/>
      <c r="K245" s="564" t="str">
        <f t="shared" si="6"/>
        <v/>
      </c>
      <c r="L245" s="564" t="str">
        <f>IF($G245="","",IF(OR(全体概要!$C$15=1,全体概要!$C$15=2),INDEX($BG$15,MATCH($G245,$BF$15,-1)),IF(全体概要!$C$15=3,INDEX($BG$14,MATCH($G245,$BF$14,-1)),IF(AND(全体概要!$C$15&gt;=4,全体概要!$C$15&lt;=7),INDEX($BG$13,MATCH($G245,$BF$13,-1)),0))))</f>
        <v/>
      </c>
      <c r="M245" s="1048" t="str">
        <f t="shared" si="7"/>
        <v/>
      </c>
      <c r="N245" s="1133">
        <f>IF(OR(K245="",L245="",M245=""),0,(IF(全体概要!$U$54="☑",700000*K245*L245*M245,550000*K245*L245*M245)))</f>
        <v>0</v>
      </c>
      <c r="O245" s="1134"/>
      <c r="P245" s="56"/>
      <c r="Q245" s="51"/>
      <c r="R245" s="1134"/>
      <c r="S245" s="51"/>
      <c r="T245" s="51"/>
      <c r="U245" s="1134"/>
      <c r="V245" s="56"/>
      <c r="W245" s="51"/>
      <c r="X245" s="1135"/>
      <c r="Y245" s="51"/>
      <c r="Z245" s="51"/>
      <c r="AA245" s="1134"/>
      <c r="AB245" s="56"/>
      <c r="AC245" s="1134"/>
      <c r="AD245" s="56"/>
      <c r="AE245" s="1134"/>
      <c r="AF245" s="56"/>
      <c r="AG245" s="1134"/>
      <c r="AH245" s="56"/>
      <c r="AI245" s="1134"/>
      <c r="AJ245" s="56"/>
      <c r="AK245" s="1134"/>
      <c r="AL245" s="59"/>
      <c r="AM245" s="1134"/>
      <c r="AN245" s="59"/>
      <c r="AO245" s="1134"/>
      <c r="AP245" s="1020"/>
      <c r="AQ245" s="1134"/>
      <c r="AR245" s="56"/>
      <c r="AS245" s="249"/>
      <c r="AT245" s="1134"/>
      <c r="AU245" s="56"/>
      <c r="AV245" s="565" t="str">
        <f>IF(AU245="","",IF(AU245="A",パネルラジエーター設備費用算出シート!$G$13,IF(AU245="B",パネルラジエーター設備費用算出シート!$N$13,IF(AU245="C",パネルラジエーター設備費用算出シート!$G$23,IF(AU245="D",パネルラジエーター設備費用算出シート!$N$23,IF(AU245="E",パネルラジエーター設備費用算出シート!$G$33,IF(AU245="F",パネルラジエーター設備費用算出シート!$N$33,IF(AU245="G",パネルラジエーター設備費用算出シート!$G$43,IF(AU245="H",パネルラジエーター設備費用算出シート!$N$43,IF(AU245="I",パネルラジエーター設備費用算出シート!$G$54,パネルラジエーター設備費用算出シート!$N$54))))))))))</f>
        <v/>
      </c>
      <c r="AW245" s="1134"/>
      <c r="AX245" s="59"/>
      <c r="AY245" s="566"/>
      <c r="AZ245" s="1134"/>
      <c r="BA245" s="28"/>
      <c r="BB245" s="28"/>
      <c r="BC245" s="28"/>
      <c r="BD245" s="28"/>
      <c r="BE245" s="28"/>
      <c r="BF245" s="28"/>
      <c r="BG245" s="28"/>
      <c r="BH245" s="28"/>
      <c r="BI245" s="28"/>
      <c r="BJ245" s="28"/>
    </row>
    <row r="246" spans="1:62" s="29" customFormat="1">
      <c r="A246" s="67"/>
      <c r="B246" s="52">
        <v>234</v>
      </c>
      <c r="C246" s="78"/>
      <c r="D246" s="53"/>
      <c r="E246" s="68"/>
      <c r="F246" s="562"/>
      <c r="G246" s="562"/>
      <c r="H246" s="56"/>
      <c r="I246" s="57"/>
      <c r="J246" s="972"/>
      <c r="K246" s="564" t="str">
        <f t="shared" si="6"/>
        <v/>
      </c>
      <c r="L246" s="564" t="str">
        <f>IF($G246="","",IF(OR(全体概要!$C$15=1,全体概要!$C$15=2),INDEX($BG$15,MATCH($G246,$BF$15,-1)),IF(全体概要!$C$15=3,INDEX($BG$14,MATCH($G246,$BF$14,-1)),IF(AND(全体概要!$C$15&gt;=4,全体概要!$C$15&lt;=7),INDEX($BG$13,MATCH($G246,$BF$13,-1)),0))))</f>
        <v/>
      </c>
      <c r="M246" s="1048" t="str">
        <f t="shared" si="7"/>
        <v/>
      </c>
      <c r="N246" s="1133">
        <f>IF(OR(K246="",L246="",M246=""),0,(IF(全体概要!$U$54="☑",700000*K246*L246*M246,550000*K246*L246*M246)))</f>
        <v>0</v>
      </c>
      <c r="O246" s="1134"/>
      <c r="P246" s="56"/>
      <c r="Q246" s="51"/>
      <c r="R246" s="1134"/>
      <c r="S246" s="51"/>
      <c r="T246" s="51"/>
      <c r="U246" s="1134"/>
      <c r="V246" s="56"/>
      <c r="W246" s="51"/>
      <c r="X246" s="1135"/>
      <c r="Y246" s="51"/>
      <c r="Z246" s="51"/>
      <c r="AA246" s="1134"/>
      <c r="AB246" s="56"/>
      <c r="AC246" s="1134"/>
      <c r="AD246" s="56"/>
      <c r="AE246" s="1134"/>
      <c r="AF246" s="56"/>
      <c r="AG246" s="1134"/>
      <c r="AH246" s="56"/>
      <c r="AI246" s="1134"/>
      <c r="AJ246" s="56"/>
      <c r="AK246" s="1134"/>
      <c r="AL246" s="59"/>
      <c r="AM246" s="1134"/>
      <c r="AN246" s="59"/>
      <c r="AO246" s="1134"/>
      <c r="AP246" s="1020"/>
      <c r="AQ246" s="1134"/>
      <c r="AR246" s="56"/>
      <c r="AS246" s="249"/>
      <c r="AT246" s="1134"/>
      <c r="AU246" s="56"/>
      <c r="AV246" s="565" t="str">
        <f>IF(AU246="","",IF(AU246="A",パネルラジエーター設備費用算出シート!$G$13,IF(AU246="B",パネルラジエーター設備費用算出シート!$N$13,IF(AU246="C",パネルラジエーター設備費用算出シート!$G$23,IF(AU246="D",パネルラジエーター設備費用算出シート!$N$23,IF(AU246="E",パネルラジエーター設備費用算出シート!$G$33,IF(AU246="F",パネルラジエーター設備費用算出シート!$N$33,IF(AU246="G",パネルラジエーター設備費用算出シート!$G$43,IF(AU246="H",パネルラジエーター設備費用算出シート!$N$43,IF(AU246="I",パネルラジエーター設備費用算出シート!$G$54,パネルラジエーター設備費用算出シート!$N$54))))))))))</f>
        <v/>
      </c>
      <c r="AW246" s="1134"/>
      <c r="AX246" s="59"/>
      <c r="AY246" s="566"/>
      <c r="AZ246" s="1134"/>
      <c r="BA246" s="28"/>
      <c r="BB246" s="28"/>
      <c r="BC246" s="28"/>
      <c r="BD246" s="28"/>
      <c r="BE246" s="28"/>
      <c r="BF246" s="28"/>
      <c r="BG246" s="28"/>
      <c r="BH246" s="28"/>
      <c r="BI246" s="28"/>
      <c r="BJ246" s="28"/>
    </row>
    <row r="247" spans="1:62" s="29" customFormat="1">
      <c r="A247" s="67"/>
      <c r="B247" s="52">
        <v>235</v>
      </c>
      <c r="C247" s="78"/>
      <c r="D247" s="53"/>
      <c r="E247" s="68"/>
      <c r="F247" s="562"/>
      <c r="G247" s="562"/>
      <c r="H247" s="56"/>
      <c r="I247" s="57"/>
      <c r="J247" s="972"/>
      <c r="K247" s="564" t="str">
        <f t="shared" si="6"/>
        <v/>
      </c>
      <c r="L247" s="564" t="str">
        <f>IF($G247="","",IF(OR(全体概要!$C$15=1,全体概要!$C$15=2),INDEX($BG$15,MATCH($G247,$BF$15,-1)),IF(全体概要!$C$15=3,INDEX($BG$14,MATCH($G247,$BF$14,-1)),IF(AND(全体概要!$C$15&gt;=4,全体概要!$C$15&lt;=7),INDEX($BG$13,MATCH($G247,$BF$13,-1)),0))))</f>
        <v/>
      </c>
      <c r="M247" s="1048" t="str">
        <f t="shared" si="7"/>
        <v/>
      </c>
      <c r="N247" s="1133">
        <f>IF(OR(K247="",L247="",M247=""),0,(IF(全体概要!$U$54="☑",700000*K247*L247*M247,550000*K247*L247*M247)))</f>
        <v>0</v>
      </c>
      <c r="O247" s="1134"/>
      <c r="P247" s="56"/>
      <c r="Q247" s="51"/>
      <c r="R247" s="1134"/>
      <c r="S247" s="51"/>
      <c r="T247" s="51"/>
      <c r="U247" s="1134"/>
      <c r="V247" s="56"/>
      <c r="W247" s="51"/>
      <c r="X247" s="1135"/>
      <c r="Y247" s="51"/>
      <c r="Z247" s="51"/>
      <c r="AA247" s="1134"/>
      <c r="AB247" s="56"/>
      <c r="AC247" s="1134"/>
      <c r="AD247" s="56"/>
      <c r="AE247" s="1134"/>
      <c r="AF247" s="56"/>
      <c r="AG247" s="1134"/>
      <c r="AH247" s="56"/>
      <c r="AI247" s="1134"/>
      <c r="AJ247" s="56"/>
      <c r="AK247" s="1134"/>
      <c r="AL247" s="59"/>
      <c r="AM247" s="1134"/>
      <c r="AN247" s="59"/>
      <c r="AO247" s="1134"/>
      <c r="AP247" s="1020"/>
      <c r="AQ247" s="1134"/>
      <c r="AR247" s="56"/>
      <c r="AS247" s="249"/>
      <c r="AT247" s="1134"/>
      <c r="AU247" s="56"/>
      <c r="AV247" s="565" t="str">
        <f>IF(AU247="","",IF(AU247="A",パネルラジエーター設備費用算出シート!$G$13,IF(AU247="B",パネルラジエーター設備費用算出シート!$N$13,IF(AU247="C",パネルラジエーター設備費用算出シート!$G$23,IF(AU247="D",パネルラジエーター設備費用算出シート!$N$23,IF(AU247="E",パネルラジエーター設備費用算出シート!$G$33,IF(AU247="F",パネルラジエーター設備費用算出シート!$N$33,IF(AU247="G",パネルラジエーター設備費用算出シート!$G$43,IF(AU247="H",パネルラジエーター設備費用算出シート!$N$43,IF(AU247="I",パネルラジエーター設備費用算出シート!$G$54,パネルラジエーター設備費用算出シート!$N$54))))))))))</f>
        <v/>
      </c>
      <c r="AW247" s="1134"/>
      <c r="AX247" s="59"/>
      <c r="AY247" s="566"/>
      <c r="AZ247" s="1134"/>
      <c r="BA247" s="28"/>
      <c r="BB247" s="28"/>
      <c r="BC247" s="28"/>
      <c r="BD247" s="28"/>
      <c r="BE247" s="28"/>
      <c r="BF247" s="28"/>
      <c r="BG247" s="28"/>
      <c r="BH247" s="28"/>
      <c r="BI247" s="28"/>
      <c r="BJ247" s="28"/>
    </row>
    <row r="248" spans="1:62" s="29" customFormat="1">
      <c r="A248" s="67"/>
      <c r="B248" s="52">
        <v>236</v>
      </c>
      <c r="C248" s="78"/>
      <c r="D248" s="53"/>
      <c r="E248" s="68"/>
      <c r="F248" s="562"/>
      <c r="G248" s="562"/>
      <c r="H248" s="56"/>
      <c r="I248" s="57"/>
      <c r="J248" s="972"/>
      <c r="K248" s="564" t="str">
        <f t="shared" si="6"/>
        <v/>
      </c>
      <c r="L248" s="564" t="str">
        <f>IF($G248="","",IF(OR(全体概要!$C$15=1,全体概要!$C$15=2),INDEX($BG$15,MATCH($G248,$BF$15,-1)),IF(全体概要!$C$15=3,INDEX($BG$14,MATCH($G248,$BF$14,-1)),IF(AND(全体概要!$C$15&gt;=4,全体概要!$C$15&lt;=7),INDEX($BG$13,MATCH($G248,$BF$13,-1)),0))))</f>
        <v/>
      </c>
      <c r="M248" s="1048" t="str">
        <f t="shared" si="7"/>
        <v/>
      </c>
      <c r="N248" s="1133">
        <f>IF(OR(K248="",L248="",M248=""),0,(IF(全体概要!$U$54="☑",700000*K248*L248*M248,550000*K248*L248*M248)))</f>
        <v>0</v>
      </c>
      <c r="O248" s="1134"/>
      <c r="P248" s="56"/>
      <c r="Q248" s="51"/>
      <c r="R248" s="1134"/>
      <c r="S248" s="51"/>
      <c r="T248" s="51"/>
      <c r="U248" s="1134"/>
      <c r="V248" s="56"/>
      <c r="W248" s="51"/>
      <c r="X248" s="1135"/>
      <c r="Y248" s="51"/>
      <c r="Z248" s="51"/>
      <c r="AA248" s="1134"/>
      <c r="AB248" s="56"/>
      <c r="AC248" s="1134"/>
      <c r="AD248" s="56"/>
      <c r="AE248" s="1134"/>
      <c r="AF248" s="56"/>
      <c r="AG248" s="1134"/>
      <c r="AH248" s="56"/>
      <c r="AI248" s="1134"/>
      <c r="AJ248" s="56"/>
      <c r="AK248" s="1134"/>
      <c r="AL248" s="59"/>
      <c r="AM248" s="1134"/>
      <c r="AN248" s="59"/>
      <c r="AO248" s="1134"/>
      <c r="AP248" s="1020"/>
      <c r="AQ248" s="1134"/>
      <c r="AR248" s="56"/>
      <c r="AS248" s="249"/>
      <c r="AT248" s="1134"/>
      <c r="AU248" s="56"/>
      <c r="AV248" s="565" t="str">
        <f>IF(AU248="","",IF(AU248="A",パネルラジエーター設備費用算出シート!$G$13,IF(AU248="B",パネルラジエーター設備費用算出シート!$N$13,IF(AU248="C",パネルラジエーター設備費用算出シート!$G$23,IF(AU248="D",パネルラジエーター設備費用算出シート!$N$23,IF(AU248="E",パネルラジエーター設備費用算出シート!$G$33,IF(AU248="F",パネルラジエーター設備費用算出シート!$N$33,IF(AU248="G",パネルラジエーター設備費用算出シート!$G$43,IF(AU248="H",パネルラジエーター設備費用算出シート!$N$43,IF(AU248="I",パネルラジエーター設備費用算出シート!$G$54,パネルラジエーター設備費用算出シート!$N$54))))))))))</f>
        <v/>
      </c>
      <c r="AW248" s="1134"/>
      <c r="AX248" s="59"/>
      <c r="AY248" s="566"/>
      <c r="AZ248" s="1134"/>
      <c r="BA248" s="28"/>
      <c r="BB248" s="28"/>
      <c r="BC248" s="28"/>
      <c r="BD248" s="28"/>
      <c r="BE248" s="28"/>
      <c r="BF248" s="28"/>
      <c r="BG248" s="28"/>
      <c r="BH248" s="28"/>
      <c r="BI248" s="28"/>
      <c r="BJ248" s="28"/>
    </row>
    <row r="249" spans="1:62" s="29" customFormat="1">
      <c r="A249" s="67"/>
      <c r="B249" s="52">
        <v>237</v>
      </c>
      <c r="C249" s="78"/>
      <c r="D249" s="53"/>
      <c r="E249" s="68"/>
      <c r="F249" s="562"/>
      <c r="G249" s="562"/>
      <c r="H249" s="56"/>
      <c r="I249" s="57"/>
      <c r="J249" s="972"/>
      <c r="K249" s="564" t="str">
        <f t="shared" si="6"/>
        <v/>
      </c>
      <c r="L249" s="564" t="str">
        <f>IF($G249="","",IF(OR(全体概要!$C$15=1,全体概要!$C$15=2),INDEX($BG$15,MATCH($G249,$BF$15,-1)),IF(全体概要!$C$15=3,INDEX($BG$14,MATCH($G249,$BF$14,-1)),IF(AND(全体概要!$C$15&gt;=4,全体概要!$C$15&lt;=7),INDEX($BG$13,MATCH($G249,$BF$13,-1)),0))))</f>
        <v/>
      </c>
      <c r="M249" s="1048" t="str">
        <f t="shared" si="7"/>
        <v/>
      </c>
      <c r="N249" s="1133">
        <f>IF(OR(K249="",L249="",M249=""),0,(IF(全体概要!$U$54="☑",700000*K249*L249*M249,550000*K249*L249*M249)))</f>
        <v>0</v>
      </c>
      <c r="O249" s="1134"/>
      <c r="P249" s="56"/>
      <c r="Q249" s="51"/>
      <c r="R249" s="1134"/>
      <c r="S249" s="51"/>
      <c r="T249" s="51"/>
      <c r="U249" s="1134"/>
      <c r="V249" s="56"/>
      <c r="W249" s="51"/>
      <c r="X249" s="1135"/>
      <c r="Y249" s="51"/>
      <c r="Z249" s="51"/>
      <c r="AA249" s="1134"/>
      <c r="AB249" s="56"/>
      <c r="AC249" s="1134"/>
      <c r="AD249" s="56"/>
      <c r="AE249" s="1134"/>
      <c r="AF249" s="56"/>
      <c r="AG249" s="1134"/>
      <c r="AH249" s="56"/>
      <c r="AI249" s="1134"/>
      <c r="AJ249" s="56"/>
      <c r="AK249" s="1134"/>
      <c r="AL249" s="59"/>
      <c r="AM249" s="1134"/>
      <c r="AN249" s="59"/>
      <c r="AO249" s="1134"/>
      <c r="AP249" s="1020"/>
      <c r="AQ249" s="1134"/>
      <c r="AR249" s="56"/>
      <c r="AS249" s="249"/>
      <c r="AT249" s="1134"/>
      <c r="AU249" s="56"/>
      <c r="AV249" s="565" t="str">
        <f>IF(AU249="","",IF(AU249="A",パネルラジエーター設備費用算出シート!$G$13,IF(AU249="B",パネルラジエーター設備費用算出シート!$N$13,IF(AU249="C",パネルラジエーター設備費用算出シート!$G$23,IF(AU249="D",パネルラジエーター設備費用算出シート!$N$23,IF(AU249="E",パネルラジエーター設備費用算出シート!$G$33,IF(AU249="F",パネルラジエーター設備費用算出シート!$N$33,IF(AU249="G",パネルラジエーター設備費用算出シート!$G$43,IF(AU249="H",パネルラジエーター設備費用算出シート!$N$43,IF(AU249="I",パネルラジエーター設備費用算出シート!$G$54,パネルラジエーター設備費用算出シート!$N$54))))))))))</f>
        <v/>
      </c>
      <c r="AW249" s="1134"/>
      <c r="AX249" s="59"/>
      <c r="AY249" s="566"/>
      <c r="AZ249" s="1134"/>
      <c r="BA249" s="28"/>
      <c r="BB249" s="28"/>
      <c r="BC249" s="28"/>
      <c r="BD249" s="28"/>
      <c r="BE249" s="28"/>
      <c r="BF249" s="28"/>
      <c r="BG249" s="28"/>
      <c r="BH249" s="28"/>
      <c r="BI249" s="28"/>
      <c r="BJ249" s="28"/>
    </row>
    <row r="250" spans="1:62" s="29" customFormat="1">
      <c r="A250" s="67"/>
      <c r="B250" s="52">
        <v>238</v>
      </c>
      <c r="C250" s="78"/>
      <c r="D250" s="53"/>
      <c r="E250" s="68"/>
      <c r="F250" s="562"/>
      <c r="G250" s="562"/>
      <c r="H250" s="56"/>
      <c r="I250" s="57"/>
      <c r="J250" s="972"/>
      <c r="K250" s="564" t="str">
        <f t="shared" si="6"/>
        <v/>
      </c>
      <c r="L250" s="564" t="str">
        <f>IF($G250="","",IF(OR(全体概要!$C$15=1,全体概要!$C$15=2),INDEX($BG$15,MATCH($G250,$BF$15,-1)),IF(全体概要!$C$15=3,INDEX($BG$14,MATCH($G250,$BF$14,-1)),IF(AND(全体概要!$C$15&gt;=4,全体概要!$C$15&lt;=7),INDEX($BG$13,MATCH($G250,$BF$13,-1)),0))))</f>
        <v/>
      </c>
      <c r="M250" s="1048" t="str">
        <f t="shared" si="7"/>
        <v/>
      </c>
      <c r="N250" s="1133">
        <f>IF(OR(K250="",L250="",M250=""),0,(IF(全体概要!$U$54="☑",700000*K250*L250*M250,550000*K250*L250*M250)))</f>
        <v>0</v>
      </c>
      <c r="O250" s="1134"/>
      <c r="P250" s="56"/>
      <c r="Q250" s="51"/>
      <c r="R250" s="1134"/>
      <c r="S250" s="51"/>
      <c r="T250" s="51"/>
      <c r="U250" s="1134"/>
      <c r="V250" s="56"/>
      <c r="W250" s="51"/>
      <c r="X250" s="1135"/>
      <c r="Y250" s="51"/>
      <c r="Z250" s="51"/>
      <c r="AA250" s="1134"/>
      <c r="AB250" s="56"/>
      <c r="AC250" s="1134"/>
      <c r="AD250" s="56"/>
      <c r="AE250" s="1134"/>
      <c r="AF250" s="56"/>
      <c r="AG250" s="1134"/>
      <c r="AH250" s="56"/>
      <c r="AI250" s="1134"/>
      <c r="AJ250" s="56"/>
      <c r="AK250" s="1134"/>
      <c r="AL250" s="59"/>
      <c r="AM250" s="1134"/>
      <c r="AN250" s="59"/>
      <c r="AO250" s="1134"/>
      <c r="AP250" s="1020"/>
      <c r="AQ250" s="1134"/>
      <c r="AR250" s="56"/>
      <c r="AS250" s="249"/>
      <c r="AT250" s="1134"/>
      <c r="AU250" s="56"/>
      <c r="AV250" s="565" t="str">
        <f>IF(AU250="","",IF(AU250="A",パネルラジエーター設備費用算出シート!$G$13,IF(AU250="B",パネルラジエーター設備費用算出シート!$N$13,IF(AU250="C",パネルラジエーター設備費用算出シート!$G$23,IF(AU250="D",パネルラジエーター設備費用算出シート!$N$23,IF(AU250="E",パネルラジエーター設備費用算出シート!$G$33,IF(AU250="F",パネルラジエーター設備費用算出シート!$N$33,IF(AU250="G",パネルラジエーター設備費用算出シート!$G$43,IF(AU250="H",パネルラジエーター設備費用算出シート!$N$43,IF(AU250="I",パネルラジエーター設備費用算出シート!$G$54,パネルラジエーター設備費用算出シート!$N$54))))))))))</f>
        <v/>
      </c>
      <c r="AW250" s="1134"/>
      <c r="AX250" s="59"/>
      <c r="AY250" s="566"/>
      <c r="AZ250" s="1134"/>
      <c r="BA250" s="28"/>
      <c r="BB250" s="28"/>
      <c r="BC250" s="28"/>
      <c r="BD250" s="28"/>
      <c r="BE250" s="28"/>
      <c r="BF250" s="28"/>
      <c r="BG250" s="28"/>
      <c r="BH250" s="28"/>
      <c r="BI250" s="28"/>
      <c r="BJ250" s="28"/>
    </row>
    <row r="251" spans="1:62" s="29" customFormat="1">
      <c r="A251" s="67"/>
      <c r="B251" s="52">
        <v>239</v>
      </c>
      <c r="C251" s="78"/>
      <c r="D251" s="53"/>
      <c r="E251" s="68"/>
      <c r="F251" s="562"/>
      <c r="G251" s="562"/>
      <c r="H251" s="56"/>
      <c r="I251" s="57"/>
      <c r="J251" s="972"/>
      <c r="K251" s="564" t="str">
        <f t="shared" si="6"/>
        <v/>
      </c>
      <c r="L251" s="564" t="str">
        <f>IF($G251="","",IF(OR(全体概要!$C$15=1,全体概要!$C$15=2),INDEX($BG$15,MATCH($G251,$BF$15,-1)),IF(全体概要!$C$15=3,INDEX($BG$14,MATCH($G251,$BF$14,-1)),IF(AND(全体概要!$C$15&gt;=4,全体概要!$C$15&lt;=7),INDEX($BG$13,MATCH($G251,$BF$13,-1)),0))))</f>
        <v/>
      </c>
      <c r="M251" s="1048" t="str">
        <f t="shared" si="7"/>
        <v/>
      </c>
      <c r="N251" s="1133">
        <f>IF(OR(K251="",L251="",M251=""),0,(IF(全体概要!$U$54="☑",700000*K251*L251*M251,550000*K251*L251*M251)))</f>
        <v>0</v>
      </c>
      <c r="O251" s="1134"/>
      <c r="P251" s="56"/>
      <c r="Q251" s="51"/>
      <c r="R251" s="1134"/>
      <c r="S251" s="51"/>
      <c r="T251" s="51"/>
      <c r="U251" s="1134"/>
      <c r="V251" s="56"/>
      <c r="W251" s="51"/>
      <c r="X251" s="1135"/>
      <c r="Y251" s="51"/>
      <c r="Z251" s="51"/>
      <c r="AA251" s="1134"/>
      <c r="AB251" s="56"/>
      <c r="AC251" s="1134"/>
      <c r="AD251" s="56"/>
      <c r="AE251" s="1134"/>
      <c r="AF251" s="56"/>
      <c r="AG251" s="1134"/>
      <c r="AH251" s="56"/>
      <c r="AI251" s="1134"/>
      <c r="AJ251" s="56"/>
      <c r="AK251" s="1134"/>
      <c r="AL251" s="59"/>
      <c r="AM251" s="1134"/>
      <c r="AN251" s="59"/>
      <c r="AO251" s="1134"/>
      <c r="AP251" s="1020"/>
      <c r="AQ251" s="1134"/>
      <c r="AR251" s="56"/>
      <c r="AS251" s="249"/>
      <c r="AT251" s="1134"/>
      <c r="AU251" s="56"/>
      <c r="AV251" s="565" t="str">
        <f>IF(AU251="","",IF(AU251="A",パネルラジエーター設備費用算出シート!$G$13,IF(AU251="B",パネルラジエーター設備費用算出シート!$N$13,IF(AU251="C",パネルラジエーター設備費用算出シート!$G$23,IF(AU251="D",パネルラジエーター設備費用算出シート!$N$23,IF(AU251="E",パネルラジエーター設備費用算出シート!$G$33,IF(AU251="F",パネルラジエーター設備費用算出シート!$N$33,IF(AU251="G",パネルラジエーター設備費用算出シート!$G$43,IF(AU251="H",パネルラジエーター設備費用算出シート!$N$43,IF(AU251="I",パネルラジエーター設備費用算出シート!$G$54,パネルラジエーター設備費用算出シート!$N$54))))))))))</f>
        <v/>
      </c>
      <c r="AW251" s="1134"/>
      <c r="AX251" s="59"/>
      <c r="AY251" s="566"/>
      <c r="AZ251" s="1134"/>
      <c r="BA251" s="28"/>
      <c r="BB251" s="28"/>
      <c r="BC251" s="28"/>
      <c r="BD251" s="28"/>
      <c r="BE251" s="28"/>
      <c r="BF251" s="28"/>
      <c r="BG251" s="28"/>
      <c r="BH251" s="28"/>
      <c r="BI251" s="28"/>
      <c r="BJ251" s="28"/>
    </row>
    <row r="252" spans="1:62" s="29" customFormat="1">
      <c r="A252" s="67"/>
      <c r="B252" s="52">
        <v>240</v>
      </c>
      <c r="C252" s="78"/>
      <c r="D252" s="53"/>
      <c r="E252" s="68"/>
      <c r="F252" s="562"/>
      <c r="G252" s="562"/>
      <c r="H252" s="56"/>
      <c r="I252" s="57"/>
      <c r="J252" s="972"/>
      <c r="K252" s="564" t="str">
        <f t="shared" si="6"/>
        <v/>
      </c>
      <c r="L252" s="564" t="str">
        <f>IF($G252="","",IF(OR(全体概要!$C$15=1,全体概要!$C$15=2),INDEX($BG$15,MATCH($G252,$BF$15,-1)),IF(全体概要!$C$15=3,INDEX($BG$14,MATCH($G252,$BF$14,-1)),IF(AND(全体概要!$C$15&gt;=4,全体概要!$C$15&lt;=7),INDEX($BG$13,MATCH($G252,$BF$13,-1)),0))))</f>
        <v/>
      </c>
      <c r="M252" s="1048" t="str">
        <f t="shared" si="7"/>
        <v/>
      </c>
      <c r="N252" s="1133">
        <f>IF(OR(K252="",L252="",M252=""),0,(IF(全体概要!$U$54="☑",700000*K252*L252*M252,550000*K252*L252*M252)))</f>
        <v>0</v>
      </c>
      <c r="O252" s="1134"/>
      <c r="P252" s="56"/>
      <c r="Q252" s="51"/>
      <c r="R252" s="1134"/>
      <c r="S252" s="51"/>
      <c r="T252" s="51"/>
      <c r="U252" s="1134"/>
      <c r="V252" s="56"/>
      <c r="W252" s="51"/>
      <c r="X252" s="1135"/>
      <c r="Y252" s="51"/>
      <c r="Z252" s="51"/>
      <c r="AA252" s="1134"/>
      <c r="AB252" s="56"/>
      <c r="AC252" s="1134"/>
      <c r="AD252" s="56"/>
      <c r="AE252" s="1134"/>
      <c r="AF252" s="56"/>
      <c r="AG252" s="1134"/>
      <c r="AH252" s="56"/>
      <c r="AI252" s="1134"/>
      <c r="AJ252" s="56"/>
      <c r="AK252" s="1134"/>
      <c r="AL252" s="59"/>
      <c r="AM252" s="1134"/>
      <c r="AN252" s="59"/>
      <c r="AO252" s="1134"/>
      <c r="AP252" s="1020"/>
      <c r="AQ252" s="1134"/>
      <c r="AR252" s="56"/>
      <c r="AS252" s="249"/>
      <c r="AT252" s="1134"/>
      <c r="AU252" s="56"/>
      <c r="AV252" s="565" t="str">
        <f>IF(AU252="","",IF(AU252="A",パネルラジエーター設備費用算出シート!$G$13,IF(AU252="B",パネルラジエーター設備費用算出シート!$N$13,IF(AU252="C",パネルラジエーター設備費用算出シート!$G$23,IF(AU252="D",パネルラジエーター設備費用算出シート!$N$23,IF(AU252="E",パネルラジエーター設備費用算出シート!$G$33,IF(AU252="F",パネルラジエーター設備費用算出シート!$N$33,IF(AU252="G",パネルラジエーター設備費用算出シート!$G$43,IF(AU252="H",パネルラジエーター設備費用算出シート!$N$43,IF(AU252="I",パネルラジエーター設備費用算出シート!$G$54,パネルラジエーター設備費用算出シート!$N$54))))))))))</f>
        <v/>
      </c>
      <c r="AW252" s="1134"/>
      <c r="AX252" s="59"/>
      <c r="AY252" s="566"/>
      <c r="AZ252" s="1134"/>
      <c r="BA252" s="28"/>
      <c r="BB252" s="28"/>
      <c r="BC252" s="28"/>
      <c r="BD252" s="28"/>
      <c r="BE252" s="28"/>
      <c r="BF252" s="28"/>
      <c r="BG252" s="28"/>
      <c r="BH252" s="28"/>
      <c r="BI252" s="28"/>
      <c r="BJ252" s="28"/>
    </row>
    <row r="253" spans="1:62" s="29" customFormat="1">
      <c r="A253" s="67"/>
      <c r="B253" s="52">
        <v>241</v>
      </c>
      <c r="C253" s="78"/>
      <c r="D253" s="53"/>
      <c r="E253" s="68"/>
      <c r="F253" s="562"/>
      <c r="G253" s="562"/>
      <c r="H253" s="56"/>
      <c r="I253" s="57"/>
      <c r="J253" s="972"/>
      <c r="K253" s="564" t="str">
        <f t="shared" si="6"/>
        <v/>
      </c>
      <c r="L253" s="564" t="str">
        <f>IF($G253="","",IF(OR(全体概要!$C$15=1,全体概要!$C$15=2),INDEX($BG$15,MATCH($G253,$BF$15,-1)),IF(全体概要!$C$15=3,INDEX($BG$14,MATCH($G253,$BF$14,-1)),IF(AND(全体概要!$C$15&gt;=4,全体概要!$C$15&lt;=7),INDEX($BG$13,MATCH($G253,$BF$13,-1)),0))))</f>
        <v/>
      </c>
      <c r="M253" s="1048" t="str">
        <f t="shared" si="7"/>
        <v/>
      </c>
      <c r="N253" s="1133">
        <f>IF(OR(K253="",L253="",M253=""),0,(IF(全体概要!$U$54="☑",700000*K253*L253*M253,550000*K253*L253*M253)))</f>
        <v>0</v>
      </c>
      <c r="O253" s="1134"/>
      <c r="P253" s="56"/>
      <c r="Q253" s="51"/>
      <c r="R253" s="1134"/>
      <c r="S253" s="51"/>
      <c r="T253" s="51"/>
      <c r="U253" s="1134"/>
      <c r="V253" s="56"/>
      <c r="W253" s="51"/>
      <c r="X253" s="1135"/>
      <c r="Y253" s="51"/>
      <c r="Z253" s="51"/>
      <c r="AA253" s="1134"/>
      <c r="AB253" s="56"/>
      <c r="AC253" s="1134"/>
      <c r="AD253" s="56"/>
      <c r="AE253" s="1134"/>
      <c r="AF253" s="56"/>
      <c r="AG253" s="1134"/>
      <c r="AH253" s="56"/>
      <c r="AI253" s="1134"/>
      <c r="AJ253" s="56"/>
      <c r="AK253" s="1134"/>
      <c r="AL253" s="59"/>
      <c r="AM253" s="1134"/>
      <c r="AN253" s="59"/>
      <c r="AO253" s="1134"/>
      <c r="AP253" s="1020"/>
      <c r="AQ253" s="1134"/>
      <c r="AR253" s="56"/>
      <c r="AS253" s="249"/>
      <c r="AT253" s="1134"/>
      <c r="AU253" s="56"/>
      <c r="AV253" s="565" t="str">
        <f>IF(AU253="","",IF(AU253="A",パネルラジエーター設備費用算出シート!$G$13,IF(AU253="B",パネルラジエーター設備費用算出シート!$N$13,IF(AU253="C",パネルラジエーター設備費用算出シート!$G$23,IF(AU253="D",パネルラジエーター設備費用算出シート!$N$23,IF(AU253="E",パネルラジエーター設備費用算出シート!$G$33,IF(AU253="F",パネルラジエーター設備費用算出シート!$N$33,IF(AU253="G",パネルラジエーター設備費用算出シート!$G$43,IF(AU253="H",パネルラジエーター設備費用算出シート!$N$43,IF(AU253="I",パネルラジエーター設備費用算出シート!$G$54,パネルラジエーター設備費用算出シート!$N$54))))))))))</f>
        <v/>
      </c>
      <c r="AW253" s="1134"/>
      <c r="AX253" s="59"/>
      <c r="AY253" s="566"/>
      <c r="AZ253" s="1134"/>
      <c r="BA253" s="28"/>
      <c r="BB253" s="28"/>
      <c r="BC253" s="28"/>
      <c r="BD253" s="28"/>
      <c r="BE253" s="28"/>
      <c r="BF253" s="28"/>
      <c r="BG253" s="28"/>
      <c r="BH253" s="28"/>
      <c r="BI253" s="28"/>
      <c r="BJ253" s="28"/>
    </row>
    <row r="254" spans="1:62" s="29" customFormat="1">
      <c r="A254" s="67"/>
      <c r="B254" s="52">
        <v>242</v>
      </c>
      <c r="C254" s="78"/>
      <c r="D254" s="53"/>
      <c r="E254" s="68"/>
      <c r="F254" s="562"/>
      <c r="G254" s="562"/>
      <c r="H254" s="56"/>
      <c r="I254" s="57"/>
      <c r="J254" s="972"/>
      <c r="K254" s="564" t="str">
        <f t="shared" si="6"/>
        <v/>
      </c>
      <c r="L254" s="564" t="str">
        <f>IF($G254="","",IF(OR(全体概要!$C$15=1,全体概要!$C$15=2),INDEX($BG$15,MATCH($G254,$BF$15,-1)),IF(全体概要!$C$15=3,INDEX($BG$14,MATCH($G254,$BF$14,-1)),IF(AND(全体概要!$C$15&gt;=4,全体概要!$C$15&lt;=7),INDEX($BG$13,MATCH($G254,$BF$13,-1)),0))))</f>
        <v/>
      </c>
      <c r="M254" s="1048" t="str">
        <f t="shared" si="7"/>
        <v/>
      </c>
      <c r="N254" s="1133">
        <f>IF(OR(K254="",L254="",M254=""),0,(IF(全体概要!$U$54="☑",700000*K254*L254*M254,550000*K254*L254*M254)))</f>
        <v>0</v>
      </c>
      <c r="O254" s="1134"/>
      <c r="P254" s="56"/>
      <c r="Q254" s="51"/>
      <c r="R254" s="1134"/>
      <c r="S254" s="51"/>
      <c r="T254" s="51"/>
      <c r="U254" s="1134"/>
      <c r="V254" s="56"/>
      <c r="W254" s="51"/>
      <c r="X254" s="1135"/>
      <c r="Y254" s="51"/>
      <c r="Z254" s="51"/>
      <c r="AA254" s="1134"/>
      <c r="AB254" s="56"/>
      <c r="AC254" s="1134"/>
      <c r="AD254" s="56"/>
      <c r="AE254" s="1134"/>
      <c r="AF254" s="56"/>
      <c r="AG254" s="1134"/>
      <c r="AH254" s="56"/>
      <c r="AI254" s="1134"/>
      <c r="AJ254" s="56"/>
      <c r="AK254" s="1134"/>
      <c r="AL254" s="59"/>
      <c r="AM254" s="1134"/>
      <c r="AN254" s="59"/>
      <c r="AO254" s="1134"/>
      <c r="AP254" s="1020"/>
      <c r="AQ254" s="1134"/>
      <c r="AR254" s="56"/>
      <c r="AS254" s="249"/>
      <c r="AT254" s="1134"/>
      <c r="AU254" s="56"/>
      <c r="AV254" s="565" t="str">
        <f>IF(AU254="","",IF(AU254="A",パネルラジエーター設備費用算出シート!$G$13,IF(AU254="B",パネルラジエーター設備費用算出シート!$N$13,IF(AU254="C",パネルラジエーター設備費用算出シート!$G$23,IF(AU254="D",パネルラジエーター設備費用算出シート!$N$23,IF(AU254="E",パネルラジエーター設備費用算出シート!$G$33,IF(AU254="F",パネルラジエーター設備費用算出シート!$N$33,IF(AU254="G",パネルラジエーター設備費用算出シート!$G$43,IF(AU254="H",パネルラジエーター設備費用算出シート!$N$43,IF(AU254="I",パネルラジエーター設備費用算出シート!$G$54,パネルラジエーター設備費用算出シート!$N$54))))))))))</f>
        <v/>
      </c>
      <c r="AW254" s="1134"/>
      <c r="AX254" s="59"/>
      <c r="AY254" s="566"/>
      <c r="AZ254" s="1134"/>
      <c r="BA254" s="28"/>
      <c r="BB254" s="28"/>
      <c r="BC254" s="28"/>
      <c r="BD254" s="28"/>
      <c r="BE254" s="28"/>
      <c r="BF254" s="28"/>
      <c r="BG254" s="28"/>
      <c r="BH254" s="28"/>
      <c r="BI254" s="28"/>
      <c r="BJ254" s="28"/>
    </row>
    <row r="255" spans="1:62" s="29" customFormat="1">
      <c r="A255" s="67"/>
      <c r="B255" s="52">
        <v>243</v>
      </c>
      <c r="C255" s="78"/>
      <c r="D255" s="53"/>
      <c r="E255" s="68"/>
      <c r="F255" s="562"/>
      <c r="G255" s="562"/>
      <c r="H255" s="56"/>
      <c r="I255" s="57"/>
      <c r="J255" s="972"/>
      <c r="K255" s="564" t="str">
        <f t="shared" si="6"/>
        <v/>
      </c>
      <c r="L255" s="564" t="str">
        <f>IF($G255="","",IF(OR(全体概要!$C$15=1,全体概要!$C$15=2),INDEX($BG$15,MATCH($G255,$BF$15,-1)),IF(全体概要!$C$15=3,INDEX($BG$14,MATCH($G255,$BF$14,-1)),IF(AND(全体概要!$C$15&gt;=4,全体概要!$C$15&lt;=7),INDEX($BG$13,MATCH($G255,$BF$13,-1)),0))))</f>
        <v/>
      </c>
      <c r="M255" s="1048" t="str">
        <f t="shared" si="7"/>
        <v/>
      </c>
      <c r="N255" s="1133">
        <f>IF(OR(K255="",L255="",M255=""),0,(IF(全体概要!$U$54="☑",700000*K255*L255*M255,550000*K255*L255*M255)))</f>
        <v>0</v>
      </c>
      <c r="O255" s="1134"/>
      <c r="P255" s="56"/>
      <c r="Q255" s="51"/>
      <c r="R255" s="1134"/>
      <c r="S255" s="51"/>
      <c r="T255" s="51"/>
      <c r="U255" s="1134"/>
      <c r="V255" s="56"/>
      <c r="W255" s="51"/>
      <c r="X255" s="1135"/>
      <c r="Y255" s="51"/>
      <c r="Z255" s="51"/>
      <c r="AA255" s="1134"/>
      <c r="AB255" s="56"/>
      <c r="AC255" s="1134"/>
      <c r="AD255" s="56"/>
      <c r="AE255" s="1134"/>
      <c r="AF255" s="56"/>
      <c r="AG255" s="1134"/>
      <c r="AH255" s="56"/>
      <c r="AI255" s="1134"/>
      <c r="AJ255" s="56"/>
      <c r="AK255" s="1134"/>
      <c r="AL255" s="59"/>
      <c r="AM255" s="1134"/>
      <c r="AN255" s="59"/>
      <c r="AO255" s="1134"/>
      <c r="AP255" s="1020"/>
      <c r="AQ255" s="1134"/>
      <c r="AR255" s="56"/>
      <c r="AS255" s="249"/>
      <c r="AT255" s="1134"/>
      <c r="AU255" s="56"/>
      <c r="AV255" s="565" t="str">
        <f>IF(AU255="","",IF(AU255="A",パネルラジエーター設備費用算出シート!$G$13,IF(AU255="B",パネルラジエーター設備費用算出シート!$N$13,IF(AU255="C",パネルラジエーター設備費用算出シート!$G$23,IF(AU255="D",パネルラジエーター設備費用算出シート!$N$23,IF(AU255="E",パネルラジエーター設備費用算出シート!$G$33,IF(AU255="F",パネルラジエーター設備費用算出シート!$N$33,IF(AU255="G",パネルラジエーター設備費用算出シート!$G$43,IF(AU255="H",パネルラジエーター設備費用算出シート!$N$43,IF(AU255="I",パネルラジエーター設備費用算出シート!$G$54,パネルラジエーター設備費用算出シート!$N$54))))))))))</f>
        <v/>
      </c>
      <c r="AW255" s="1134"/>
      <c r="AX255" s="59"/>
      <c r="AY255" s="566"/>
      <c r="AZ255" s="1134"/>
      <c r="BA255" s="28"/>
      <c r="BB255" s="28"/>
      <c r="BC255" s="28"/>
      <c r="BD255" s="28"/>
      <c r="BE255" s="28"/>
      <c r="BF255" s="28"/>
      <c r="BG255" s="28"/>
      <c r="BH255" s="28"/>
      <c r="BI255" s="28"/>
      <c r="BJ255" s="28"/>
    </row>
    <row r="256" spans="1:62" s="29" customFormat="1">
      <c r="A256" s="67"/>
      <c r="B256" s="52">
        <v>244</v>
      </c>
      <c r="C256" s="78"/>
      <c r="D256" s="53"/>
      <c r="E256" s="68"/>
      <c r="F256" s="562"/>
      <c r="G256" s="562"/>
      <c r="H256" s="56"/>
      <c r="I256" s="57"/>
      <c r="J256" s="972"/>
      <c r="K256" s="564" t="str">
        <f t="shared" si="6"/>
        <v/>
      </c>
      <c r="L256" s="564" t="str">
        <f>IF($G256="","",IF(OR(全体概要!$C$15=1,全体概要!$C$15=2),INDEX($BG$15,MATCH($G256,$BF$15,-1)),IF(全体概要!$C$15=3,INDEX($BG$14,MATCH($G256,$BF$14,-1)),IF(AND(全体概要!$C$15&gt;=4,全体概要!$C$15&lt;=7),INDEX($BG$13,MATCH($G256,$BF$13,-1)),0))))</f>
        <v/>
      </c>
      <c r="M256" s="1048" t="str">
        <f t="shared" si="7"/>
        <v/>
      </c>
      <c r="N256" s="1133">
        <f>IF(OR(K256="",L256="",M256=""),0,(IF(全体概要!$U$54="☑",700000*K256*L256*M256,550000*K256*L256*M256)))</f>
        <v>0</v>
      </c>
      <c r="O256" s="1134"/>
      <c r="P256" s="56"/>
      <c r="Q256" s="51"/>
      <c r="R256" s="1134"/>
      <c r="S256" s="51"/>
      <c r="T256" s="51"/>
      <c r="U256" s="1134"/>
      <c r="V256" s="56"/>
      <c r="W256" s="51"/>
      <c r="X256" s="1135"/>
      <c r="Y256" s="51"/>
      <c r="Z256" s="51"/>
      <c r="AA256" s="1134"/>
      <c r="AB256" s="56"/>
      <c r="AC256" s="1134"/>
      <c r="AD256" s="56"/>
      <c r="AE256" s="1134"/>
      <c r="AF256" s="56"/>
      <c r="AG256" s="1134"/>
      <c r="AH256" s="56"/>
      <c r="AI256" s="1134"/>
      <c r="AJ256" s="56"/>
      <c r="AK256" s="1134"/>
      <c r="AL256" s="59"/>
      <c r="AM256" s="1134"/>
      <c r="AN256" s="59"/>
      <c r="AO256" s="1134"/>
      <c r="AP256" s="1020"/>
      <c r="AQ256" s="1134"/>
      <c r="AR256" s="56"/>
      <c r="AS256" s="249"/>
      <c r="AT256" s="1134"/>
      <c r="AU256" s="56"/>
      <c r="AV256" s="565" t="str">
        <f>IF(AU256="","",IF(AU256="A",パネルラジエーター設備費用算出シート!$G$13,IF(AU256="B",パネルラジエーター設備費用算出シート!$N$13,IF(AU256="C",パネルラジエーター設備費用算出シート!$G$23,IF(AU256="D",パネルラジエーター設備費用算出シート!$N$23,IF(AU256="E",パネルラジエーター設備費用算出シート!$G$33,IF(AU256="F",パネルラジエーター設備費用算出シート!$N$33,IF(AU256="G",パネルラジエーター設備費用算出シート!$G$43,IF(AU256="H",パネルラジエーター設備費用算出シート!$N$43,IF(AU256="I",パネルラジエーター設備費用算出シート!$G$54,パネルラジエーター設備費用算出シート!$N$54))))))))))</f>
        <v/>
      </c>
      <c r="AW256" s="1134"/>
      <c r="AX256" s="59"/>
      <c r="AY256" s="566"/>
      <c r="AZ256" s="1134"/>
      <c r="BA256" s="28"/>
      <c r="BB256" s="28"/>
      <c r="BC256" s="28"/>
      <c r="BD256" s="28"/>
      <c r="BE256" s="28"/>
      <c r="BF256" s="28"/>
      <c r="BG256" s="28"/>
      <c r="BH256" s="28"/>
      <c r="BI256" s="28"/>
      <c r="BJ256" s="28"/>
    </row>
    <row r="257" spans="1:62" s="29" customFormat="1">
      <c r="A257" s="67"/>
      <c r="B257" s="52">
        <v>245</v>
      </c>
      <c r="C257" s="78"/>
      <c r="D257" s="53"/>
      <c r="E257" s="68"/>
      <c r="F257" s="562"/>
      <c r="G257" s="562"/>
      <c r="H257" s="56"/>
      <c r="I257" s="57"/>
      <c r="J257" s="972"/>
      <c r="K257" s="564" t="str">
        <f t="shared" si="6"/>
        <v/>
      </c>
      <c r="L257" s="564" t="str">
        <f>IF($G257="","",IF(OR(全体概要!$C$15=1,全体概要!$C$15=2),INDEX($BG$15,MATCH($G257,$BF$15,-1)),IF(全体概要!$C$15=3,INDEX($BG$14,MATCH($G257,$BF$14,-1)),IF(AND(全体概要!$C$15&gt;=4,全体概要!$C$15&lt;=7),INDEX($BG$13,MATCH($G257,$BF$13,-1)),0))))</f>
        <v/>
      </c>
      <c r="M257" s="1048" t="str">
        <f t="shared" si="7"/>
        <v/>
      </c>
      <c r="N257" s="1133">
        <f>IF(OR(K257="",L257="",M257=""),0,(IF(全体概要!$U$54="☑",700000*K257*L257*M257,550000*K257*L257*M257)))</f>
        <v>0</v>
      </c>
      <c r="O257" s="1134"/>
      <c r="P257" s="56"/>
      <c r="Q257" s="51"/>
      <c r="R257" s="1134"/>
      <c r="S257" s="51"/>
      <c r="T257" s="51"/>
      <c r="U257" s="1134"/>
      <c r="V257" s="56"/>
      <c r="W257" s="51"/>
      <c r="X257" s="1135"/>
      <c r="Y257" s="51"/>
      <c r="Z257" s="51"/>
      <c r="AA257" s="1134"/>
      <c r="AB257" s="56"/>
      <c r="AC257" s="1134"/>
      <c r="AD257" s="56"/>
      <c r="AE257" s="1134"/>
      <c r="AF257" s="56"/>
      <c r="AG257" s="1134"/>
      <c r="AH257" s="56"/>
      <c r="AI257" s="1134"/>
      <c r="AJ257" s="56"/>
      <c r="AK257" s="1134"/>
      <c r="AL257" s="59"/>
      <c r="AM257" s="1134"/>
      <c r="AN257" s="59"/>
      <c r="AO257" s="1134"/>
      <c r="AP257" s="1020"/>
      <c r="AQ257" s="1134"/>
      <c r="AR257" s="56"/>
      <c r="AS257" s="249"/>
      <c r="AT257" s="1134"/>
      <c r="AU257" s="56"/>
      <c r="AV257" s="565" t="str">
        <f>IF(AU257="","",IF(AU257="A",パネルラジエーター設備費用算出シート!$G$13,IF(AU257="B",パネルラジエーター設備費用算出シート!$N$13,IF(AU257="C",パネルラジエーター設備費用算出シート!$G$23,IF(AU257="D",パネルラジエーター設備費用算出シート!$N$23,IF(AU257="E",パネルラジエーター設備費用算出シート!$G$33,IF(AU257="F",パネルラジエーター設備費用算出シート!$N$33,IF(AU257="G",パネルラジエーター設備費用算出シート!$G$43,IF(AU257="H",パネルラジエーター設備費用算出シート!$N$43,IF(AU257="I",パネルラジエーター設備費用算出シート!$G$54,パネルラジエーター設備費用算出シート!$N$54))))))))))</f>
        <v/>
      </c>
      <c r="AW257" s="1134"/>
      <c r="AX257" s="59"/>
      <c r="AY257" s="566"/>
      <c r="AZ257" s="1134"/>
      <c r="BA257" s="28"/>
      <c r="BB257" s="28"/>
      <c r="BC257" s="28"/>
      <c r="BD257" s="28"/>
      <c r="BE257" s="28"/>
      <c r="BF257" s="28"/>
      <c r="BG257" s="28"/>
      <c r="BH257" s="28"/>
      <c r="BI257" s="28"/>
      <c r="BJ257" s="28"/>
    </row>
    <row r="258" spans="1:62" s="29" customFormat="1">
      <c r="A258" s="67"/>
      <c r="B258" s="52">
        <v>246</v>
      </c>
      <c r="C258" s="78"/>
      <c r="D258" s="53"/>
      <c r="E258" s="68"/>
      <c r="F258" s="562"/>
      <c r="G258" s="562"/>
      <c r="H258" s="56"/>
      <c r="I258" s="57"/>
      <c r="J258" s="972"/>
      <c r="K258" s="564" t="str">
        <f t="shared" si="6"/>
        <v/>
      </c>
      <c r="L258" s="564" t="str">
        <f>IF($G258="","",IF(OR(全体概要!$C$15=1,全体概要!$C$15=2),INDEX($BG$15,MATCH($G258,$BF$15,-1)),IF(全体概要!$C$15=3,INDEX($BG$14,MATCH($G258,$BF$14,-1)),IF(AND(全体概要!$C$15&gt;=4,全体概要!$C$15&lt;=7),INDEX($BG$13,MATCH($G258,$BF$13,-1)),0))))</f>
        <v/>
      </c>
      <c r="M258" s="1048" t="str">
        <f t="shared" si="7"/>
        <v/>
      </c>
      <c r="N258" s="1133">
        <f>IF(OR(K258="",L258="",M258=""),0,(IF(全体概要!$U$54="☑",700000*K258*L258*M258,550000*K258*L258*M258)))</f>
        <v>0</v>
      </c>
      <c r="O258" s="1134"/>
      <c r="P258" s="56"/>
      <c r="Q258" s="51"/>
      <c r="R258" s="1134"/>
      <c r="S258" s="51"/>
      <c r="T258" s="51"/>
      <c r="U258" s="1134"/>
      <c r="V258" s="56"/>
      <c r="W258" s="51"/>
      <c r="X258" s="1135"/>
      <c r="Y258" s="51"/>
      <c r="Z258" s="51"/>
      <c r="AA258" s="1134"/>
      <c r="AB258" s="56"/>
      <c r="AC258" s="1134"/>
      <c r="AD258" s="56"/>
      <c r="AE258" s="1134"/>
      <c r="AF258" s="56"/>
      <c r="AG258" s="1134"/>
      <c r="AH258" s="56"/>
      <c r="AI258" s="1134"/>
      <c r="AJ258" s="56"/>
      <c r="AK258" s="1134"/>
      <c r="AL258" s="59"/>
      <c r="AM258" s="1134"/>
      <c r="AN258" s="59"/>
      <c r="AO258" s="1134"/>
      <c r="AP258" s="1020"/>
      <c r="AQ258" s="1134"/>
      <c r="AR258" s="56"/>
      <c r="AS258" s="249"/>
      <c r="AT258" s="1134"/>
      <c r="AU258" s="56"/>
      <c r="AV258" s="565" t="str">
        <f>IF(AU258="","",IF(AU258="A",パネルラジエーター設備費用算出シート!$G$13,IF(AU258="B",パネルラジエーター設備費用算出シート!$N$13,IF(AU258="C",パネルラジエーター設備費用算出シート!$G$23,IF(AU258="D",パネルラジエーター設備費用算出シート!$N$23,IF(AU258="E",パネルラジエーター設備費用算出シート!$G$33,IF(AU258="F",パネルラジエーター設備費用算出シート!$N$33,IF(AU258="G",パネルラジエーター設備費用算出シート!$G$43,IF(AU258="H",パネルラジエーター設備費用算出シート!$N$43,IF(AU258="I",パネルラジエーター設備費用算出シート!$G$54,パネルラジエーター設備費用算出シート!$N$54))))))))))</f>
        <v/>
      </c>
      <c r="AW258" s="1134"/>
      <c r="AX258" s="59"/>
      <c r="AY258" s="566"/>
      <c r="AZ258" s="1134"/>
      <c r="BA258" s="28"/>
      <c r="BB258" s="28"/>
      <c r="BC258" s="28"/>
      <c r="BD258" s="28"/>
      <c r="BE258" s="28"/>
      <c r="BF258" s="28"/>
      <c r="BG258" s="28"/>
      <c r="BH258" s="28"/>
      <c r="BI258" s="28"/>
      <c r="BJ258" s="28"/>
    </row>
    <row r="259" spans="1:62" s="29" customFormat="1">
      <c r="A259" s="67"/>
      <c r="B259" s="52">
        <v>247</v>
      </c>
      <c r="C259" s="78"/>
      <c r="D259" s="53"/>
      <c r="E259" s="68"/>
      <c r="F259" s="562"/>
      <c r="G259" s="562"/>
      <c r="H259" s="56"/>
      <c r="I259" s="57"/>
      <c r="J259" s="972"/>
      <c r="K259" s="564" t="str">
        <f t="shared" si="6"/>
        <v/>
      </c>
      <c r="L259" s="564" t="str">
        <f>IF($G259="","",IF(OR(全体概要!$C$15=1,全体概要!$C$15=2),INDEX($BG$15,MATCH($G259,$BF$15,-1)),IF(全体概要!$C$15=3,INDEX($BG$14,MATCH($G259,$BF$14,-1)),IF(AND(全体概要!$C$15&gt;=4,全体概要!$C$15&lt;=7),INDEX($BG$13,MATCH($G259,$BF$13,-1)),0))))</f>
        <v/>
      </c>
      <c r="M259" s="1048" t="str">
        <f t="shared" si="7"/>
        <v/>
      </c>
      <c r="N259" s="1133">
        <f>IF(OR(K259="",L259="",M259=""),0,(IF(全体概要!$U$54="☑",700000*K259*L259*M259,550000*K259*L259*M259)))</f>
        <v>0</v>
      </c>
      <c r="O259" s="1134"/>
      <c r="P259" s="56"/>
      <c r="Q259" s="51"/>
      <c r="R259" s="1134"/>
      <c r="S259" s="51"/>
      <c r="T259" s="51"/>
      <c r="U259" s="1134"/>
      <c r="V259" s="56"/>
      <c r="W259" s="51"/>
      <c r="X259" s="1135"/>
      <c r="Y259" s="51"/>
      <c r="Z259" s="51"/>
      <c r="AA259" s="1134"/>
      <c r="AB259" s="56"/>
      <c r="AC259" s="1134"/>
      <c r="AD259" s="56"/>
      <c r="AE259" s="1134"/>
      <c r="AF259" s="56"/>
      <c r="AG259" s="1134"/>
      <c r="AH259" s="56"/>
      <c r="AI259" s="1134"/>
      <c r="AJ259" s="56"/>
      <c r="AK259" s="1134"/>
      <c r="AL259" s="59"/>
      <c r="AM259" s="1134"/>
      <c r="AN259" s="59"/>
      <c r="AO259" s="1134"/>
      <c r="AP259" s="1020"/>
      <c r="AQ259" s="1134"/>
      <c r="AR259" s="56"/>
      <c r="AS259" s="249"/>
      <c r="AT259" s="1134"/>
      <c r="AU259" s="56"/>
      <c r="AV259" s="565" t="str">
        <f>IF(AU259="","",IF(AU259="A",パネルラジエーター設備費用算出シート!$G$13,IF(AU259="B",パネルラジエーター設備費用算出シート!$N$13,IF(AU259="C",パネルラジエーター設備費用算出シート!$G$23,IF(AU259="D",パネルラジエーター設備費用算出シート!$N$23,IF(AU259="E",パネルラジエーター設備費用算出シート!$G$33,IF(AU259="F",パネルラジエーター設備費用算出シート!$N$33,IF(AU259="G",パネルラジエーター設備費用算出シート!$G$43,IF(AU259="H",パネルラジエーター設備費用算出シート!$N$43,IF(AU259="I",パネルラジエーター設備費用算出シート!$G$54,パネルラジエーター設備費用算出シート!$N$54))))))))))</f>
        <v/>
      </c>
      <c r="AW259" s="1134"/>
      <c r="AX259" s="59"/>
      <c r="AY259" s="566"/>
      <c r="AZ259" s="1134"/>
      <c r="BA259" s="28"/>
      <c r="BB259" s="28"/>
      <c r="BC259" s="28"/>
      <c r="BD259" s="28"/>
      <c r="BE259" s="28"/>
      <c r="BF259" s="28"/>
      <c r="BG259" s="28"/>
      <c r="BH259" s="28"/>
      <c r="BI259" s="28"/>
      <c r="BJ259" s="28"/>
    </row>
    <row r="260" spans="1:62" s="29" customFormat="1">
      <c r="A260" s="67"/>
      <c r="B260" s="52">
        <v>248</v>
      </c>
      <c r="C260" s="78"/>
      <c r="D260" s="53"/>
      <c r="E260" s="68"/>
      <c r="F260" s="562"/>
      <c r="G260" s="562"/>
      <c r="H260" s="56"/>
      <c r="I260" s="57"/>
      <c r="J260" s="972"/>
      <c r="K260" s="564" t="str">
        <f t="shared" si="6"/>
        <v/>
      </c>
      <c r="L260" s="564" t="str">
        <f>IF($G260="","",IF(OR(全体概要!$C$15=1,全体概要!$C$15=2),INDEX($BG$15,MATCH($G260,$BF$15,-1)),IF(全体概要!$C$15=3,INDEX($BG$14,MATCH($G260,$BF$14,-1)),IF(AND(全体概要!$C$15&gt;=4,全体概要!$C$15&lt;=7),INDEX($BG$13,MATCH($G260,$BF$13,-1)),0))))</f>
        <v/>
      </c>
      <c r="M260" s="1048" t="str">
        <f t="shared" si="7"/>
        <v/>
      </c>
      <c r="N260" s="1133">
        <f>IF(OR(K260="",L260="",M260=""),0,(IF(全体概要!$U$54="☑",700000*K260*L260*M260,550000*K260*L260*M260)))</f>
        <v>0</v>
      </c>
      <c r="O260" s="1134"/>
      <c r="P260" s="56"/>
      <c r="Q260" s="51"/>
      <c r="R260" s="1134"/>
      <c r="S260" s="51"/>
      <c r="T260" s="51"/>
      <c r="U260" s="1134"/>
      <c r="V260" s="56"/>
      <c r="W260" s="51"/>
      <c r="X260" s="1135"/>
      <c r="Y260" s="51"/>
      <c r="Z260" s="51"/>
      <c r="AA260" s="1134"/>
      <c r="AB260" s="56"/>
      <c r="AC260" s="1134"/>
      <c r="AD260" s="56"/>
      <c r="AE260" s="1134"/>
      <c r="AF260" s="56"/>
      <c r="AG260" s="1134"/>
      <c r="AH260" s="56"/>
      <c r="AI260" s="1134"/>
      <c r="AJ260" s="56"/>
      <c r="AK260" s="1134"/>
      <c r="AL260" s="59"/>
      <c r="AM260" s="1134"/>
      <c r="AN260" s="59"/>
      <c r="AO260" s="1134"/>
      <c r="AP260" s="1020"/>
      <c r="AQ260" s="1134"/>
      <c r="AR260" s="56"/>
      <c r="AS260" s="249"/>
      <c r="AT260" s="1134"/>
      <c r="AU260" s="56"/>
      <c r="AV260" s="565" t="str">
        <f>IF(AU260="","",IF(AU260="A",パネルラジエーター設備費用算出シート!$G$13,IF(AU260="B",パネルラジエーター設備費用算出シート!$N$13,IF(AU260="C",パネルラジエーター設備費用算出シート!$G$23,IF(AU260="D",パネルラジエーター設備費用算出シート!$N$23,IF(AU260="E",パネルラジエーター設備費用算出シート!$G$33,IF(AU260="F",パネルラジエーター設備費用算出シート!$N$33,IF(AU260="G",パネルラジエーター設備費用算出シート!$G$43,IF(AU260="H",パネルラジエーター設備費用算出シート!$N$43,IF(AU260="I",パネルラジエーター設備費用算出シート!$G$54,パネルラジエーター設備費用算出シート!$N$54))))))))))</f>
        <v/>
      </c>
      <c r="AW260" s="1134"/>
      <c r="AX260" s="59"/>
      <c r="AY260" s="566"/>
      <c r="AZ260" s="1134"/>
      <c r="BA260" s="28"/>
      <c r="BB260" s="28"/>
      <c r="BC260" s="28"/>
      <c r="BD260" s="28"/>
      <c r="BE260" s="28"/>
      <c r="BF260" s="28"/>
      <c r="BG260" s="28"/>
      <c r="BH260" s="28"/>
      <c r="BI260" s="28"/>
      <c r="BJ260" s="28"/>
    </row>
    <row r="261" spans="1:62" s="29" customFormat="1">
      <c r="A261" s="67"/>
      <c r="B261" s="52">
        <v>249</v>
      </c>
      <c r="C261" s="78"/>
      <c r="D261" s="53"/>
      <c r="E261" s="68"/>
      <c r="F261" s="562"/>
      <c r="G261" s="562"/>
      <c r="H261" s="56"/>
      <c r="I261" s="57"/>
      <c r="J261" s="972"/>
      <c r="K261" s="564" t="str">
        <f t="shared" si="6"/>
        <v/>
      </c>
      <c r="L261" s="564" t="str">
        <f>IF($G261="","",IF(OR(全体概要!$C$15=1,全体概要!$C$15=2),INDEX($BG$15,MATCH($G261,$BF$15,-1)),IF(全体概要!$C$15=3,INDEX($BG$14,MATCH($G261,$BF$14,-1)),IF(AND(全体概要!$C$15&gt;=4,全体概要!$C$15&lt;=7),INDEX($BG$13,MATCH($G261,$BF$13,-1)),0))))</f>
        <v/>
      </c>
      <c r="M261" s="1048" t="str">
        <f t="shared" si="7"/>
        <v/>
      </c>
      <c r="N261" s="1133">
        <f>IF(OR(K261="",L261="",M261=""),0,(IF(全体概要!$U$54="☑",700000*K261*L261*M261,550000*K261*L261*M261)))</f>
        <v>0</v>
      </c>
      <c r="O261" s="1134"/>
      <c r="P261" s="56"/>
      <c r="Q261" s="51"/>
      <c r="R261" s="1134"/>
      <c r="S261" s="51"/>
      <c r="T261" s="51"/>
      <c r="U261" s="1134"/>
      <c r="V261" s="56"/>
      <c r="W261" s="51"/>
      <c r="X261" s="1135"/>
      <c r="Y261" s="51"/>
      <c r="Z261" s="51"/>
      <c r="AA261" s="1134"/>
      <c r="AB261" s="56"/>
      <c r="AC261" s="1134"/>
      <c r="AD261" s="56"/>
      <c r="AE261" s="1134"/>
      <c r="AF261" s="56"/>
      <c r="AG261" s="1134"/>
      <c r="AH261" s="56"/>
      <c r="AI261" s="1134"/>
      <c r="AJ261" s="56"/>
      <c r="AK261" s="1134"/>
      <c r="AL261" s="59"/>
      <c r="AM261" s="1134"/>
      <c r="AN261" s="59"/>
      <c r="AO261" s="1134"/>
      <c r="AP261" s="1020"/>
      <c r="AQ261" s="1134"/>
      <c r="AR261" s="56"/>
      <c r="AS261" s="249"/>
      <c r="AT261" s="1134"/>
      <c r="AU261" s="56"/>
      <c r="AV261" s="565" t="str">
        <f>IF(AU261="","",IF(AU261="A",パネルラジエーター設備費用算出シート!$G$13,IF(AU261="B",パネルラジエーター設備費用算出シート!$N$13,IF(AU261="C",パネルラジエーター設備費用算出シート!$G$23,IF(AU261="D",パネルラジエーター設備費用算出シート!$N$23,IF(AU261="E",パネルラジエーター設備費用算出シート!$G$33,IF(AU261="F",パネルラジエーター設備費用算出シート!$N$33,IF(AU261="G",パネルラジエーター設備費用算出シート!$G$43,IF(AU261="H",パネルラジエーター設備費用算出シート!$N$43,IF(AU261="I",パネルラジエーター設備費用算出シート!$G$54,パネルラジエーター設備費用算出シート!$N$54))))))))))</f>
        <v/>
      </c>
      <c r="AW261" s="1134"/>
      <c r="AX261" s="59"/>
      <c r="AY261" s="566"/>
      <c r="AZ261" s="1134"/>
      <c r="BA261" s="28"/>
      <c r="BB261" s="28"/>
      <c r="BC261" s="28"/>
      <c r="BD261" s="28"/>
      <c r="BE261" s="28"/>
      <c r="BF261" s="28"/>
      <c r="BG261" s="28"/>
      <c r="BH261" s="28"/>
      <c r="BI261" s="28"/>
      <c r="BJ261" s="28"/>
    </row>
    <row r="262" spans="1:62" s="29" customFormat="1">
      <c r="A262" s="67"/>
      <c r="B262" s="52">
        <v>250</v>
      </c>
      <c r="C262" s="78"/>
      <c r="D262" s="53"/>
      <c r="E262" s="68"/>
      <c r="F262" s="562"/>
      <c r="G262" s="562"/>
      <c r="H262" s="56"/>
      <c r="I262" s="57"/>
      <c r="J262" s="972"/>
      <c r="K262" s="564" t="str">
        <f t="shared" si="6"/>
        <v/>
      </c>
      <c r="L262" s="564" t="str">
        <f>IF($G262="","",IF(OR(全体概要!$C$15=1,全体概要!$C$15=2),INDEX($BG$15,MATCH($G262,$BF$15,-1)),IF(全体概要!$C$15=3,INDEX($BG$14,MATCH($G262,$BF$14,-1)),IF(AND(全体概要!$C$15&gt;=4,全体概要!$C$15&lt;=7),INDEX($BG$13,MATCH($G262,$BF$13,-1)),0))))</f>
        <v/>
      </c>
      <c r="M262" s="1048" t="str">
        <f t="shared" si="7"/>
        <v/>
      </c>
      <c r="N262" s="1133">
        <f>IF(OR(K262="",L262="",M262=""),0,(IF(全体概要!$U$54="☑",700000*K262*L262*M262,550000*K262*L262*M262)))</f>
        <v>0</v>
      </c>
      <c r="O262" s="1134"/>
      <c r="P262" s="56"/>
      <c r="Q262" s="51"/>
      <c r="R262" s="1134"/>
      <c r="S262" s="51"/>
      <c r="T262" s="51"/>
      <c r="U262" s="1134"/>
      <c r="V262" s="56"/>
      <c r="W262" s="51"/>
      <c r="X262" s="1135"/>
      <c r="Y262" s="51"/>
      <c r="Z262" s="51"/>
      <c r="AA262" s="1134"/>
      <c r="AB262" s="56"/>
      <c r="AC262" s="1134"/>
      <c r="AD262" s="56"/>
      <c r="AE262" s="1134"/>
      <c r="AF262" s="56"/>
      <c r="AG262" s="1134"/>
      <c r="AH262" s="56"/>
      <c r="AI262" s="1134"/>
      <c r="AJ262" s="56"/>
      <c r="AK262" s="1134"/>
      <c r="AL262" s="59"/>
      <c r="AM262" s="1134"/>
      <c r="AN262" s="59"/>
      <c r="AO262" s="1134"/>
      <c r="AP262" s="1020"/>
      <c r="AQ262" s="1134"/>
      <c r="AR262" s="56"/>
      <c r="AS262" s="249"/>
      <c r="AT262" s="1134"/>
      <c r="AU262" s="56"/>
      <c r="AV262" s="565" t="str">
        <f>IF(AU262="","",IF(AU262="A",パネルラジエーター設備費用算出シート!$G$13,IF(AU262="B",パネルラジエーター設備費用算出シート!$N$13,IF(AU262="C",パネルラジエーター設備費用算出シート!$G$23,IF(AU262="D",パネルラジエーター設備費用算出シート!$N$23,IF(AU262="E",パネルラジエーター設備費用算出シート!$G$33,IF(AU262="F",パネルラジエーター設備費用算出シート!$N$33,IF(AU262="G",パネルラジエーター設備費用算出シート!$G$43,IF(AU262="H",パネルラジエーター設備費用算出シート!$N$43,IF(AU262="I",パネルラジエーター設備費用算出シート!$G$54,パネルラジエーター設備費用算出シート!$N$54))))))))))</f>
        <v/>
      </c>
      <c r="AW262" s="1134"/>
      <c r="AX262" s="59"/>
      <c r="AY262" s="566"/>
      <c r="AZ262" s="1134"/>
      <c r="BA262" s="28"/>
      <c r="BB262" s="28"/>
      <c r="BC262" s="28"/>
      <c r="BD262" s="28"/>
      <c r="BE262" s="28"/>
      <c r="BF262" s="28"/>
      <c r="BG262" s="28"/>
      <c r="BH262" s="28"/>
      <c r="BI262" s="28"/>
      <c r="BJ262" s="28"/>
    </row>
    <row r="263" spans="1:62" s="29" customFormat="1">
      <c r="A263" s="67"/>
      <c r="B263" s="52">
        <v>251</v>
      </c>
      <c r="C263" s="78"/>
      <c r="D263" s="53"/>
      <c r="E263" s="68"/>
      <c r="F263" s="562"/>
      <c r="G263" s="562"/>
      <c r="H263" s="56"/>
      <c r="I263" s="57"/>
      <c r="J263" s="972"/>
      <c r="K263" s="564" t="str">
        <f t="shared" si="6"/>
        <v/>
      </c>
      <c r="L263" s="564" t="str">
        <f>IF($G263="","",IF(OR(全体概要!$C$15=1,全体概要!$C$15=2),INDEX($BG$15,MATCH($G263,$BF$15,-1)),IF(全体概要!$C$15=3,INDEX($BG$14,MATCH($G263,$BF$14,-1)),IF(AND(全体概要!$C$15&gt;=4,全体概要!$C$15&lt;=7),INDEX($BG$13,MATCH($G263,$BF$13,-1)),0))))</f>
        <v/>
      </c>
      <c r="M263" s="1048" t="str">
        <f t="shared" si="7"/>
        <v/>
      </c>
      <c r="N263" s="1133">
        <f>IF(OR(K263="",L263="",M263=""),0,(IF(全体概要!$U$54="☑",700000*K263*L263*M263,550000*K263*L263*M263)))</f>
        <v>0</v>
      </c>
      <c r="O263" s="1134"/>
      <c r="P263" s="56"/>
      <c r="Q263" s="51"/>
      <c r="R263" s="1134"/>
      <c r="S263" s="51"/>
      <c r="T263" s="51"/>
      <c r="U263" s="1134"/>
      <c r="V263" s="56"/>
      <c r="W263" s="51"/>
      <c r="X263" s="1135"/>
      <c r="Y263" s="51"/>
      <c r="Z263" s="51"/>
      <c r="AA263" s="1134"/>
      <c r="AB263" s="56"/>
      <c r="AC263" s="1134"/>
      <c r="AD263" s="56"/>
      <c r="AE263" s="1134"/>
      <c r="AF263" s="56"/>
      <c r="AG263" s="1134"/>
      <c r="AH263" s="56"/>
      <c r="AI263" s="1134"/>
      <c r="AJ263" s="56"/>
      <c r="AK263" s="1134"/>
      <c r="AL263" s="59"/>
      <c r="AM263" s="1134"/>
      <c r="AN263" s="59"/>
      <c r="AO263" s="1134"/>
      <c r="AP263" s="1020"/>
      <c r="AQ263" s="1134"/>
      <c r="AR263" s="56"/>
      <c r="AS263" s="249"/>
      <c r="AT263" s="1134"/>
      <c r="AU263" s="56"/>
      <c r="AV263" s="565" t="str">
        <f>IF(AU263="","",IF(AU263="A",パネルラジエーター設備費用算出シート!$G$13,IF(AU263="B",パネルラジエーター設備費用算出シート!$N$13,IF(AU263="C",パネルラジエーター設備費用算出シート!$G$23,IF(AU263="D",パネルラジエーター設備費用算出シート!$N$23,IF(AU263="E",パネルラジエーター設備費用算出シート!$G$33,IF(AU263="F",パネルラジエーター設備費用算出シート!$N$33,IF(AU263="G",パネルラジエーター設備費用算出シート!$G$43,IF(AU263="H",パネルラジエーター設備費用算出シート!$N$43,IF(AU263="I",パネルラジエーター設備費用算出シート!$G$54,パネルラジエーター設備費用算出シート!$N$54))))))))))</f>
        <v/>
      </c>
      <c r="AW263" s="1134"/>
      <c r="AX263" s="59"/>
      <c r="AY263" s="566"/>
      <c r="AZ263" s="1134"/>
      <c r="BA263" s="28"/>
      <c r="BB263" s="28"/>
      <c r="BC263" s="28"/>
      <c r="BD263" s="28"/>
      <c r="BE263" s="28"/>
      <c r="BF263" s="28"/>
      <c r="BG263" s="28"/>
      <c r="BH263" s="28"/>
      <c r="BI263" s="28"/>
      <c r="BJ263" s="28"/>
    </row>
    <row r="264" spans="1:62" s="29" customFormat="1">
      <c r="A264" s="67"/>
      <c r="B264" s="52">
        <v>252</v>
      </c>
      <c r="C264" s="78"/>
      <c r="D264" s="53"/>
      <c r="E264" s="68"/>
      <c r="F264" s="562"/>
      <c r="G264" s="562"/>
      <c r="H264" s="56"/>
      <c r="I264" s="57"/>
      <c r="J264" s="972"/>
      <c r="K264" s="564" t="str">
        <f t="shared" si="6"/>
        <v/>
      </c>
      <c r="L264" s="564" t="str">
        <f>IF($G264="","",IF(OR(全体概要!$C$15=1,全体概要!$C$15=2),INDEX($BG$15,MATCH($G264,$BF$15,-1)),IF(全体概要!$C$15=3,INDEX($BG$14,MATCH($G264,$BF$14,-1)),IF(AND(全体概要!$C$15&gt;=4,全体概要!$C$15&lt;=7),INDEX($BG$13,MATCH($G264,$BF$13,-1)),0))))</f>
        <v/>
      </c>
      <c r="M264" s="1048" t="str">
        <f t="shared" si="7"/>
        <v/>
      </c>
      <c r="N264" s="1133">
        <f>IF(OR(K264="",L264="",M264=""),0,(IF(全体概要!$U$54="☑",700000*K264*L264*M264,550000*K264*L264*M264)))</f>
        <v>0</v>
      </c>
      <c r="O264" s="1134"/>
      <c r="P264" s="56"/>
      <c r="Q264" s="51"/>
      <c r="R264" s="1134"/>
      <c r="S264" s="51"/>
      <c r="T264" s="51"/>
      <c r="U264" s="1134"/>
      <c r="V264" s="56"/>
      <c r="W264" s="51"/>
      <c r="X264" s="1135"/>
      <c r="Y264" s="51"/>
      <c r="Z264" s="51"/>
      <c r="AA264" s="1134"/>
      <c r="AB264" s="56"/>
      <c r="AC264" s="1134"/>
      <c r="AD264" s="56"/>
      <c r="AE264" s="1134"/>
      <c r="AF264" s="56"/>
      <c r="AG264" s="1134"/>
      <c r="AH264" s="56"/>
      <c r="AI264" s="1134"/>
      <c r="AJ264" s="56"/>
      <c r="AK264" s="1134"/>
      <c r="AL264" s="59"/>
      <c r="AM264" s="1134"/>
      <c r="AN264" s="59"/>
      <c r="AO264" s="1134"/>
      <c r="AP264" s="1020"/>
      <c r="AQ264" s="1134"/>
      <c r="AR264" s="56"/>
      <c r="AS264" s="249"/>
      <c r="AT264" s="1134"/>
      <c r="AU264" s="56"/>
      <c r="AV264" s="565" t="str">
        <f>IF(AU264="","",IF(AU264="A",パネルラジエーター設備費用算出シート!$G$13,IF(AU264="B",パネルラジエーター設備費用算出シート!$N$13,IF(AU264="C",パネルラジエーター設備費用算出シート!$G$23,IF(AU264="D",パネルラジエーター設備費用算出シート!$N$23,IF(AU264="E",パネルラジエーター設備費用算出シート!$G$33,IF(AU264="F",パネルラジエーター設備費用算出シート!$N$33,IF(AU264="G",パネルラジエーター設備費用算出シート!$G$43,IF(AU264="H",パネルラジエーター設備費用算出シート!$N$43,IF(AU264="I",パネルラジエーター設備費用算出シート!$G$54,パネルラジエーター設備費用算出シート!$N$54))))))))))</f>
        <v/>
      </c>
      <c r="AW264" s="1134"/>
      <c r="AX264" s="59"/>
      <c r="AY264" s="566"/>
      <c r="AZ264" s="1134"/>
      <c r="BA264" s="28"/>
      <c r="BB264" s="28"/>
      <c r="BC264" s="28"/>
      <c r="BD264" s="28"/>
      <c r="BE264" s="28"/>
      <c r="BF264" s="28"/>
      <c r="BG264" s="28"/>
      <c r="BH264" s="28"/>
      <c r="BI264" s="28"/>
      <c r="BJ264" s="28"/>
    </row>
    <row r="265" spans="1:62" s="29" customFormat="1">
      <c r="A265" s="67"/>
      <c r="B265" s="52">
        <v>253</v>
      </c>
      <c r="C265" s="78"/>
      <c r="D265" s="53"/>
      <c r="E265" s="68"/>
      <c r="F265" s="562"/>
      <c r="G265" s="562"/>
      <c r="H265" s="56"/>
      <c r="I265" s="57"/>
      <c r="J265" s="972"/>
      <c r="K265" s="564" t="str">
        <f t="shared" si="6"/>
        <v/>
      </c>
      <c r="L265" s="564" t="str">
        <f>IF($G265="","",IF(OR(全体概要!$C$15=1,全体概要!$C$15=2),INDEX($BG$15,MATCH($G265,$BF$15,-1)),IF(全体概要!$C$15=3,INDEX($BG$14,MATCH($G265,$BF$14,-1)),IF(AND(全体概要!$C$15&gt;=4,全体概要!$C$15&lt;=7),INDEX($BG$13,MATCH($G265,$BF$13,-1)),0))))</f>
        <v/>
      </c>
      <c r="M265" s="1048" t="str">
        <f t="shared" si="7"/>
        <v/>
      </c>
      <c r="N265" s="1133">
        <f>IF(OR(K265="",L265="",M265=""),0,(IF(全体概要!$U$54="☑",700000*K265*L265*M265,550000*K265*L265*M265)))</f>
        <v>0</v>
      </c>
      <c r="O265" s="1134"/>
      <c r="P265" s="56"/>
      <c r="Q265" s="51"/>
      <c r="R265" s="1134"/>
      <c r="S265" s="51"/>
      <c r="T265" s="51"/>
      <c r="U265" s="1134"/>
      <c r="V265" s="56"/>
      <c r="W265" s="51"/>
      <c r="X265" s="1135"/>
      <c r="Y265" s="51"/>
      <c r="Z265" s="51"/>
      <c r="AA265" s="1134"/>
      <c r="AB265" s="56"/>
      <c r="AC265" s="1134"/>
      <c r="AD265" s="56"/>
      <c r="AE265" s="1134"/>
      <c r="AF265" s="56"/>
      <c r="AG265" s="1134"/>
      <c r="AH265" s="56"/>
      <c r="AI265" s="1134"/>
      <c r="AJ265" s="56"/>
      <c r="AK265" s="1134"/>
      <c r="AL265" s="59"/>
      <c r="AM265" s="1134"/>
      <c r="AN265" s="59"/>
      <c r="AO265" s="1134"/>
      <c r="AP265" s="1020"/>
      <c r="AQ265" s="1134"/>
      <c r="AR265" s="56"/>
      <c r="AS265" s="249"/>
      <c r="AT265" s="1134"/>
      <c r="AU265" s="56"/>
      <c r="AV265" s="565" t="str">
        <f>IF(AU265="","",IF(AU265="A",パネルラジエーター設備費用算出シート!$G$13,IF(AU265="B",パネルラジエーター設備費用算出シート!$N$13,IF(AU265="C",パネルラジエーター設備費用算出シート!$G$23,IF(AU265="D",パネルラジエーター設備費用算出シート!$N$23,IF(AU265="E",パネルラジエーター設備費用算出シート!$G$33,IF(AU265="F",パネルラジエーター設備費用算出シート!$N$33,IF(AU265="G",パネルラジエーター設備費用算出シート!$G$43,IF(AU265="H",パネルラジエーター設備費用算出シート!$N$43,IF(AU265="I",パネルラジエーター設備費用算出シート!$G$54,パネルラジエーター設備費用算出シート!$N$54))))))))))</f>
        <v/>
      </c>
      <c r="AW265" s="1134"/>
      <c r="AX265" s="59"/>
      <c r="AY265" s="566"/>
      <c r="AZ265" s="1134"/>
      <c r="BA265" s="28"/>
      <c r="BB265" s="28"/>
      <c r="BC265" s="28"/>
      <c r="BD265" s="28"/>
      <c r="BE265" s="28"/>
      <c r="BF265" s="28"/>
      <c r="BG265" s="28"/>
      <c r="BH265" s="28"/>
      <c r="BI265" s="28"/>
      <c r="BJ265" s="28"/>
    </row>
    <row r="266" spans="1:62" s="29" customFormat="1">
      <c r="A266" s="67"/>
      <c r="B266" s="52">
        <v>254</v>
      </c>
      <c r="C266" s="78"/>
      <c r="D266" s="53"/>
      <c r="E266" s="68"/>
      <c r="F266" s="562"/>
      <c r="G266" s="562"/>
      <c r="H266" s="56"/>
      <c r="I266" s="57"/>
      <c r="J266" s="972"/>
      <c r="K266" s="564" t="str">
        <f t="shared" si="6"/>
        <v/>
      </c>
      <c r="L266" s="564" t="str">
        <f>IF($G266="","",IF(OR(全体概要!$C$15=1,全体概要!$C$15=2),INDEX($BG$15,MATCH($G266,$BF$15,-1)),IF(全体概要!$C$15=3,INDEX($BG$14,MATCH($G266,$BF$14,-1)),IF(AND(全体概要!$C$15&gt;=4,全体概要!$C$15&lt;=7),INDEX($BG$13,MATCH($G266,$BF$13,-1)),0))))</f>
        <v/>
      </c>
      <c r="M266" s="1048" t="str">
        <f t="shared" si="7"/>
        <v/>
      </c>
      <c r="N266" s="1133">
        <f>IF(OR(K266="",L266="",M266=""),0,(IF(全体概要!$U$54="☑",700000*K266*L266*M266,550000*K266*L266*M266)))</f>
        <v>0</v>
      </c>
      <c r="O266" s="1134"/>
      <c r="P266" s="56"/>
      <c r="Q266" s="51"/>
      <c r="R266" s="1134"/>
      <c r="S266" s="51"/>
      <c r="T266" s="51"/>
      <c r="U266" s="1134"/>
      <c r="V266" s="56"/>
      <c r="W266" s="51"/>
      <c r="X266" s="1135"/>
      <c r="Y266" s="51"/>
      <c r="Z266" s="51"/>
      <c r="AA266" s="1134"/>
      <c r="AB266" s="56"/>
      <c r="AC266" s="1134"/>
      <c r="AD266" s="56"/>
      <c r="AE266" s="1134"/>
      <c r="AF266" s="56"/>
      <c r="AG266" s="1134"/>
      <c r="AH266" s="56"/>
      <c r="AI266" s="1134"/>
      <c r="AJ266" s="56"/>
      <c r="AK266" s="1134"/>
      <c r="AL266" s="59"/>
      <c r="AM266" s="1134"/>
      <c r="AN266" s="59"/>
      <c r="AO266" s="1134"/>
      <c r="AP266" s="1020"/>
      <c r="AQ266" s="1134"/>
      <c r="AR266" s="56"/>
      <c r="AS266" s="249"/>
      <c r="AT266" s="1134"/>
      <c r="AU266" s="56"/>
      <c r="AV266" s="565" t="str">
        <f>IF(AU266="","",IF(AU266="A",パネルラジエーター設備費用算出シート!$G$13,IF(AU266="B",パネルラジエーター設備費用算出シート!$N$13,IF(AU266="C",パネルラジエーター設備費用算出シート!$G$23,IF(AU266="D",パネルラジエーター設備費用算出シート!$N$23,IF(AU266="E",パネルラジエーター設備費用算出シート!$G$33,IF(AU266="F",パネルラジエーター設備費用算出シート!$N$33,IF(AU266="G",パネルラジエーター設備費用算出シート!$G$43,IF(AU266="H",パネルラジエーター設備費用算出シート!$N$43,IF(AU266="I",パネルラジエーター設備費用算出シート!$G$54,パネルラジエーター設備費用算出シート!$N$54))))))))))</f>
        <v/>
      </c>
      <c r="AW266" s="1134"/>
      <c r="AX266" s="59"/>
      <c r="AY266" s="566"/>
      <c r="AZ266" s="1134"/>
      <c r="BA266" s="28"/>
      <c r="BB266" s="28"/>
      <c r="BC266" s="28"/>
      <c r="BD266" s="28"/>
      <c r="BE266" s="28"/>
      <c r="BF266" s="28"/>
      <c r="BG266" s="28"/>
      <c r="BH266" s="28"/>
      <c r="BI266" s="28"/>
      <c r="BJ266" s="28"/>
    </row>
    <row r="267" spans="1:62" s="29" customFormat="1">
      <c r="A267" s="67"/>
      <c r="B267" s="52">
        <v>255</v>
      </c>
      <c r="C267" s="78"/>
      <c r="D267" s="53"/>
      <c r="E267" s="68"/>
      <c r="F267" s="562"/>
      <c r="G267" s="562"/>
      <c r="H267" s="56"/>
      <c r="I267" s="57"/>
      <c r="J267" s="972"/>
      <c r="K267" s="564" t="str">
        <f t="shared" si="6"/>
        <v/>
      </c>
      <c r="L267" s="564" t="str">
        <f>IF($G267="","",IF(OR(全体概要!$C$15=1,全体概要!$C$15=2),INDEX($BG$15,MATCH($G267,$BF$15,-1)),IF(全体概要!$C$15=3,INDEX($BG$14,MATCH($G267,$BF$14,-1)),IF(AND(全体概要!$C$15&gt;=4,全体概要!$C$15&lt;=7),INDEX($BG$13,MATCH($G267,$BF$13,-1)),0))))</f>
        <v/>
      </c>
      <c r="M267" s="1048" t="str">
        <f t="shared" si="7"/>
        <v/>
      </c>
      <c r="N267" s="1133">
        <f>IF(OR(K267="",L267="",M267=""),0,(IF(全体概要!$U$54="☑",700000*K267*L267*M267,550000*K267*L267*M267)))</f>
        <v>0</v>
      </c>
      <c r="O267" s="1134"/>
      <c r="P267" s="56"/>
      <c r="Q267" s="51"/>
      <c r="R267" s="1134"/>
      <c r="S267" s="51"/>
      <c r="T267" s="51"/>
      <c r="U267" s="1134"/>
      <c r="V267" s="56"/>
      <c r="W267" s="51"/>
      <c r="X267" s="1135"/>
      <c r="Y267" s="51"/>
      <c r="Z267" s="51"/>
      <c r="AA267" s="1134"/>
      <c r="AB267" s="56"/>
      <c r="AC267" s="1134"/>
      <c r="AD267" s="56"/>
      <c r="AE267" s="1134"/>
      <c r="AF267" s="56"/>
      <c r="AG267" s="1134"/>
      <c r="AH267" s="56"/>
      <c r="AI267" s="1134"/>
      <c r="AJ267" s="56"/>
      <c r="AK267" s="1134"/>
      <c r="AL267" s="59"/>
      <c r="AM267" s="1134"/>
      <c r="AN267" s="59"/>
      <c r="AO267" s="1134"/>
      <c r="AP267" s="1020"/>
      <c r="AQ267" s="1134"/>
      <c r="AR267" s="56"/>
      <c r="AS267" s="249"/>
      <c r="AT267" s="1134"/>
      <c r="AU267" s="56"/>
      <c r="AV267" s="565" t="str">
        <f>IF(AU267="","",IF(AU267="A",パネルラジエーター設備費用算出シート!$G$13,IF(AU267="B",パネルラジエーター設備費用算出シート!$N$13,IF(AU267="C",パネルラジエーター設備費用算出シート!$G$23,IF(AU267="D",パネルラジエーター設備費用算出シート!$N$23,IF(AU267="E",パネルラジエーター設備費用算出シート!$G$33,IF(AU267="F",パネルラジエーター設備費用算出シート!$N$33,IF(AU267="G",パネルラジエーター設備費用算出シート!$G$43,IF(AU267="H",パネルラジエーター設備費用算出シート!$N$43,IF(AU267="I",パネルラジエーター設備費用算出シート!$G$54,パネルラジエーター設備費用算出シート!$N$54))))))))))</f>
        <v/>
      </c>
      <c r="AW267" s="1134"/>
      <c r="AX267" s="59"/>
      <c r="AY267" s="566"/>
      <c r="AZ267" s="1134"/>
      <c r="BA267" s="28"/>
      <c r="BB267" s="28"/>
      <c r="BC267" s="28"/>
      <c r="BD267" s="28"/>
      <c r="BE267" s="28"/>
      <c r="BF267" s="28"/>
      <c r="BG267" s="28"/>
      <c r="BH267" s="28"/>
      <c r="BI267" s="28"/>
      <c r="BJ267" s="28"/>
    </row>
    <row r="268" spans="1:62" s="29" customFormat="1">
      <c r="A268" s="67"/>
      <c r="B268" s="52">
        <v>256</v>
      </c>
      <c r="C268" s="78"/>
      <c r="D268" s="53"/>
      <c r="E268" s="68"/>
      <c r="F268" s="562"/>
      <c r="G268" s="562"/>
      <c r="H268" s="56"/>
      <c r="I268" s="57"/>
      <c r="J268" s="972"/>
      <c r="K268" s="564" t="str">
        <f t="shared" si="6"/>
        <v/>
      </c>
      <c r="L268" s="564" t="str">
        <f>IF($G268="","",IF(OR(全体概要!$C$15=1,全体概要!$C$15=2),INDEX($BG$15,MATCH($G268,$BF$15,-1)),IF(全体概要!$C$15=3,INDEX($BG$14,MATCH($G268,$BF$14,-1)),IF(AND(全体概要!$C$15&gt;=4,全体概要!$C$15&lt;=7),INDEX($BG$13,MATCH($G268,$BF$13,-1)),0))))</f>
        <v/>
      </c>
      <c r="M268" s="1048" t="str">
        <f t="shared" si="7"/>
        <v/>
      </c>
      <c r="N268" s="1133">
        <f>IF(OR(K268="",L268="",M268=""),0,(IF(全体概要!$U$54="☑",700000*K268*L268*M268,550000*K268*L268*M268)))</f>
        <v>0</v>
      </c>
      <c r="O268" s="1134"/>
      <c r="P268" s="56"/>
      <c r="Q268" s="51"/>
      <c r="R268" s="1134"/>
      <c r="S268" s="51"/>
      <c r="T268" s="51"/>
      <c r="U268" s="1134"/>
      <c r="V268" s="56"/>
      <c r="W268" s="51"/>
      <c r="X268" s="1135"/>
      <c r="Y268" s="51"/>
      <c r="Z268" s="51"/>
      <c r="AA268" s="1134"/>
      <c r="AB268" s="56"/>
      <c r="AC268" s="1134"/>
      <c r="AD268" s="56"/>
      <c r="AE268" s="1134"/>
      <c r="AF268" s="56"/>
      <c r="AG268" s="1134"/>
      <c r="AH268" s="56"/>
      <c r="AI268" s="1134"/>
      <c r="AJ268" s="56"/>
      <c r="AK268" s="1134"/>
      <c r="AL268" s="59"/>
      <c r="AM268" s="1134"/>
      <c r="AN268" s="59"/>
      <c r="AO268" s="1134"/>
      <c r="AP268" s="1020"/>
      <c r="AQ268" s="1134"/>
      <c r="AR268" s="56"/>
      <c r="AS268" s="249"/>
      <c r="AT268" s="1134"/>
      <c r="AU268" s="56"/>
      <c r="AV268" s="565" t="str">
        <f>IF(AU268="","",IF(AU268="A",パネルラジエーター設備費用算出シート!$G$13,IF(AU268="B",パネルラジエーター設備費用算出シート!$N$13,IF(AU268="C",パネルラジエーター設備費用算出シート!$G$23,IF(AU268="D",パネルラジエーター設備費用算出シート!$N$23,IF(AU268="E",パネルラジエーター設備費用算出シート!$G$33,IF(AU268="F",パネルラジエーター設備費用算出シート!$N$33,IF(AU268="G",パネルラジエーター設備費用算出シート!$G$43,IF(AU268="H",パネルラジエーター設備費用算出シート!$N$43,IF(AU268="I",パネルラジエーター設備費用算出シート!$G$54,パネルラジエーター設備費用算出シート!$N$54))))))))))</f>
        <v/>
      </c>
      <c r="AW268" s="1134"/>
      <c r="AX268" s="59"/>
      <c r="AY268" s="566"/>
      <c r="AZ268" s="1134"/>
      <c r="BA268" s="28"/>
      <c r="BB268" s="28"/>
      <c r="BC268" s="28"/>
      <c r="BD268" s="28"/>
      <c r="BE268" s="28"/>
      <c r="BF268" s="28"/>
      <c r="BG268" s="28"/>
      <c r="BH268" s="28"/>
      <c r="BI268" s="28"/>
      <c r="BJ268" s="28"/>
    </row>
    <row r="269" spans="1:62" s="29" customFormat="1">
      <c r="A269" s="67"/>
      <c r="B269" s="52">
        <v>257</v>
      </c>
      <c r="C269" s="78"/>
      <c r="D269" s="53"/>
      <c r="E269" s="68"/>
      <c r="F269" s="562"/>
      <c r="G269" s="562"/>
      <c r="H269" s="56"/>
      <c r="I269" s="57"/>
      <c r="J269" s="972"/>
      <c r="K269" s="564" t="str">
        <f t="shared" ref="K269:K313" si="8">IF($F269="","",VLOOKUP($F269,$BC$13:$BD$17,2,TRUE))</f>
        <v/>
      </c>
      <c r="L269" s="564" t="str">
        <f>IF($G269="","",IF(OR(全体概要!$C$15=1,全体概要!$C$15=2),INDEX($BG$15,MATCH($G269,$BF$15,-1)),IF(全体概要!$C$15=3,INDEX($BG$14,MATCH($G269,$BF$14,-1)),IF(AND(全体概要!$C$15&gt;=4,全体概要!$C$15&lt;=7),INDEX($BG$13,MATCH($G269,$BF$13,-1)),0))))</f>
        <v/>
      </c>
      <c r="M269" s="1048" t="str">
        <f t="shared" si="7"/>
        <v/>
      </c>
      <c r="N269" s="1133">
        <f>IF(OR(K269="",L269="",M269=""),0,(IF(全体概要!$U$54="☑",700000*K269*L269*M269,550000*K269*L269*M269)))</f>
        <v>0</v>
      </c>
      <c r="O269" s="1134"/>
      <c r="P269" s="56"/>
      <c r="Q269" s="51"/>
      <c r="R269" s="1134"/>
      <c r="S269" s="51"/>
      <c r="T269" s="51"/>
      <c r="U269" s="1134"/>
      <c r="V269" s="56"/>
      <c r="W269" s="51"/>
      <c r="X269" s="1135"/>
      <c r="Y269" s="51"/>
      <c r="Z269" s="51"/>
      <c r="AA269" s="1134"/>
      <c r="AB269" s="56"/>
      <c r="AC269" s="1134"/>
      <c r="AD269" s="56"/>
      <c r="AE269" s="1134"/>
      <c r="AF269" s="56"/>
      <c r="AG269" s="1134"/>
      <c r="AH269" s="56"/>
      <c r="AI269" s="1134"/>
      <c r="AJ269" s="56"/>
      <c r="AK269" s="1134"/>
      <c r="AL269" s="59"/>
      <c r="AM269" s="1134"/>
      <c r="AN269" s="59"/>
      <c r="AO269" s="1134"/>
      <c r="AP269" s="1020"/>
      <c r="AQ269" s="1134"/>
      <c r="AR269" s="56"/>
      <c r="AS269" s="249"/>
      <c r="AT269" s="1134"/>
      <c r="AU269" s="56"/>
      <c r="AV269" s="565" t="str">
        <f>IF(AU269="","",IF(AU269="A",パネルラジエーター設備費用算出シート!$G$13,IF(AU269="B",パネルラジエーター設備費用算出シート!$N$13,IF(AU269="C",パネルラジエーター設備費用算出シート!$G$23,IF(AU269="D",パネルラジエーター設備費用算出シート!$N$23,IF(AU269="E",パネルラジエーター設備費用算出シート!$G$33,IF(AU269="F",パネルラジエーター設備費用算出シート!$N$33,IF(AU269="G",パネルラジエーター設備費用算出シート!$G$43,IF(AU269="H",パネルラジエーター設備費用算出シート!$N$43,IF(AU269="I",パネルラジエーター設備費用算出シート!$G$54,パネルラジエーター設備費用算出シート!$N$54))))))))))</f>
        <v/>
      </c>
      <c r="AW269" s="1134"/>
      <c r="AX269" s="59"/>
      <c r="AY269" s="566"/>
      <c r="AZ269" s="1134"/>
      <c r="BA269" s="28"/>
      <c r="BB269" s="28"/>
      <c r="BC269" s="28"/>
      <c r="BD269" s="28"/>
      <c r="BE269" s="28"/>
      <c r="BF269" s="28"/>
      <c r="BG269" s="28"/>
      <c r="BH269" s="28"/>
      <c r="BI269" s="28"/>
      <c r="BJ269" s="28"/>
    </row>
    <row r="270" spans="1:62" s="29" customFormat="1">
      <c r="A270" s="67"/>
      <c r="B270" s="52">
        <v>258</v>
      </c>
      <c r="C270" s="78"/>
      <c r="D270" s="53"/>
      <c r="E270" s="68"/>
      <c r="F270" s="562"/>
      <c r="G270" s="562"/>
      <c r="H270" s="56"/>
      <c r="I270" s="57"/>
      <c r="J270" s="972"/>
      <c r="K270" s="564" t="str">
        <f t="shared" si="8"/>
        <v/>
      </c>
      <c r="L270" s="564" t="str">
        <f>IF($G270="","",IF(OR(全体概要!$C$15=1,全体概要!$C$15=2),INDEX($BG$15,MATCH($G270,$BF$15,-1)),IF(全体概要!$C$15=3,INDEX($BG$14,MATCH($G270,$BF$14,-1)),IF(AND(全体概要!$C$15&gt;=4,全体概要!$C$15&lt;=7),INDEX($BG$13,MATCH($G270,$BF$13,-1)),0))))</f>
        <v/>
      </c>
      <c r="M270" s="1048" t="str">
        <f t="shared" ref="M270:M313" si="9">IF(OR($F270="",$H270="",$I270=""),"",VLOOKUP($H270&amp;$I270,$BI$13:$BJ$18,IF($F270&lt;0,2,IF(AND($H270="角住戸"),2,2)),FALSE))</f>
        <v/>
      </c>
      <c r="N270" s="1133">
        <f>IF(OR(K270="",L270="",M270=""),0,(IF(全体概要!$U$54="☑",700000*K270*L270*M270,550000*K270*L270*M270)))</f>
        <v>0</v>
      </c>
      <c r="O270" s="1134"/>
      <c r="P270" s="56"/>
      <c r="Q270" s="51"/>
      <c r="R270" s="1134"/>
      <c r="S270" s="51"/>
      <c r="T270" s="51"/>
      <c r="U270" s="1134"/>
      <c r="V270" s="56"/>
      <c r="W270" s="51"/>
      <c r="X270" s="1135"/>
      <c r="Y270" s="51"/>
      <c r="Z270" s="51"/>
      <c r="AA270" s="1134"/>
      <c r="AB270" s="56"/>
      <c r="AC270" s="1134"/>
      <c r="AD270" s="56"/>
      <c r="AE270" s="1134"/>
      <c r="AF270" s="56"/>
      <c r="AG270" s="1134"/>
      <c r="AH270" s="56"/>
      <c r="AI270" s="1134"/>
      <c r="AJ270" s="56"/>
      <c r="AK270" s="1134"/>
      <c r="AL270" s="59"/>
      <c r="AM270" s="1134"/>
      <c r="AN270" s="59"/>
      <c r="AO270" s="1134"/>
      <c r="AP270" s="1020"/>
      <c r="AQ270" s="1134"/>
      <c r="AR270" s="56"/>
      <c r="AS270" s="249"/>
      <c r="AT270" s="1134"/>
      <c r="AU270" s="56"/>
      <c r="AV270" s="565" t="str">
        <f>IF(AU270="","",IF(AU270="A",パネルラジエーター設備費用算出シート!$G$13,IF(AU270="B",パネルラジエーター設備費用算出シート!$N$13,IF(AU270="C",パネルラジエーター設備費用算出シート!$G$23,IF(AU270="D",パネルラジエーター設備費用算出シート!$N$23,IF(AU270="E",パネルラジエーター設備費用算出シート!$G$33,IF(AU270="F",パネルラジエーター設備費用算出シート!$N$33,IF(AU270="G",パネルラジエーター設備費用算出シート!$G$43,IF(AU270="H",パネルラジエーター設備費用算出シート!$N$43,IF(AU270="I",パネルラジエーター設備費用算出シート!$G$54,パネルラジエーター設備費用算出シート!$N$54))))))))))</f>
        <v/>
      </c>
      <c r="AW270" s="1134"/>
      <c r="AX270" s="59"/>
      <c r="AY270" s="566"/>
      <c r="AZ270" s="1134"/>
      <c r="BA270" s="28"/>
      <c r="BB270" s="28"/>
      <c r="BC270" s="28"/>
      <c r="BD270" s="28"/>
      <c r="BE270" s="28"/>
      <c r="BF270" s="28"/>
      <c r="BG270" s="28"/>
      <c r="BH270" s="28"/>
      <c r="BI270" s="28"/>
      <c r="BJ270" s="28"/>
    </row>
    <row r="271" spans="1:62" s="29" customFormat="1">
      <c r="A271" s="67"/>
      <c r="B271" s="52">
        <v>259</v>
      </c>
      <c r="C271" s="78"/>
      <c r="D271" s="53"/>
      <c r="E271" s="68"/>
      <c r="F271" s="562"/>
      <c r="G271" s="562"/>
      <c r="H271" s="56"/>
      <c r="I271" s="57"/>
      <c r="J271" s="972"/>
      <c r="K271" s="564" t="str">
        <f t="shared" si="8"/>
        <v/>
      </c>
      <c r="L271" s="564" t="str">
        <f>IF($G271="","",IF(OR(全体概要!$C$15=1,全体概要!$C$15=2),INDEX($BG$15,MATCH($G271,$BF$15,-1)),IF(全体概要!$C$15=3,INDEX($BG$14,MATCH($G271,$BF$14,-1)),IF(AND(全体概要!$C$15&gt;=4,全体概要!$C$15&lt;=7),INDEX($BG$13,MATCH($G271,$BF$13,-1)),0))))</f>
        <v/>
      </c>
      <c r="M271" s="1048" t="str">
        <f t="shared" si="9"/>
        <v/>
      </c>
      <c r="N271" s="1133">
        <f>IF(OR(K271="",L271="",M271=""),0,(IF(全体概要!$U$54="☑",700000*K271*L271*M271,550000*K271*L271*M271)))</f>
        <v>0</v>
      </c>
      <c r="O271" s="1134"/>
      <c r="P271" s="56"/>
      <c r="Q271" s="51"/>
      <c r="R271" s="1134"/>
      <c r="S271" s="51"/>
      <c r="T271" s="51"/>
      <c r="U271" s="1134"/>
      <c r="V271" s="56"/>
      <c r="W271" s="51"/>
      <c r="X271" s="1135"/>
      <c r="Y271" s="51"/>
      <c r="Z271" s="51"/>
      <c r="AA271" s="1134"/>
      <c r="AB271" s="56"/>
      <c r="AC271" s="1134"/>
      <c r="AD271" s="56"/>
      <c r="AE271" s="1134"/>
      <c r="AF271" s="56"/>
      <c r="AG271" s="1134"/>
      <c r="AH271" s="56"/>
      <c r="AI271" s="1134"/>
      <c r="AJ271" s="56"/>
      <c r="AK271" s="1134"/>
      <c r="AL271" s="59"/>
      <c r="AM271" s="1134"/>
      <c r="AN271" s="59"/>
      <c r="AO271" s="1134"/>
      <c r="AP271" s="1020"/>
      <c r="AQ271" s="1134"/>
      <c r="AR271" s="56"/>
      <c r="AS271" s="249"/>
      <c r="AT271" s="1134"/>
      <c r="AU271" s="56"/>
      <c r="AV271" s="565" t="str">
        <f>IF(AU271="","",IF(AU271="A",パネルラジエーター設備費用算出シート!$G$13,IF(AU271="B",パネルラジエーター設備費用算出シート!$N$13,IF(AU271="C",パネルラジエーター設備費用算出シート!$G$23,IF(AU271="D",パネルラジエーター設備費用算出シート!$N$23,IF(AU271="E",パネルラジエーター設備費用算出シート!$G$33,IF(AU271="F",パネルラジエーター設備費用算出シート!$N$33,IF(AU271="G",パネルラジエーター設備費用算出シート!$G$43,IF(AU271="H",パネルラジエーター設備費用算出シート!$N$43,IF(AU271="I",パネルラジエーター設備費用算出シート!$G$54,パネルラジエーター設備費用算出シート!$N$54))))))))))</f>
        <v/>
      </c>
      <c r="AW271" s="1134"/>
      <c r="AX271" s="59"/>
      <c r="AY271" s="566"/>
      <c r="AZ271" s="1134"/>
      <c r="BA271" s="28"/>
      <c r="BB271" s="28"/>
      <c r="BC271" s="28"/>
      <c r="BD271" s="28"/>
      <c r="BE271" s="28"/>
      <c r="BF271" s="28"/>
      <c r="BG271" s="28"/>
      <c r="BH271" s="28"/>
      <c r="BI271" s="28"/>
      <c r="BJ271" s="28"/>
    </row>
    <row r="272" spans="1:62" s="29" customFormat="1">
      <c r="A272" s="67"/>
      <c r="B272" s="52">
        <v>260</v>
      </c>
      <c r="C272" s="78"/>
      <c r="D272" s="53"/>
      <c r="E272" s="68"/>
      <c r="F272" s="562"/>
      <c r="G272" s="562"/>
      <c r="H272" s="56"/>
      <c r="I272" s="57"/>
      <c r="J272" s="972"/>
      <c r="K272" s="564" t="str">
        <f t="shared" si="8"/>
        <v/>
      </c>
      <c r="L272" s="564" t="str">
        <f>IF($G272="","",IF(OR(全体概要!$C$15=1,全体概要!$C$15=2),INDEX($BG$15,MATCH($G272,$BF$15,-1)),IF(全体概要!$C$15=3,INDEX($BG$14,MATCH($G272,$BF$14,-1)),IF(AND(全体概要!$C$15&gt;=4,全体概要!$C$15&lt;=7),INDEX($BG$13,MATCH($G272,$BF$13,-1)),0))))</f>
        <v/>
      </c>
      <c r="M272" s="1048" t="str">
        <f t="shared" si="9"/>
        <v/>
      </c>
      <c r="N272" s="1133">
        <f>IF(OR(K272="",L272="",M272=""),0,(IF(全体概要!$U$54="☑",700000*K272*L272*M272,550000*K272*L272*M272)))</f>
        <v>0</v>
      </c>
      <c r="O272" s="1134"/>
      <c r="P272" s="56"/>
      <c r="Q272" s="51"/>
      <c r="R272" s="1134"/>
      <c r="S272" s="51"/>
      <c r="T272" s="51"/>
      <c r="U272" s="1134"/>
      <c r="V272" s="56"/>
      <c r="W272" s="51"/>
      <c r="X272" s="1135"/>
      <c r="Y272" s="51"/>
      <c r="Z272" s="51"/>
      <c r="AA272" s="1134"/>
      <c r="AB272" s="56"/>
      <c r="AC272" s="1134"/>
      <c r="AD272" s="56"/>
      <c r="AE272" s="1134"/>
      <c r="AF272" s="56"/>
      <c r="AG272" s="1134"/>
      <c r="AH272" s="56"/>
      <c r="AI272" s="1134"/>
      <c r="AJ272" s="56"/>
      <c r="AK272" s="1134"/>
      <c r="AL272" s="59"/>
      <c r="AM272" s="1134"/>
      <c r="AN272" s="59"/>
      <c r="AO272" s="1134"/>
      <c r="AP272" s="1020"/>
      <c r="AQ272" s="1134"/>
      <c r="AR272" s="56"/>
      <c r="AS272" s="249"/>
      <c r="AT272" s="1134"/>
      <c r="AU272" s="56"/>
      <c r="AV272" s="565" t="str">
        <f>IF(AU272="","",IF(AU272="A",パネルラジエーター設備費用算出シート!$G$13,IF(AU272="B",パネルラジエーター設備費用算出シート!$N$13,IF(AU272="C",パネルラジエーター設備費用算出シート!$G$23,IF(AU272="D",パネルラジエーター設備費用算出シート!$N$23,IF(AU272="E",パネルラジエーター設備費用算出シート!$G$33,IF(AU272="F",パネルラジエーター設備費用算出シート!$N$33,IF(AU272="G",パネルラジエーター設備費用算出シート!$G$43,IF(AU272="H",パネルラジエーター設備費用算出シート!$N$43,IF(AU272="I",パネルラジエーター設備費用算出シート!$G$54,パネルラジエーター設備費用算出シート!$N$54))))))))))</f>
        <v/>
      </c>
      <c r="AW272" s="1134"/>
      <c r="AX272" s="59"/>
      <c r="AY272" s="566"/>
      <c r="AZ272" s="1134"/>
      <c r="BA272" s="28"/>
      <c r="BB272" s="28"/>
      <c r="BC272" s="28"/>
      <c r="BD272" s="28"/>
      <c r="BE272" s="28"/>
      <c r="BF272" s="28"/>
      <c r="BG272" s="28"/>
      <c r="BH272" s="28"/>
      <c r="BI272" s="28"/>
      <c r="BJ272" s="28"/>
    </row>
    <row r="273" spans="1:62" s="29" customFormat="1">
      <c r="A273" s="67"/>
      <c r="B273" s="52">
        <v>261</v>
      </c>
      <c r="C273" s="78"/>
      <c r="D273" s="53"/>
      <c r="E273" s="68"/>
      <c r="F273" s="562"/>
      <c r="G273" s="562"/>
      <c r="H273" s="56"/>
      <c r="I273" s="57"/>
      <c r="J273" s="972"/>
      <c r="K273" s="564" t="str">
        <f t="shared" si="8"/>
        <v/>
      </c>
      <c r="L273" s="564" t="str">
        <f>IF($G273="","",IF(OR(全体概要!$C$15=1,全体概要!$C$15=2),INDEX($BG$15,MATCH($G273,$BF$15,-1)),IF(全体概要!$C$15=3,INDEX($BG$14,MATCH($G273,$BF$14,-1)),IF(AND(全体概要!$C$15&gt;=4,全体概要!$C$15&lt;=7),INDEX($BG$13,MATCH($G273,$BF$13,-1)),0))))</f>
        <v/>
      </c>
      <c r="M273" s="1048" t="str">
        <f t="shared" si="9"/>
        <v/>
      </c>
      <c r="N273" s="1133">
        <f>IF(OR(K273="",L273="",M273=""),0,(IF(全体概要!$U$54="☑",700000*K273*L273*M273,550000*K273*L273*M273)))</f>
        <v>0</v>
      </c>
      <c r="O273" s="1134"/>
      <c r="P273" s="56"/>
      <c r="Q273" s="51"/>
      <c r="R273" s="1134"/>
      <c r="S273" s="51"/>
      <c r="T273" s="51"/>
      <c r="U273" s="1134"/>
      <c r="V273" s="56"/>
      <c r="W273" s="51"/>
      <c r="X273" s="1135"/>
      <c r="Y273" s="51"/>
      <c r="Z273" s="51"/>
      <c r="AA273" s="1134"/>
      <c r="AB273" s="56"/>
      <c r="AC273" s="1134"/>
      <c r="AD273" s="56"/>
      <c r="AE273" s="1134"/>
      <c r="AF273" s="56"/>
      <c r="AG273" s="1134"/>
      <c r="AH273" s="56"/>
      <c r="AI273" s="1134"/>
      <c r="AJ273" s="56"/>
      <c r="AK273" s="1134"/>
      <c r="AL273" s="59"/>
      <c r="AM273" s="1134"/>
      <c r="AN273" s="59"/>
      <c r="AO273" s="1134"/>
      <c r="AP273" s="1020"/>
      <c r="AQ273" s="1134"/>
      <c r="AR273" s="56"/>
      <c r="AS273" s="249"/>
      <c r="AT273" s="1134"/>
      <c r="AU273" s="56"/>
      <c r="AV273" s="565" t="str">
        <f>IF(AU273="","",IF(AU273="A",パネルラジエーター設備費用算出シート!$G$13,IF(AU273="B",パネルラジエーター設備費用算出シート!$N$13,IF(AU273="C",パネルラジエーター設備費用算出シート!$G$23,IF(AU273="D",パネルラジエーター設備費用算出シート!$N$23,IF(AU273="E",パネルラジエーター設備費用算出シート!$G$33,IF(AU273="F",パネルラジエーター設備費用算出シート!$N$33,IF(AU273="G",パネルラジエーター設備費用算出シート!$G$43,IF(AU273="H",パネルラジエーター設備費用算出シート!$N$43,IF(AU273="I",パネルラジエーター設備費用算出シート!$G$54,パネルラジエーター設備費用算出シート!$N$54))))))))))</f>
        <v/>
      </c>
      <c r="AW273" s="1134"/>
      <c r="AX273" s="59"/>
      <c r="AY273" s="566"/>
      <c r="AZ273" s="1134"/>
      <c r="BA273" s="28"/>
      <c r="BB273" s="28"/>
      <c r="BC273" s="28"/>
      <c r="BD273" s="28"/>
      <c r="BE273" s="28"/>
      <c r="BF273" s="28"/>
      <c r="BG273" s="28"/>
      <c r="BH273" s="28"/>
      <c r="BI273" s="28"/>
      <c r="BJ273" s="28"/>
    </row>
    <row r="274" spans="1:62" s="29" customFormat="1">
      <c r="A274" s="67"/>
      <c r="B274" s="52">
        <v>262</v>
      </c>
      <c r="C274" s="78"/>
      <c r="D274" s="53"/>
      <c r="E274" s="68"/>
      <c r="F274" s="562"/>
      <c r="G274" s="562"/>
      <c r="H274" s="56"/>
      <c r="I274" s="57"/>
      <c r="J274" s="972"/>
      <c r="K274" s="564" t="str">
        <f t="shared" si="8"/>
        <v/>
      </c>
      <c r="L274" s="564" t="str">
        <f>IF($G274="","",IF(OR(全体概要!$C$15=1,全体概要!$C$15=2),INDEX($BG$15,MATCH($G274,$BF$15,-1)),IF(全体概要!$C$15=3,INDEX($BG$14,MATCH($G274,$BF$14,-1)),IF(AND(全体概要!$C$15&gt;=4,全体概要!$C$15&lt;=7),INDEX($BG$13,MATCH($G274,$BF$13,-1)),0))))</f>
        <v/>
      </c>
      <c r="M274" s="1048" t="str">
        <f t="shared" si="9"/>
        <v/>
      </c>
      <c r="N274" s="1133">
        <f>IF(OR(K274="",L274="",M274=""),0,(IF(全体概要!$U$54="☑",700000*K274*L274*M274,550000*K274*L274*M274)))</f>
        <v>0</v>
      </c>
      <c r="O274" s="1134"/>
      <c r="P274" s="56"/>
      <c r="Q274" s="51"/>
      <c r="R274" s="1134"/>
      <c r="S274" s="51"/>
      <c r="T274" s="51"/>
      <c r="U274" s="1134"/>
      <c r="V274" s="56"/>
      <c r="W274" s="51"/>
      <c r="X274" s="1135"/>
      <c r="Y274" s="51"/>
      <c r="Z274" s="51"/>
      <c r="AA274" s="1134"/>
      <c r="AB274" s="56"/>
      <c r="AC274" s="1134"/>
      <c r="AD274" s="56"/>
      <c r="AE274" s="1134"/>
      <c r="AF274" s="56"/>
      <c r="AG274" s="1134"/>
      <c r="AH274" s="56"/>
      <c r="AI274" s="1134"/>
      <c r="AJ274" s="56"/>
      <c r="AK274" s="1134"/>
      <c r="AL274" s="59"/>
      <c r="AM274" s="1134"/>
      <c r="AN274" s="59"/>
      <c r="AO274" s="1134"/>
      <c r="AP274" s="1020"/>
      <c r="AQ274" s="1134"/>
      <c r="AR274" s="56"/>
      <c r="AS274" s="249"/>
      <c r="AT274" s="1134"/>
      <c r="AU274" s="56"/>
      <c r="AV274" s="565" t="str">
        <f>IF(AU274="","",IF(AU274="A",パネルラジエーター設備費用算出シート!$G$13,IF(AU274="B",パネルラジエーター設備費用算出シート!$N$13,IF(AU274="C",パネルラジエーター設備費用算出シート!$G$23,IF(AU274="D",パネルラジエーター設備費用算出シート!$N$23,IF(AU274="E",パネルラジエーター設備費用算出シート!$G$33,IF(AU274="F",パネルラジエーター設備費用算出シート!$N$33,IF(AU274="G",パネルラジエーター設備費用算出シート!$G$43,IF(AU274="H",パネルラジエーター設備費用算出シート!$N$43,IF(AU274="I",パネルラジエーター設備費用算出シート!$G$54,パネルラジエーター設備費用算出シート!$N$54))))))))))</f>
        <v/>
      </c>
      <c r="AW274" s="1134"/>
      <c r="AX274" s="59"/>
      <c r="AY274" s="566"/>
      <c r="AZ274" s="1134"/>
      <c r="BA274" s="28"/>
      <c r="BB274" s="28"/>
      <c r="BC274" s="28"/>
      <c r="BD274" s="28"/>
      <c r="BE274" s="28"/>
      <c r="BF274" s="28"/>
      <c r="BG274" s="28"/>
      <c r="BH274" s="28"/>
      <c r="BI274" s="28"/>
      <c r="BJ274" s="28"/>
    </row>
    <row r="275" spans="1:62" s="29" customFormat="1">
      <c r="A275" s="67"/>
      <c r="B275" s="52">
        <v>263</v>
      </c>
      <c r="C275" s="78"/>
      <c r="D275" s="53"/>
      <c r="E275" s="68"/>
      <c r="F275" s="562"/>
      <c r="G275" s="562"/>
      <c r="H275" s="56"/>
      <c r="I275" s="57"/>
      <c r="J275" s="972"/>
      <c r="K275" s="564" t="str">
        <f t="shared" si="8"/>
        <v/>
      </c>
      <c r="L275" s="564" t="str">
        <f>IF($G275="","",IF(OR(全体概要!$C$15=1,全体概要!$C$15=2),INDEX($BG$15,MATCH($G275,$BF$15,-1)),IF(全体概要!$C$15=3,INDEX($BG$14,MATCH($G275,$BF$14,-1)),IF(AND(全体概要!$C$15&gt;=4,全体概要!$C$15&lt;=7),INDEX($BG$13,MATCH($G275,$BF$13,-1)),0))))</f>
        <v/>
      </c>
      <c r="M275" s="1048" t="str">
        <f t="shared" si="9"/>
        <v/>
      </c>
      <c r="N275" s="1133">
        <f>IF(OR(K275="",L275="",M275=""),0,(IF(全体概要!$U$54="☑",700000*K275*L275*M275,550000*K275*L275*M275)))</f>
        <v>0</v>
      </c>
      <c r="O275" s="1134"/>
      <c r="P275" s="56"/>
      <c r="Q275" s="51"/>
      <c r="R275" s="1134"/>
      <c r="S275" s="51"/>
      <c r="T275" s="51"/>
      <c r="U275" s="1134"/>
      <c r="V275" s="56"/>
      <c r="W275" s="51"/>
      <c r="X275" s="1135"/>
      <c r="Y275" s="51"/>
      <c r="Z275" s="51"/>
      <c r="AA275" s="1134"/>
      <c r="AB275" s="56"/>
      <c r="AC275" s="1134"/>
      <c r="AD275" s="56"/>
      <c r="AE275" s="1134"/>
      <c r="AF275" s="56"/>
      <c r="AG275" s="1134"/>
      <c r="AH275" s="56"/>
      <c r="AI275" s="1134"/>
      <c r="AJ275" s="56"/>
      <c r="AK275" s="1134"/>
      <c r="AL275" s="59"/>
      <c r="AM275" s="1134"/>
      <c r="AN275" s="59"/>
      <c r="AO275" s="1134"/>
      <c r="AP275" s="1020"/>
      <c r="AQ275" s="1134"/>
      <c r="AR275" s="56"/>
      <c r="AS275" s="249"/>
      <c r="AT275" s="1134"/>
      <c r="AU275" s="56"/>
      <c r="AV275" s="565" t="str">
        <f>IF(AU275="","",IF(AU275="A",パネルラジエーター設備費用算出シート!$G$13,IF(AU275="B",パネルラジエーター設備費用算出シート!$N$13,IF(AU275="C",パネルラジエーター設備費用算出シート!$G$23,IF(AU275="D",パネルラジエーター設備費用算出シート!$N$23,IF(AU275="E",パネルラジエーター設備費用算出シート!$G$33,IF(AU275="F",パネルラジエーター設備費用算出シート!$N$33,IF(AU275="G",パネルラジエーター設備費用算出シート!$G$43,IF(AU275="H",パネルラジエーター設備費用算出シート!$N$43,IF(AU275="I",パネルラジエーター設備費用算出シート!$G$54,パネルラジエーター設備費用算出シート!$N$54))))))))))</f>
        <v/>
      </c>
      <c r="AW275" s="1134"/>
      <c r="AX275" s="59"/>
      <c r="AY275" s="566"/>
      <c r="AZ275" s="1134"/>
      <c r="BA275" s="28"/>
      <c r="BB275" s="28"/>
      <c r="BC275" s="28"/>
      <c r="BD275" s="28"/>
      <c r="BE275" s="28"/>
      <c r="BF275" s="28"/>
      <c r="BG275" s="28"/>
      <c r="BH275" s="28"/>
      <c r="BI275" s="28"/>
      <c r="BJ275" s="28"/>
    </row>
    <row r="276" spans="1:62" s="29" customFormat="1">
      <c r="A276" s="67"/>
      <c r="B276" s="52">
        <v>264</v>
      </c>
      <c r="C276" s="78"/>
      <c r="D276" s="53"/>
      <c r="E276" s="68"/>
      <c r="F276" s="562"/>
      <c r="G276" s="562"/>
      <c r="H276" s="56"/>
      <c r="I276" s="57"/>
      <c r="J276" s="972"/>
      <c r="K276" s="564" t="str">
        <f t="shared" si="8"/>
        <v/>
      </c>
      <c r="L276" s="564" t="str">
        <f>IF($G276="","",IF(OR(全体概要!$C$15=1,全体概要!$C$15=2),INDEX($BG$15,MATCH($G276,$BF$15,-1)),IF(全体概要!$C$15=3,INDEX($BG$14,MATCH($G276,$BF$14,-1)),IF(AND(全体概要!$C$15&gt;=4,全体概要!$C$15&lt;=7),INDEX($BG$13,MATCH($G276,$BF$13,-1)),0))))</f>
        <v/>
      </c>
      <c r="M276" s="1048" t="str">
        <f t="shared" si="9"/>
        <v/>
      </c>
      <c r="N276" s="1133">
        <f>IF(OR(K276="",L276="",M276=""),0,(IF(全体概要!$U$54="☑",700000*K276*L276*M276,550000*K276*L276*M276)))</f>
        <v>0</v>
      </c>
      <c r="O276" s="1134"/>
      <c r="P276" s="56"/>
      <c r="Q276" s="51"/>
      <c r="R276" s="1134"/>
      <c r="S276" s="51"/>
      <c r="T276" s="51"/>
      <c r="U276" s="1134"/>
      <c r="V276" s="56"/>
      <c r="W276" s="51"/>
      <c r="X276" s="1135"/>
      <c r="Y276" s="51"/>
      <c r="Z276" s="51"/>
      <c r="AA276" s="1134"/>
      <c r="AB276" s="56"/>
      <c r="AC276" s="1134"/>
      <c r="AD276" s="56"/>
      <c r="AE276" s="1134"/>
      <c r="AF276" s="56"/>
      <c r="AG276" s="1134"/>
      <c r="AH276" s="56"/>
      <c r="AI276" s="1134"/>
      <c r="AJ276" s="56"/>
      <c r="AK276" s="1134"/>
      <c r="AL276" s="59"/>
      <c r="AM276" s="1134"/>
      <c r="AN276" s="59"/>
      <c r="AO276" s="1134"/>
      <c r="AP276" s="1020"/>
      <c r="AQ276" s="1134"/>
      <c r="AR276" s="56"/>
      <c r="AS276" s="249"/>
      <c r="AT276" s="1134"/>
      <c r="AU276" s="56"/>
      <c r="AV276" s="565" t="str">
        <f>IF(AU276="","",IF(AU276="A",パネルラジエーター設備費用算出シート!$G$13,IF(AU276="B",パネルラジエーター設備費用算出シート!$N$13,IF(AU276="C",パネルラジエーター設備費用算出シート!$G$23,IF(AU276="D",パネルラジエーター設備費用算出シート!$N$23,IF(AU276="E",パネルラジエーター設備費用算出シート!$G$33,IF(AU276="F",パネルラジエーター設備費用算出シート!$N$33,IF(AU276="G",パネルラジエーター設備費用算出シート!$G$43,IF(AU276="H",パネルラジエーター設備費用算出シート!$N$43,IF(AU276="I",パネルラジエーター設備費用算出シート!$G$54,パネルラジエーター設備費用算出シート!$N$54))))))))))</f>
        <v/>
      </c>
      <c r="AW276" s="1134"/>
      <c r="AX276" s="59"/>
      <c r="AY276" s="566"/>
      <c r="AZ276" s="1134"/>
      <c r="BA276" s="28"/>
      <c r="BB276" s="28"/>
      <c r="BC276" s="28"/>
      <c r="BD276" s="28"/>
      <c r="BE276" s="28"/>
      <c r="BF276" s="28"/>
      <c r="BG276" s="28"/>
      <c r="BH276" s="28"/>
      <c r="BI276" s="28"/>
      <c r="BJ276" s="28"/>
    </row>
    <row r="277" spans="1:62" s="29" customFormat="1">
      <c r="A277" s="67"/>
      <c r="B277" s="52">
        <v>265</v>
      </c>
      <c r="C277" s="78"/>
      <c r="D277" s="53"/>
      <c r="E277" s="68"/>
      <c r="F277" s="562"/>
      <c r="G277" s="562"/>
      <c r="H277" s="56"/>
      <c r="I277" s="57"/>
      <c r="J277" s="972"/>
      <c r="K277" s="564" t="str">
        <f t="shared" si="8"/>
        <v/>
      </c>
      <c r="L277" s="564" t="str">
        <f>IF($G277="","",IF(OR(全体概要!$C$15=1,全体概要!$C$15=2),INDEX($BG$15,MATCH($G277,$BF$15,-1)),IF(全体概要!$C$15=3,INDEX($BG$14,MATCH($G277,$BF$14,-1)),IF(AND(全体概要!$C$15&gt;=4,全体概要!$C$15&lt;=7),INDEX($BG$13,MATCH($G277,$BF$13,-1)),0))))</f>
        <v/>
      </c>
      <c r="M277" s="1048" t="str">
        <f t="shared" si="9"/>
        <v/>
      </c>
      <c r="N277" s="1133">
        <f>IF(OR(K277="",L277="",M277=""),0,(IF(全体概要!$U$54="☑",700000*K277*L277*M277,550000*K277*L277*M277)))</f>
        <v>0</v>
      </c>
      <c r="O277" s="1134"/>
      <c r="P277" s="56"/>
      <c r="Q277" s="51"/>
      <c r="R277" s="1134"/>
      <c r="S277" s="51"/>
      <c r="T277" s="51"/>
      <c r="U277" s="1134"/>
      <c r="V277" s="56"/>
      <c r="W277" s="51"/>
      <c r="X277" s="1135"/>
      <c r="Y277" s="51"/>
      <c r="Z277" s="51"/>
      <c r="AA277" s="1134"/>
      <c r="AB277" s="56"/>
      <c r="AC277" s="1134"/>
      <c r="AD277" s="56"/>
      <c r="AE277" s="1134"/>
      <c r="AF277" s="56"/>
      <c r="AG277" s="1134"/>
      <c r="AH277" s="56"/>
      <c r="AI277" s="1134"/>
      <c r="AJ277" s="56"/>
      <c r="AK277" s="1134"/>
      <c r="AL277" s="59"/>
      <c r="AM277" s="1134"/>
      <c r="AN277" s="59"/>
      <c r="AO277" s="1134"/>
      <c r="AP277" s="1020"/>
      <c r="AQ277" s="1134"/>
      <c r="AR277" s="56"/>
      <c r="AS277" s="249"/>
      <c r="AT277" s="1134"/>
      <c r="AU277" s="56"/>
      <c r="AV277" s="565" t="str">
        <f>IF(AU277="","",IF(AU277="A",パネルラジエーター設備費用算出シート!$G$13,IF(AU277="B",パネルラジエーター設備費用算出シート!$N$13,IF(AU277="C",パネルラジエーター設備費用算出シート!$G$23,IF(AU277="D",パネルラジエーター設備費用算出シート!$N$23,IF(AU277="E",パネルラジエーター設備費用算出シート!$G$33,IF(AU277="F",パネルラジエーター設備費用算出シート!$N$33,IF(AU277="G",パネルラジエーター設備費用算出シート!$G$43,IF(AU277="H",パネルラジエーター設備費用算出シート!$N$43,IF(AU277="I",パネルラジエーター設備費用算出シート!$G$54,パネルラジエーター設備費用算出シート!$N$54))))))))))</f>
        <v/>
      </c>
      <c r="AW277" s="1134"/>
      <c r="AX277" s="59"/>
      <c r="AY277" s="566"/>
      <c r="AZ277" s="1134"/>
      <c r="BA277" s="28"/>
      <c r="BB277" s="28"/>
      <c r="BC277" s="28"/>
      <c r="BD277" s="28"/>
      <c r="BE277" s="28"/>
      <c r="BF277" s="28"/>
      <c r="BG277" s="28"/>
      <c r="BH277" s="28"/>
      <c r="BI277" s="28"/>
      <c r="BJ277" s="28"/>
    </row>
    <row r="278" spans="1:62" s="29" customFormat="1">
      <c r="A278" s="67"/>
      <c r="B278" s="52">
        <v>266</v>
      </c>
      <c r="C278" s="78"/>
      <c r="D278" s="53"/>
      <c r="E278" s="68"/>
      <c r="F278" s="562"/>
      <c r="G278" s="562"/>
      <c r="H278" s="56"/>
      <c r="I278" s="57"/>
      <c r="J278" s="972"/>
      <c r="K278" s="564" t="str">
        <f t="shared" si="8"/>
        <v/>
      </c>
      <c r="L278" s="564" t="str">
        <f>IF($G278="","",IF(OR(全体概要!$C$15=1,全体概要!$C$15=2),INDEX($BG$15,MATCH($G278,$BF$15,-1)),IF(全体概要!$C$15=3,INDEX($BG$14,MATCH($G278,$BF$14,-1)),IF(AND(全体概要!$C$15&gt;=4,全体概要!$C$15&lt;=7),INDEX($BG$13,MATCH($G278,$BF$13,-1)),0))))</f>
        <v/>
      </c>
      <c r="M278" s="1048" t="str">
        <f t="shared" si="9"/>
        <v/>
      </c>
      <c r="N278" s="1133">
        <f>IF(OR(K278="",L278="",M278=""),0,(IF(全体概要!$U$54="☑",700000*K278*L278*M278,550000*K278*L278*M278)))</f>
        <v>0</v>
      </c>
      <c r="O278" s="1134"/>
      <c r="P278" s="56"/>
      <c r="Q278" s="51"/>
      <c r="R278" s="1134"/>
      <c r="S278" s="51"/>
      <c r="T278" s="51"/>
      <c r="U278" s="1134"/>
      <c r="V278" s="56"/>
      <c r="W278" s="51"/>
      <c r="X278" s="1135"/>
      <c r="Y278" s="51"/>
      <c r="Z278" s="51"/>
      <c r="AA278" s="1134"/>
      <c r="AB278" s="56"/>
      <c r="AC278" s="1134"/>
      <c r="AD278" s="56"/>
      <c r="AE278" s="1134"/>
      <c r="AF278" s="56"/>
      <c r="AG278" s="1134"/>
      <c r="AH278" s="56"/>
      <c r="AI278" s="1134"/>
      <c r="AJ278" s="56"/>
      <c r="AK278" s="1134"/>
      <c r="AL278" s="59"/>
      <c r="AM278" s="1134"/>
      <c r="AN278" s="59"/>
      <c r="AO278" s="1134"/>
      <c r="AP278" s="1020"/>
      <c r="AQ278" s="1134"/>
      <c r="AR278" s="56"/>
      <c r="AS278" s="249"/>
      <c r="AT278" s="1134"/>
      <c r="AU278" s="56"/>
      <c r="AV278" s="565" t="str">
        <f>IF(AU278="","",IF(AU278="A",パネルラジエーター設備費用算出シート!$G$13,IF(AU278="B",パネルラジエーター設備費用算出シート!$N$13,IF(AU278="C",パネルラジエーター設備費用算出シート!$G$23,IF(AU278="D",パネルラジエーター設備費用算出シート!$N$23,IF(AU278="E",パネルラジエーター設備費用算出シート!$G$33,IF(AU278="F",パネルラジエーター設備費用算出シート!$N$33,IF(AU278="G",パネルラジエーター設備費用算出シート!$G$43,IF(AU278="H",パネルラジエーター設備費用算出シート!$N$43,IF(AU278="I",パネルラジエーター設備費用算出シート!$G$54,パネルラジエーター設備費用算出シート!$N$54))))))))))</f>
        <v/>
      </c>
      <c r="AW278" s="1134"/>
      <c r="AX278" s="59"/>
      <c r="AY278" s="566"/>
      <c r="AZ278" s="1134"/>
      <c r="BA278" s="28"/>
      <c r="BB278" s="28"/>
      <c r="BC278" s="28"/>
      <c r="BD278" s="28"/>
      <c r="BE278" s="28"/>
      <c r="BF278" s="28"/>
      <c r="BG278" s="28"/>
      <c r="BH278" s="28"/>
      <c r="BI278" s="28"/>
      <c r="BJ278" s="28"/>
    </row>
    <row r="279" spans="1:62" s="29" customFormat="1">
      <c r="A279" s="67"/>
      <c r="B279" s="52">
        <v>267</v>
      </c>
      <c r="C279" s="78"/>
      <c r="D279" s="53"/>
      <c r="E279" s="68"/>
      <c r="F279" s="562"/>
      <c r="G279" s="562"/>
      <c r="H279" s="56"/>
      <c r="I279" s="57"/>
      <c r="J279" s="972"/>
      <c r="K279" s="564" t="str">
        <f t="shared" si="8"/>
        <v/>
      </c>
      <c r="L279" s="564" t="str">
        <f>IF($G279="","",IF(OR(全体概要!$C$15=1,全体概要!$C$15=2),INDEX($BG$15,MATCH($G279,$BF$15,-1)),IF(全体概要!$C$15=3,INDEX($BG$14,MATCH($G279,$BF$14,-1)),IF(AND(全体概要!$C$15&gt;=4,全体概要!$C$15&lt;=7),INDEX($BG$13,MATCH($G279,$BF$13,-1)),0))))</f>
        <v/>
      </c>
      <c r="M279" s="1048" t="str">
        <f t="shared" si="9"/>
        <v/>
      </c>
      <c r="N279" s="1133">
        <f>IF(OR(K279="",L279="",M279=""),0,(IF(全体概要!$U$54="☑",700000*K279*L279*M279,550000*K279*L279*M279)))</f>
        <v>0</v>
      </c>
      <c r="O279" s="1134"/>
      <c r="P279" s="56"/>
      <c r="Q279" s="51"/>
      <c r="R279" s="1134"/>
      <c r="S279" s="51"/>
      <c r="T279" s="51"/>
      <c r="U279" s="1134"/>
      <c r="V279" s="56"/>
      <c r="W279" s="51"/>
      <c r="X279" s="1135"/>
      <c r="Y279" s="51"/>
      <c r="Z279" s="51"/>
      <c r="AA279" s="1134"/>
      <c r="AB279" s="56"/>
      <c r="AC279" s="1134"/>
      <c r="AD279" s="56"/>
      <c r="AE279" s="1134"/>
      <c r="AF279" s="56"/>
      <c r="AG279" s="1134"/>
      <c r="AH279" s="56"/>
      <c r="AI279" s="1134"/>
      <c r="AJ279" s="56"/>
      <c r="AK279" s="1134"/>
      <c r="AL279" s="59"/>
      <c r="AM279" s="1134"/>
      <c r="AN279" s="59"/>
      <c r="AO279" s="1134"/>
      <c r="AP279" s="1020"/>
      <c r="AQ279" s="1134"/>
      <c r="AR279" s="56"/>
      <c r="AS279" s="249"/>
      <c r="AT279" s="1134"/>
      <c r="AU279" s="56"/>
      <c r="AV279" s="565" t="str">
        <f>IF(AU279="","",IF(AU279="A",パネルラジエーター設備費用算出シート!$G$13,IF(AU279="B",パネルラジエーター設備費用算出シート!$N$13,IF(AU279="C",パネルラジエーター設備費用算出シート!$G$23,IF(AU279="D",パネルラジエーター設備費用算出シート!$N$23,IF(AU279="E",パネルラジエーター設備費用算出シート!$G$33,IF(AU279="F",パネルラジエーター設備費用算出シート!$N$33,IF(AU279="G",パネルラジエーター設備費用算出シート!$G$43,IF(AU279="H",パネルラジエーター設備費用算出シート!$N$43,IF(AU279="I",パネルラジエーター設備費用算出シート!$G$54,パネルラジエーター設備費用算出シート!$N$54))))))))))</f>
        <v/>
      </c>
      <c r="AW279" s="1134"/>
      <c r="AX279" s="59"/>
      <c r="AY279" s="566"/>
      <c r="AZ279" s="1134"/>
      <c r="BA279" s="28"/>
      <c r="BB279" s="28"/>
      <c r="BC279" s="28"/>
      <c r="BD279" s="28"/>
      <c r="BE279" s="28"/>
      <c r="BF279" s="28"/>
      <c r="BG279" s="28"/>
      <c r="BH279" s="28"/>
      <c r="BI279" s="28"/>
      <c r="BJ279" s="28"/>
    </row>
    <row r="280" spans="1:62" s="29" customFormat="1">
      <c r="A280" s="67"/>
      <c r="B280" s="52">
        <v>268</v>
      </c>
      <c r="C280" s="78"/>
      <c r="D280" s="53"/>
      <c r="E280" s="68"/>
      <c r="F280" s="562"/>
      <c r="G280" s="562"/>
      <c r="H280" s="56"/>
      <c r="I280" s="57"/>
      <c r="J280" s="972"/>
      <c r="K280" s="564" t="str">
        <f t="shared" si="8"/>
        <v/>
      </c>
      <c r="L280" s="564" t="str">
        <f>IF($G280="","",IF(OR(全体概要!$C$15=1,全体概要!$C$15=2),INDEX($BG$15,MATCH($G280,$BF$15,-1)),IF(全体概要!$C$15=3,INDEX($BG$14,MATCH($G280,$BF$14,-1)),IF(AND(全体概要!$C$15&gt;=4,全体概要!$C$15&lt;=7),INDEX($BG$13,MATCH($G280,$BF$13,-1)),0))))</f>
        <v/>
      </c>
      <c r="M280" s="1048" t="str">
        <f t="shared" si="9"/>
        <v/>
      </c>
      <c r="N280" s="1133">
        <f>IF(OR(K280="",L280="",M280=""),0,(IF(全体概要!$U$54="☑",700000*K280*L280*M280,550000*K280*L280*M280)))</f>
        <v>0</v>
      </c>
      <c r="O280" s="1134"/>
      <c r="P280" s="56"/>
      <c r="Q280" s="51"/>
      <c r="R280" s="1134"/>
      <c r="S280" s="51"/>
      <c r="T280" s="51"/>
      <c r="U280" s="1134"/>
      <c r="V280" s="56"/>
      <c r="W280" s="51"/>
      <c r="X280" s="1135"/>
      <c r="Y280" s="51"/>
      <c r="Z280" s="51"/>
      <c r="AA280" s="1134"/>
      <c r="AB280" s="56"/>
      <c r="AC280" s="1134"/>
      <c r="AD280" s="56"/>
      <c r="AE280" s="1134"/>
      <c r="AF280" s="56"/>
      <c r="AG280" s="1134"/>
      <c r="AH280" s="56"/>
      <c r="AI280" s="1134"/>
      <c r="AJ280" s="56"/>
      <c r="AK280" s="1134"/>
      <c r="AL280" s="59"/>
      <c r="AM280" s="1134"/>
      <c r="AN280" s="59"/>
      <c r="AO280" s="1134"/>
      <c r="AP280" s="1020"/>
      <c r="AQ280" s="1134"/>
      <c r="AR280" s="56"/>
      <c r="AS280" s="249"/>
      <c r="AT280" s="1134"/>
      <c r="AU280" s="56"/>
      <c r="AV280" s="565" t="str">
        <f>IF(AU280="","",IF(AU280="A",パネルラジエーター設備費用算出シート!$G$13,IF(AU280="B",パネルラジエーター設備費用算出シート!$N$13,IF(AU280="C",パネルラジエーター設備費用算出シート!$G$23,IF(AU280="D",パネルラジエーター設備費用算出シート!$N$23,IF(AU280="E",パネルラジエーター設備費用算出シート!$G$33,IF(AU280="F",パネルラジエーター設備費用算出シート!$N$33,IF(AU280="G",パネルラジエーター設備費用算出シート!$G$43,IF(AU280="H",パネルラジエーター設備費用算出シート!$N$43,IF(AU280="I",パネルラジエーター設備費用算出シート!$G$54,パネルラジエーター設備費用算出シート!$N$54))))))))))</f>
        <v/>
      </c>
      <c r="AW280" s="1134"/>
      <c r="AX280" s="59"/>
      <c r="AY280" s="566"/>
      <c r="AZ280" s="1134"/>
      <c r="BA280" s="28"/>
      <c r="BB280" s="28"/>
      <c r="BC280" s="28"/>
      <c r="BD280" s="28"/>
      <c r="BE280" s="28"/>
      <c r="BF280" s="28"/>
      <c r="BG280" s="28"/>
      <c r="BH280" s="28"/>
      <c r="BI280" s="28"/>
      <c r="BJ280" s="28"/>
    </row>
    <row r="281" spans="1:62" s="29" customFormat="1">
      <c r="A281" s="67"/>
      <c r="B281" s="52">
        <v>269</v>
      </c>
      <c r="C281" s="78"/>
      <c r="D281" s="53"/>
      <c r="E281" s="68"/>
      <c r="F281" s="562"/>
      <c r="G281" s="562"/>
      <c r="H281" s="56"/>
      <c r="I281" s="57"/>
      <c r="J281" s="972"/>
      <c r="K281" s="564" t="str">
        <f t="shared" si="8"/>
        <v/>
      </c>
      <c r="L281" s="564" t="str">
        <f>IF($G281="","",IF(OR(全体概要!$C$15=1,全体概要!$C$15=2),INDEX($BG$15,MATCH($G281,$BF$15,-1)),IF(全体概要!$C$15=3,INDEX($BG$14,MATCH($G281,$BF$14,-1)),IF(AND(全体概要!$C$15&gt;=4,全体概要!$C$15&lt;=7),INDEX($BG$13,MATCH($G281,$BF$13,-1)),0))))</f>
        <v/>
      </c>
      <c r="M281" s="1048" t="str">
        <f t="shared" si="9"/>
        <v/>
      </c>
      <c r="N281" s="1133">
        <f>IF(OR(K281="",L281="",M281=""),0,(IF(全体概要!$U$54="☑",700000*K281*L281*M281,550000*K281*L281*M281)))</f>
        <v>0</v>
      </c>
      <c r="O281" s="1134"/>
      <c r="P281" s="56"/>
      <c r="Q281" s="51"/>
      <c r="R281" s="1134"/>
      <c r="S281" s="51"/>
      <c r="T281" s="51"/>
      <c r="U281" s="1134"/>
      <c r="V281" s="56"/>
      <c r="W281" s="51"/>
      <c r="X281" s="1135"/>
      <c r="Y281" s="51"/>
      <c r="Z281" s="51"/>
      <c r="AA281" s="1134"/>
      <c r="AB281" s="56"/>
      <c r="AC281" s="1134"/>
      <c r="AD281" s="56"/>
      <c r="AE281" s="1134"/>
      <c r="AF281" s="56"/>
      <c r="AG281" s="1134"/>
      <c r="AH281" s="56"/>
      <c r="AI281" s="1134"/>
      <c r="AJ281" s="56"/>
      <c r="AK281" s="1134"/>
      <c r="AL281" s="59"/>
      <c r="AM281" s="1134"/>
      <c r="AN281" s="59"/>
      <c r="AO281" s="1134"/>
      <c r="AP281" s="1020"/>
      <c r="AQ281" s="1134"/>
      <c r="AR281" s="56"/>
      <c r="AS281" s="249"/>
      <c r="AT281" s="1134"/>
      <c r="AU281" s="56"/>
      <c r="AV281" s="565" t="str">
        <f>IF(AU281="","",IF(AU281="A",パネルラジエーター設備費用算出シート!$G$13,IF(AU281="B",パネルラジエーター設備費用算出シート!$N$13,IF(AU281="C",パネルラジエーター設備費用算出シート!$G$23,IF(AU281="D",パネルラジエーター設備費用算出シート!$N$23,IF(AU281="E",パネルラジエーター設備費用算出シート!$G$33,IF(AU281="F",パネルラジエーター設備費用算出シート!$N$33,IF(AU281="G",パネルラジエーター設備費用算出シート!$G$43,IF(AU281="H",パネルラジエーター設備費用算出シート!$N$43,IF(AU281="I",パネルラジエーター設備費用算出シート!$G$54,パネルラジエーター設備費用算出シート!$N$54))))))))))</f>
        <v/>
      </c>
      <c r="AW281" s="1134"/>
      <c r="AX281" s="59"/>
      <c r="AY281" s="566"/>
      <c r="AZ281" s="1134"/>
      <c r="BA281" s="28"/>
      <c r="BB281" s="28"/>
      <c r="BC281" s="28"/>
      <c r="BD281" s="28"/>
      <c r="BE281" s="28"/>
      <c r="BF281" s="28"/>
      <c r="BG281" s="28"/>
      <c r="BH281" s="28"/>
      <c r="BI281" s="28"/>
      <c r="BJ281" s="28"/>
    </row>
    <row r="282" spans="1:62" s="29" customFormat="1">
      <c r="A282" s="67"/>
      <c r="B282" s="52">
        <v>270</v>
      </c>
      <c r="C282" s="78"/>
      <c r="D282" s="53"/>
      <c r="E282" s="68"/>
      <c r="F282" s="562"/>
      <c r="G282" s="562"/>
      <c r="H282" s="56"/>
      <c r="I282" s="57"/>
      <c r="J282" s="972"/>
      <c r="K282" s="564" t="str">
        <f t="shared" si="8"/>
        <v/>
      </c>
      <c r="L282" s="564" t="str">
        <f>IF($G282="","",IF(OR(全体概要!$C$15=1,全体概要!$C$15=2),INDEX($BG$15,MATCH($G282,$BF$15,-1)),IF(全体概要!$C$15=3,INDEX($BG$14,MATCH($G282,$BF$14,-1)),IF(AND(全体概要!$C$15&gt;=4,全体概要!$C$15&lt;=7),INDEX($BG$13,MATCH($G282,$BF$13,-1)),0))))</f>
        <v/>
      </c>
      <c r="M282" s="1048" t="str">
        <f t="shared" si="9"/>
        <v/>
      </c>
      <c r="N282" s="1133">
        <f>IF(OR(K282="",L282="",M282=""),0,(IF(全体概要!$U$54="☑",700000*K282*L282*M282,550000*K282*L282*M282)))</f>
        <v>0</v>
      </c>
      <c r="O282" s="1134"/>
      <c r="P282" s="56"/>
      <c r="Q282" s="51"/>
      <c r="R282" s="1134"/>
      <c r="S282" s="51"/>
      <c r="T282" s="51"/>
      <c r="U282" s="1134"/>
      <c r="V282" s="56"/>
      <c r="W282" s="51"/>
      <c r="X282" s="1135"/>
      <c r="Y282" s="51"/>
      <c r="Z282" s="51"/>
      <c r="AA282" s="1134"/>
      <c r="AB282" s="56"/>
      <c r="AC282" s="1134"/>
      <c r="AD282" s="56"/>
      <c r="AE282" s="1134"/>
      <c r="AF282" s="56"/>
      <c r="AG282" s="1134"/>
      <c r="AH282" s="56"/>
      <c r="AI282" s="1134"/>
      <c r="AJ282" s="56"/>
      <c r="AK282" s="1134"/>
      <c r="AL282" s="59"/>
      <c r="AM282" s="1134"/>
      <c r="AN282" s="59"/>
      <c r="AO282" s="1134"/>
      <c r="AP282" s="1020"/>
      <c r="AQ282" s="1134"/>
      <c r="AR282" s="56"/>
      <c r="AS282" s="249"/>
      <c r="AT282" s="1134"/>
      <c r="AU282" s="56"/>
      <c r="AV282" s="565" t="str">
        <f>IF(AU282="","",IF(AU282="A",パネルラジエーター設備費用算出シート!$G$13,IF(AU282="B",パネルラジエーター設備費用算出シート!$N$13,IF(AU282="C",パネルラジエーター設備費用算出シート!$G$23,IF(AU282="D",パネルラジエーター設備費用算出シート!$N$23,IF(AU282="E",パネルラジエーター設備費用算出シート!$G$33,IF(AU282="F",パネルラジエーター設備費用算出シート!$N$33,IF(AU282="G",パネルラジエーター設備費用算出シート!$G$43,IF(AU282="H",パネルラジエーター設備費用算出シート!$N$43,IF(AU282="I",パネルラジエーター設備費用算出シート!$G$54,パネルラジエーター設備費用算出シート!$N$54))))))))))</f>
        <v/>
      </c>
      <c r="AW282" s="1134"/>
      <c r="AX282" s="59"/>
      <c r="AY282" s="566"/>
      <c r="AZ282" s="1134"/>
      <c r="BA282" s="28"/>
      <c r="BB282" s="28"/>
      <c r="BC282" s="28"/>
      <c r="BD282" s="28"/>
      <c r="BE282" s="28"/>
      <c r="BF282" s="28"/>
      <c r="BG282" s="28"/>
      <c r="BH282" s="28"/>
      <c r="BI282" s="28"/>
      <c r="BJ282" s="28"/>
    </row>
    <row r="283" spans="1:62" s="29" customFormat="1">
      <c r="A283" s="67"/>
      <c r="B283" s="52">
        <v>271</v>
      </c>
      <c r="C283" s="78"/>
      <c r="D283" s="53"/>
      <c r="E283" s="68"/>
      <c r="F283" s="562"/>
      <c r="G283" s="562"/>
      <c r="H283" s="56"/>
      <c r="I283" s="57"/>
      <c r="J283" s="972"/>
      <c r="K283" s="564" t="str">
        <f t="shared" si="8"/>
        <v/>
      </c>
      <c r="L283" s="564" t="str">
        <f>IF($G283="","",IF(OR(全体概要!$C$15=1,全体概要!$C$15=2),INDEX($BG$15,MATCH($G283,$BF$15,-1)),IF(全体概要!$C$15=3,INDEX($BG$14,MATCH($G283,$BF$14,-1)),IF(AND(全体概要!$C$15&gt;=4,全体概要!$C$15&lt;=7),INDEX($BG$13,MATCH($G283,$BF$13,-1)),0))))</f>
        <v/>
      </c>
      <c r="M283" s="1048" t="str">
        <f t="shared" si="9"/>
        <v/>
      </c>
      <c r="N283" s="1133">
        <f>IF(OR(K283="",L283="",M283=""),0,(IF(全体概要!$U$54="☑",700000*K283*L283*M283,550000*K283*L283*M283)))</f>
        <v>0</v>
      </c>
      <c r="O283" s="1134"/>
      <c r="P283" s="56"/>
      <c r="Q283" s="51"/>
      <c r="R283" s="1134"/>
      <c r="S283" s="51"/>
      <c r="T283" s="51"/>
      <c r="U283" s="1134"/>
      <c r="V283" s="56"/>
      <c r="W283" s="51"/>
      <c r="X283" s="1135"/>
      <c r="Y283" s="51"/>
      <c r="Z283" s="51"/>
      <c r="AA283" s="1134"/>
      <c r="AB283" s="56"/>
      <c r="AC283" s="1134"/>
      <c r="AD283" s="56"/>
      <c r="AE283" s="1134"/>
      <c r="AF283" s="56"/>
      <c r="AG283" s="1134"/>
      <c r="AH283" s="56"/>
      <c r="AI283" s="1134"/>
      <c r="AJ283" s="56"/>
      <c r="AK283" s="1134"/>
      <c r="AL283" s="59"/>
      <c r="AM283" s="1134"/>
      <c r="AN283" s="59"/>
      <c r="AO283" s="1134"/>
      <c r="AP283" s="1020"/>
      <c r="AQ283" s="1134"/>
      <c r="AR283" s="56"/>
      <c r="AS283" s="249"/>
      <c r="AT283" s="1134"/>
      <c r="AU283" s="56"/>
      <c r="AV283" s="565" t="str">
        <f>IF(AU283="","",IF(AU283="A",パネルラジエーター設備費用算出シート!$G$13,IF(AU283="B",パネルラジエーター設備費用算出シート!$N$13,IF(AU283="C",パネルラジエーター設備費用算出シート!$G$23,IF(AU283="D",パネルラジエーター設備費用算出シート!$N$23,IF(AU283="E",パネルラジエーター設備費用算出シート!$G$33,IF(AU283="F",パネルラジエーター設備費用算出シート!$N$33,IF(AU283="G",パネルラジエーター設備費用算出シート!$G$43,IF(AU283="H",パネルラジエーター設備費用算出シート!$N$43,IF(AU283="I",パネルラジエーター設備費用算出シート!$G$54,パネルラジエーター設備費用算出シート!$N$54))))))))))</f>
        <v/>
      </c>
      <c r="AW283" s="1134"/>
      <c r="AX283" s="59"/>
      <c r="AY283" s="566"/>
      <c r="AZ283" s="1134"/>
      <c r="BA283" s="28"/>
      <c r="BB283" s="28"/>
      <c r="BC283" s="28"/>
      <c r="BD283" s="28"/>
      <c r="BE283" s="28"/>
      <c r="BF283" s="28"/>
      <c r="BG283" s="28"/>
      <c r="BH283" s="28"/>
      <c r="BI283" s="28"/>
      <c r="BJ283" s="28"/>
    </row>
    <row r="284" spans="1:62" s="29" customFormat="1">
      <c r="A284" s="67"/>
      <c r="B284" s="52">
        <v>272</v>
      </c>
      <c r="C284" s="78"/>
      <c r="D284" s="53"/>
      <c r="E284" s="68"/>
      <c r="F284" s="562"/>
      <c r="G284" s="562"/>
      <c r="H284" s="56"/>
      <c r="I284" s="57"/>
      <c r="J284" s="972"/>
      <c r="K284" s="564" t="str">
        <f t="shared" si="8"/>
        <v/>
      </c>
      <c r="L284" s="564" t="str">
        <f>IF($G284="","",IF(OR(全体概要!$C$15=1,全体概要!$C$15=2),INDEX($BG$15,MATCH($G284,$BF$15,-1)),IF(全体概要!$C$15=3,INDEX($BG$14,MATCH($G284,$BF$14,-1)),IF(AND(全体概要!$C$15&gt;=4,全体概要!$C$15&lt;=7),INDEX($BG$13,MATCH($G284,$BF$13,-1)),0))))</f>
        <v/>
      </c>
      <c r="M284" s="1048" t="str">
        <f t="shared" si="9"/>
        <v/>
      </c>
      <c r="N284" s="1133">
        <f>IF(OR(K284="",L284="",M284=""),0,(IF(全体概要!$U$54="☑",700000*K284*L284*M284,550000*K284*L284*M284)))</f>
        <v>0</v>
      </c>
      <c r="O284" s="1134"/>
      <c r="P284" s="56"/>
      <c r="Q284" s="51"/>
      <c r="R284" s="1134"/>
      <c r="S284" s="51"/>
      <c r="T284" s="51"/>
      <c r="U284" s="1134"/>
      <c r="V284" s="56"/>
      <c r="W284" s="51"/>
      <c r="X284" s="1135"/>
      <c r="Y284" s="51"/>
      <c r="Z284" s="51"/>
      <c r="AA284" s="1134"/>
      <c r="AB284" s="56"/>
      <c r="AC284" s="1134"/>
      <c r="AD284" s="56"/>
      <c r="AE284" s="1134"/>
      <c r="AF284" s="56"/>
      <c r="AG284" s="1134"/>
      <c r="AH284" s="56"/>
      <c r="AI284" s="1134"/>
      <c r="AJ284" s="56"/>
      <c r="AK284" s="1134"/>
      <c r="AL284" s="59"/>
      <c r="AM284" s="1134"/>
      <c r="AN284" s="59"/>
      <c r="AO284" s="1134"/>
      <c r="AP284" s="1020"/>
      <c r="AQ284" s="1134"/>
      <c r="AR284" s="56"/>
      <c r="AS284" s="249"/>
      <c r="AT284" s="1134"/>
      <c r="AU284" s="56"/>
      <c r="AV284" s="565" t="str">
        <f>IF(AU284="","",IF(AU284="A",パネルラジエーター設備費用算出シート!$G$13,IF(AU284="B",パネルラジエーター設備費用算出シート!$N$13,IF(AU284="C",パネルラジエーター設備費用算出シート!$G$23,IF(AU284="D",パネルラジエーター設備費用算出シート!$N$23,IF(AU284="E",パネルラジエーター設備費用算出シート!$G$33,IF(AU284="F",パネルラジエーター設備費用算出シート!$N$33,IF(AU284="G",パネルラジエーター設備費用算出シート!$G$43,IF(AU284="H",パネルラジエーター設備費用算出シート!$N$43,IF(AU284="I",パネルラジエーター設備費用算出シート!$G$54,パネルラジエーター設備費用算出シート!$N$54))))))))))</f>
        <v/>
      </c>
      <c r="AW284" s="1134"/>
      <c r="AX284" s="59"/>
      <c r="AY284" s="566"/>
      <c r="AZ284" s="1134"/>
      <c r="BA284" s="28"/>
      <c r="BB284" s="28"/>
      <c r="BC284" s="28"/>
      <c r="BD284" s="28"/>
      <c r="BE284" s="28"/>
      <c r="BF284" s="28"/>
      <c r="BG284" s="28"/>
      <c r="BH284" s="28"/>
      <c r="BI284" s="28"/>
      <c r="BJ284" s="28"/>
    </row>
    <row r="285" spans="1:62" s="29" customFormat="1">
      <c r="A285" s="67"/>
      <c r="B285" s="52">
        <v>273</v>
      </c>
      <c r="C285" s="78"/>
      <c r="D285" s="53"/>
      <c r="E285" s="68"/>
      <c r="F285" s="562"/>
      <c r="G285" s="562"/>
      <c r="H285" s="56"/>
      <c r="I285" s="57"/>
      <c r="J285" s="972"/>
      <c r="K285" s="564" t="str">
        <f t="shared" si="8"/>
        <v/>
      </c>
      <c r="L285" s="564" t="str">
        <f>IF($G285="","",IF(OR(全体概要!$C$15=1,全体概要!$C$15=2),INDEX($BG$15,MATCH($G285,$BF$15,-1)),IF(全体概要!$C$15=3,INDEX($BG$14,MATCH($G285,$BF$14,-1)),IF(AND(全体概要!$C$15&gt;=4,全体概要!$C$15&lt;=7),INDEX($BG$13,MATCH($G285,$BF$13,-1)),0))))</f>
        <v/>
      </c>
      <c r="M285" s="1048" t="str">
        <f t="shared" si="9"/>
        <v/>
      </c>
      <c r="N285" s="1133">
        <f>IF(OR(K285="",L285="",M285=""),0,(IF(全体概要!$U$54="☑",700000*K285*L285*M285,550000*K285*L285*M285)))</f>
        <v>0</v>
      </c>
      <c r="O285" s="1134"/>
      <c r="P285" s="56"/>
      <c r="Q285" s="51"/>
      <c r="R285" s="1134"/>
      <c r="S285" s="51"/>
      <c r="T285" s="51"/>
      <c r="U285" s="1134"/>
      <c r="V285" s="56"/>
      <c r="W285" s="51"/>
      <c r="X285" s="1135"/>
      <c r="Y285" s="51"/>
      <c r="Z285" s="51"/>
      <c r="AA285" s="1134"/>
      <c r="AB285" s="56"/>
      <c r="AC285" s="1134"/>
      <c r="AD285" s="56"/>
      <c r="AE285" s="1134"/>
      <c r="AF285" s="56"/>
      <c r="AG285" s="1134"/>
      <c r="AH285" s="56"/>
      <c r="AI285" s="1134"/>
      <c r="AJ285" s="56"/>
      <c r="AK285" s="1134"/>
      <c r="AL285" s="59"/>
      <c r="AM285" s="1134"/>
      <c r="AN285" s="59"/>
      <c r="AO285" s="1134"/>
      <c r="AP285" s="1020"/>
      <c r="AQ285" s="1134"/>
      <c r="AR285" s="56"/>
      <c r="AS285" s="249"/>
      <c r="AT285" s="1134"/>
      <c r="AU285" s="56"/>
      <c r="AV285" s="565" t="str">
        <f>IF(AU285="","",IF(AU285="A",パネルラジエーター設備費用算出シート!$G$13,IF(AU285="B",パネルラジエーター設備費用算出シート!$N$13,IF(AU285="C",パネルラジエーター設備費用算出シート!$G$23,IF(AU285="D",パネルラジエーター設備費用算出シート!$N$23,IF(AU285="E",パネルラジエーター設備費用算出シート!$G$33,IF(AU285="F",パネルラジエーター設備費用算出シート!$N$33,IF(AU285="G",パネルラジエーター設備費用算出シート!$G$43,IF(AU285="H",パネルラジエーター設備費用算出シート!$N$43,IF(AU285="I",パネルラジエーター設備費用算出シート!$G$54,パネルラジエーター設備費用算出シート!$N$54))))))))))</f>
        <v/>
      </c>
      <c r="AW285" s="1134"/>
      <c r="AX285" s="59"/>
      <c r="AY285" s="566"/>
      <c r="AZ285" s="1134"/>
      <c r="BA285" s="28"/>
      <c r="BB285" s="28"/>
      <c r="BC285" s="28"/>
      <c r="BD285" s="28"/>
      <c r="BE285" s="28"/>
      <c r="BF285" s="28"/>
      <c r="BG285" s="28"/>
      <c r="BH285" s="28"/>
      <c r="BI285" s="28"/>
      <c r="BJ285" s="28"/>
    </row>
    <row r="286" spans="1:62" s="29" customFormat="1">
      <c r="A286" s="67"/>
      <c r="B286" s="52">
        <v>274</v>
      </c>
      <c r="C286" s="78"/>
      <c r="D286" s="53"/>
      <c r="E286" s="68"/>
      <c r="F286" s="562"/>
      <c r="G286" s="562"/>
      <c r="H286" s="56"/>
      <c r="I286" s="57"/>
      <c r="J286" s="972"/>
      <c r="K286" s="564" t="str">
        <f t="shared" si="8"/>
        <v/>
      </c>
      <c r="L286" s="564" t="str">
        <f>IF($G286="","",IF(OR(全体概要!$C$15=1,全体概要!$C$15=2),INDEX($BG$15,MATCH($G286,$BF$15,-1)),IF(全体概要!$C$15=3,INDEX($BG$14,MATCH($G286,$BF$14,-1)),IF(AND(全体概要!$C$15&gt;=4,全体概要!$C$15&lt;=7),INDEX($BG$13,MATCH($G286,$BF$13,-1)),0))))</f>
        <v/>
      </c>
      <c r="M286" s="1048" t="str">
        <f t="shared" si="9"/>
        <v/>
      </c>
      <c r="N286" s="1133">
        <f>IF(OR(K286="",L286="",M286=""),0,(IF(全体概要!$U$54="☑",700000*K286*L286*M286,550000*K286*L286*M286)))</f>
        <v>0</v>
      </c>
      <c r="O286" s="1134"/>
      <c r="P286" s="56"/>
      <c r="Q286" s="51"/>
      <c r="R286" s="1134"/>
      <c r="S286" s="51"/>
      <c r="T286" s="51"/>
      <c r="U286" s="1134"/>
      <c r="V286" s="56"/>
      <c r="W286" s="51"/>
      <c r="X286" s="1135"/>
      <c r="Y286" s="51"/>
      <c r="Z286" s="51"/>
      <c r="AA286" s="1134"/>
      <c r="AB286" s="56"/>
      <c r="AC286" s="1134"/>
      <c r="AD286" s="56"/>
      <c r="AE286" s="1134"/>
      <c r="AF286" s="56"/>
      <c r="AG286" s="1134"/>
      <c r="AH286" s="56"/>
      <c r="AI286" s="1134"/>
      <c r="AJ286" s="56"/>
      <c r="AK286" s="1134"/>
      <c r="AL286" s="59"/>
      <c r="AM286" s="1134"/>
      <c r="AN286" s="59"/>
      <c r="AO286" s="1134"/>
      <c r="AP286" s="1020"/>
      <c r="AQ286" s="1134"/>
      <c r="AR286" s="56"/>
      <c r="AS286" s="249"/>
      <c r="AT286" s="1134"/>
      <c r="AU286" s="56"/>
      <c r="AV286" s="565" t="str">
        <f>IF(AU286="","",IF(AU286="A",パネルラジエーター設備費用算出シート!$G$13,IF(AU286="B",パネルラジエーター設備費用算出シート!$N$13,IF(AU286="C",パネルラジエーター設備費用算出シート!$G$23,IF(AU286="D",パネルラジエーター設備費用算出シート!$N$23,IF(AU286="E",パネルラジエーター設備費用算出シート!$G$33,IF(AU286="F",パネルラジエーター設備費用算出シート!$N$33,IF(AU286="G",パネルラジエーター設備費用算出シート!$G$43,IF(AU286="H",パネルラジエーター設備費用算出シート!$N$43,IF(AU286="I",パネルラジエーター設備費用算出シート!$G$54,パネルラジエーター設備費用算出シート!$N$54))))))))))</f>
        <v/>
      </c>
      <c r="AW286" s="1134"/>
      <c r="AX286" s="59"/>
      <c r="AY286" s="566"/>
      <c r="AZ286" s="1134"/>
      <c r="BA286" s="28"/>
      <c r="BB286" s="28"/>
      <c r="BC286" s="28"/>
      <c r="BD286" s="28"/>
      <c r="BE286" s="28"/>
      <c r="BF286" s="28"/>
      <c r="BG286" s="28"/>
      <c r="BH286" s="28"/>
      <c r="BI286" s="28"/>
      <c r="BJ286" s="28"/>
    </row>
    <row r="287" spans="1:62" s="29" customFormat="1">
      <c r="A287" s="67"/>
      <c r="B287" s="52">
        <v>275</v>
      </c>
      <c r="C287" s="78"/>
      <c r="D287" s="53"/>
      <c r="E287" s="68"/>
      <c r="F287" s="562"/>
      <c r="G287" s="562"/>
      <c r="H287" s="56"/>
      <c r="I287" s="57"/>
      <c r="J287" s="972"/>
      <c r="K287" s="564" t="str">
        <f t="shared" si="8"/>
        <v/>
      </c>
      <c r="L287" s="564" t="str">
        <f>IF($G287="","",IF(OR(全体概要!$C$15=1,全体概要!$C$15=2),INDEX($BG$15,MATCH($G287,$BF$15,-1)),IF(全体概要!$C$15=3,INDEX($BG$14,MATCH($G287,$BF$14,-1)),IF(AND(全体概要!$C$15&gt;=4,全体概要!$C$15&lt;=7),INDEX($BG$13,MATCH($G287,$BF$13,-1)),0))))</f>
        <v/>
      </c>
      <c r="M287" s="1048" t="str">
        <f t="shared" si="9"/>
        <v/>
      </c>
      <c r="N287" s="1133">
        <f>IF(OR(K287="",L287="",M287=""),0,(IF(全体概要!$U$54="☑",700000*K287*L287*M287,550000*K287*L287*M287)))</f>
        <v>0</v>
      </c>
      <c r="O287" s="1134"/>
      <c r="P287" s="56"/>
      <c r="Q287" s="51"/>
      <c r="R287" s="1134"/>
      <c r="S287" s="51"/>
      <c r="T287" s="51"/>
      <c r="U287" s="1134"/>
      <c r="V287" s="56"/>
      <c r="W287" s="51"/>
      <c r="X287" s="1135"/>
      <c r="Y287" s="51"/>
      <c r="Z287" s="51"/>
      <c r="AA287" s="1134"/>
      <c r="AB287" s="56"/>
      <c r="AC287" s="1134"/>
      <c r="AD287" s="56"/>
      <c r="AE287" s="1134"/>
      <c r="AF287" s="56"/>
      <c r="AG287" s="1134"/>
      <c r="AH287" s="56"/>
      <c r="AI287" s="1134"/>
      <c r="AJ287" s="56"/>
      <c r="AK287" s="1134"/>
      <c r="AL287" s="59"/>
      <c r="AM287" s="1134"/>
      <c r="AN287" s="59"/>
      <c r="AO287" s="1134"/>
      <c r="AP287" s="1020"/>
      <c r="AQ287" s="1134"/>
      <c r="AR287" s="56"/>
      <c r="AS287" s="249"/>
      <c r="AT287" s="1134"/>
      <c r="AU287" s="56"/>
      <c r="AV287" s="565" t="str">
        <f>IF(AU287="","",IF(AU287="A",パネルラジエーター設備費用算出シート!$G$13,IF(AU287="B",パネルラジエーター設備費用算出シート!$N$13,IF(AU287="C",パネルラジエーター設備費用算出シート!$G$23,IF(AU287="D",パネルラジエーター設備費用算出シート!$N$23,IF(AU287="E",パネルラジエーター設備費用算出シート!$G$33,IF(AU287="F",パネルラジエーター設備費用算出シート!$N$33,IF(AU287="G",パネルラジエーター設備費用算出シート!$G$43,IF(AU287="H",パネルラジエーター設備費用算出シート!$N$43,IF(AU287="I",パネルラジエーター設備費用算出シート!$G$54,パネルラジエーター設備費用算出シート!$N$54))))))))))</f>
        <v/>
      </c>
      <c r="AW287" s="1134"/>
      <c r="AX287" s="59"/>
      <c r="AY287" s="566"/>
      <c r="AZ287" s="1134"/>
      <c r="BA287" s="28"/>
      <c r="BB287" s="28"/>
      <c r="BC287" s="28"/>
      <c r="BD287" s="28"/>
      <c r="BE287" s="28"/>
      <c r="BF287" s="28"/>
      <c r="BG287" s="28"/>
      <c r="BH287" s="28"/>
      <c r="BI287" s="28"/>
      <c r="BJ287" s="28"/>
    </row>
    <row r="288" spans="1:62" s="29" customFormat="1">
      <c r="A288" s="67"/>
      <c r="B288" s="52">
        <v>276</v>
      </c>
      <c r="C288" s="78"/>
      <c r="D288" s="53"/>
      <c r="E288" s="68"/>
      <c r="F288" s="562"/>
      <c r="G288" s="562"/>
      <c r="H288" s="56"/>
      <c r="I288" s="57"/>
      <c r="J288" s="972"/>
      <c r="K288" s="564" t="str">
        <f t="shared" si="8"/>
        <v/>
      </c>
      <c r="L288" s="564" t="str">
        <f>IF($G288="","",IF(OR(全体概要!$C$15=1,全体概要!$C$15=2),INDEX($BG$15,MATCH($G288,$BF$15,-1)),IF(全体概要!$C$15=3,INDEX($BG$14,MATCH($G288,$BF$14,-1)),IF(AND(全体概要!$C$15&gt;=4,全体概要!$C$15&lt;=7),INDEX($BG$13,MATCH($G288,$BF$13,-1)),0))))</f>
        <v/>
      </c>
      <c r="M288" s="1048" t="str">
        <f t="shared" si="9"/>
        <v/>
      </c>
      <c r="N288" s="1133">
        <f>IF(OR(K288="",L288="",M288=""),0,(IF(全体概要!$U$54="☑",700000*K288*L288*M288,550000*K288*L288*M288)))</f>
        <v>0</v>
      </c>
      <c r="O288" s="1134"/>
      <c r="P288" s="56"/>
      <c r="Q288" s="51"/>
      <c r="R288" s="1134"/>
      <c r="S288" s="51"/>
      <c r="T288" s="51"/>
      <c r="U288" s="1134"/>
      <c r="V288" s="56"/>
      <c r="W288" s="51"/>
      <c r="X288" s="1135"/>
      <c r="Y288" s="51"/>
      <c r="Z288" s="51"/>
      <c r="AA288" s="1134"/>
      <c r="AB288" s="56"/>
      <c r="AC288" s="1134"/>
      <c r="AD288" s="56"/>
      <c r="AE288" s="1134"/>
      <c r="AF288" s="56"/>
      <c r="AG288" s="1134"/>
      <c r="AH288" s="56"/>
      <c r="AI288" s="1134"/>
      <c r="AJ288" s="56"/>
      <c r="AK288" s="1134"/>
      <c r="AL288" s="59"/>
      <c r="AM288" s="1134"/>
      <c r="AN288" s="59"/>
      <c r="AO288" s="1134"/>
      <c r="AP288" s="1020"/>
      <c r="AQ288" s="1134"/>
      <c r="AR288" s="56"/>
      <c r="AS288" s="249"/>
      <c r="AT288" s="1134"/>
      <c r="AU288" s="56"/>
      <c r="AV288" s="565" t="str">
        <f>IF(AU288="","",IF(AU288="A",パネルラジエーター設備費用算出シート!$G$13,IF(AU288="B",パネルラジエーター設備費用算出シート!$N$13,IF(AU288="C",パネルラジエーター設備費用算出シート!$G$23,IF(AU288="D",パネルラジエーター設備費用算出シート!$N$23,IF(AU288="E",パネルラジエーター設備費用算出シート!$G$33,IF(AU288="F",パネルラジエーター設備費用算出シート!$N$33,IF(AU288="G",パネルラジエーター設備費用算出シート!$G$43,IF(AU288="H",パネルラジエーター設備費用算出シート!$N$43,IF(AU288="I",パネルラジエーター設備費用算出シート!$G$54,パネルラジエーター設備費用算出シート!$N$54))))))))))</f>
        <v/>
      </c>
      <c r="AW288" s="1134"/>
      <c r="AX288" s="59"/>
      <c r="AY288" s="566"/>
      <c r="AZ288" s="1134"/>
      <c r="BA288" s="28"/>
      <c r="BB288" s="28"/>
      <c r="BC288" s="28"/>
      <c r="BD288" s="28"/>
      <c r="BE288" s="28"/>
      <c r="BF288" s="28"/>
      <c r="BG288" s="28"/>
      <c r="BH288" s="28"/>
      <c r="BI288" s="28"/>
      <c r="BJ288" s="28"/>
    </row>
    <row r="289" spans="1:62" s="29" customFormat="1">
      <c r="A289" s="67"/>
      <c r="B289" s="52">
        <v>277</v>
      </c>
      <c r="C289" s="78"/>
      <c r="D289" s="53"/>
      <c r="E289" s="68"/>
      <c r="F289" s="562"/>
      <c r="G289" s="562"/>
      <c r="H289" s="56"/>
      <c r="I289" s="57"/>
      <c r="J289" s="972"/>
      <c r="K289" s="564" t="str">
        <f t="shared" si="8"/>
        <v/>
      </c>
      <c r="L289" s="564" t="str">
        <f>IF($G289="","",IF(OR(全体概要!$C$15=1,全体概要!$C$15=2),INDEX($BG$15,MATCH($G289,$BF$15,-1)),IF(全体概要!$C$15=3,INDEX($BG$14,MATCH($G289,$BF$14,-1)),IF(AND(全体概要!$C$15&gt;=4,全体概要!$C$15&lt;=7),INDEX($BG$13,MATCH($G289,$BF$13,-1)),0))))</f>
        <v/>
      </c>
      <c r="M289" s="1048" t="str">
        <f t="shared" si="9"/>
        <v/>
      </c>
      <c r="N289" s="1133">
        <f>IF(OR(K289="",L289="",M289=""),0,(IF(全体概要!$U$54="☑",700000*K289*L289*M289,550000*K289*L289*M289)))</f>
        <v>0</v>
      </c>
      <c r="O289" s="1134"/>
      <c r="P289" s="56"/>
      <c r="Q289" s="51"/>
      <c r="R289" s="1134"/>
      <c r="S289" s="51"/>
      <c r="T289" s="51"/>
      <c r="U289" s="1134"/>
      <c r="V289" s="56"/>
      <c r="W289" s="51"/>
      <c r="X289" s="1135"/>
      <c r="Y289" s="51"/>
      <c r="Z289" s="51"/>
      <c r="AA289" s="1134"/>
      <c r="AB289" s="56"/>
      <c r="AC289" s="1134"/>
      <c r="AD289" s="56"/>
      <c r="AE289" s="1134"/>
      <c r="AF289" s="56"/>
      <c r="AG289" s="1134"/>
      <c r="AH289" s="56"/>
      <c r="AI289" s="1134"/>
      <c r="AJ289" s="56"/>
      <c r="AK289" s="1134"/>
      <c r="AL289" s="59"/>
      <c r="AM289" s="1134"/>
      <c r="AN289" s="59"/>
      <c r="AO289" s="1134"/>
      <c r="AP289" s="1020"/>
      <c r="AQ289" s="1134"/>
      <c r="AR289" s="56"/>
      <c r="AS289" s="249"/>
      <c r="AT289" s="1134"/>
      <c r="AU289" s="56"/>
      <c r="AV289" s="565" t="str">
        <f>IF(AU289="","",IF(AU289="A",パネルラジエーター設備費用算出シート!$G$13,IF(AU289="B",パネルラジエーター設備費用算出シート!$N$13,IF(AU289="C",パネルラジエーター設備費用算出シート!$G$23,IF(AU289="D",パネルラジエーター設備費用算出シート!$N$23,IF(AU289="E",パネルラジエーター設備費用算出シート!$G$33,IF(AU289="F",パネルラジエーター設備費用算出シート!$N$33,IF(AU289="G",パネルラジエーター設備費用算出シート!$G$43,IF(AU289="H",パネルラジエーター設備費用算出シート!$N$43,IF(AU289="I",パネルラジエーター設備費用算出シート!$G$54,パネルラジエーター設備費用算出シート!$N$54))))))))))</f>
        <v/>
      </c>
      <c r="AW289" s="1134"/>
      <c r="AX289" s="59"/>
      <c r="AY289" s="566"/>
      <c r="AZ289" s="1134"/>
      <c r="BA289" s="28"/>
      <c r="BB289" s="28"/>
      <c r="BC289" s="28"/>
      <c r="BD289" s="28"/>
      <c r="BE289" s="28"/>
      <c r="BF289" s="28"/>
      <c r="BG289" s="28"/>
      <c r="BH289" s="28"/>
      <c r="BI289" s="28"/>
      <c r="BJ289" s="28"/>
    </row>
    <row r="290" spans="1:62" s="29" customFormat="1">
      <c r="A290" s="67"/>
      <c r="B290" s="52">
        <v>278</v>
      </c>
      <c r="C290" s="78"/>
      <c r="D290" s="53"/>
      <c r="E290" s="68"/>
      <c r="F290" s="562"/>
      <c r="G290" s="562"/>
      <c r="H290" s="56"/>
      <c r="I290" s="57"/>
      <c r="J290" s="972"/>
      <c r="K290" s="564" t="str">
        <f t="shared" si="8"/>
        <v/>
      </c>
      <c r="L290" s="564" t="str">
        <f>IF($G290="","",IF(OR(全体概要!$C$15=1,全体概要!$C$15=2),INDEX($BG$15,MATCH($G290,$BF$15,-1)),IF(全体概要!$C$15=3,INDEX($BG$14,MATCH($G290,$BF$14,-1)),IF(AND(全体概要!$C$15&gt;=4,全体概要!$C$15&lt;=7),INDEX($BG$13,MATCH($G290,$BF$13,-1)),0))))</f>
        <v/>
      </c>
      <c r="M290" s="1048" t="str">
        <f t="shared" si="9"/>
        <v/>
      </c>
      <c r="N290" s="1133">
        <f>IF(OR(K290="",L290="",M290=""),0,(IF(全体概要!$U$54="☑",700000*K290*L290*M290,550000*K290*L290*M290)))</f>
        <v>0</v>
      </c>
      <c r="O290" s="1134"/>
      <c r="P290" s="56"/>
      <c r="Q290" s="51"/>
      <c r="R290" s="1134"/>
      <c r="S290" s="51"/>
      <c r="T290" s="51"/>
      <c r="U290" s="1134"/>
      <c r="V290" s="56"/>
      <c r="W290" s="51"/>
      <c r="X290" s="1135"/>
      <c r="Y290" s="51"/>
      <c r="Z290" s="51"/>
      <c r="AA290" s="1134"/>
      <c r="AB290" s="56"/>
      <c r="AC290" s="1134"/>
      <c r="AD290" s="56"/>
      <c r="AE290" s="1134"/>
      <c r="AF290" s="56"/>
      <c r="AG290" s="1134"/>
      <c r="AH290" s="56"/>
      <c r="AI290" s="1134"/>
      <c r="AJ290" s="56"/>
      <c r="AK290" s="1134"/>
      <c r="AL290" s="59"/>
      <c r="AM290" s="1134"/>
      <c r="AN290" s="59"/>
      <c r="AO290" s="1134"/>
      <c r="AP290" s="1020"/>
      <c r="AQ290" s="1134"/>
      <c r="AR290" s="56"/>
      <c r="AS290" s="249"/>
      <c r="AT290" s="1134"/>
      <c r="AU290" s="56"/>
      <c r="AV290" s="565" t="str">
        <f>IF(AU290="","",IF(AU290="A",パネルラジエーター設備費用算出シート!$G$13,IF(AU290="B",パネルラジエーター設備費用算出シート!$N$13,IF(AU290="C",パネルラジエーター設備費用算出シート!$G$23,IF(AU290="D",パネルラジエーター設備費用算出シート!$N$23,IF(AU290="E",パネルラジエーター設備費用算出シート!$G$33,IF(AU290="F",パネルラジエーター設備費用算出シート!$N$33,IF(AU290="G",パネルラジエーター設備費用算出シート!$G$43,IF(AU290="H",パネルラジエーター設備費用算出シート!$N$43,IF(AU290="I",パネルラジエーター設備費用算出シート!$G$54,パネルラジエーター設備費用算出シート!$N$54))))))))))</f>
        <v/>
      </c>
      <c r="AW290" s="1134"/>
      <c r="AX290" s="59"/>
      <c r="AY290" s="566"/>
      <c r="AZ290" s="1134"/>
      <c r="BA290" s="28"/>
      <c r="BB290" s="28"/>
      <c r="BC290" s="28"/>
      <c r="BD290" s="28"/>
      <c r="BE290" s="28"/>
      <c r="BF290" s="28"/>
      <c r="BG290" s="28"/>
      <c r="BH290" s="28"/>
      <c r="BI290" s="28"/>
      <c r="BJ290" s="28"/>
    </row>
    <row r="291" spans="1:62" s="29" customFormat="1">
      <c r="A291" s="67"/>
      <c r="B291" s="52">
        <v>279</v>
      </c>
      <c r="C291" s="78"/>
      <c r="D291" s="53"/>
      <c r="E291" s="68"/>
      <c r="F291" s="562"/>
      <c r="G291" s="562"/>
      <c r="H291" s="56"/>
      <c r="I291" s="57"/>
      <c r="J291" s="972"/>
      <c r="K291" s="564" t="str">
        <f t="shared" si="8"/>
        <v/>
      </c>
      <c r="L291" s="564" t="str">
        <f>IF($G291="","",IF(OR(全体概要!$C$15=1,全体概要!$C$15=2),INDEX($BG$15,MATCH($G291,$BF$15,-1)),IF(全体概要!$C$15=3,INDEX($BG$14,MATCH($G291,$BF$14,-1)),IF(AND(全体概要!$C$15&gt;=4,全体概要!$C$15&lt;=7),INDEX($BG$13,MATCH($G291,$BF$13,-1)),0))))</f>
        <v/>
      </c>
      <c r="M291" s="1048" t="str">
        <f t="shared" si="9"/>
        <v/>
      </c>
      <c r="N291" s="1133">
        <f>IF(OR(K291="",L291="",M291=""),0,(IF(全体概要!$U$54="☑",700000*K291*L291*M291,550000*K291*L291*M291)))</f>
        <v>0</v>
      </c>
      <c r="O291" s="1134"/>
      <c r="P291" s="56"/>
      <c r="Q291" s="51"/>
      <c r="R291" s="1134"/>
      <c r="S291" s="51"/>
      <c r="T291" s="51"/>
      <c r="U291" s="1134"/>
      <c r="V291" s="56"/>
      <c r="W291" s="51"/>
      <c r="X291" s="1135"/>
      <c r="Y291" s="51"/>
      <c r="Z291" s="51"/>
      <c r="AA291" s="1134"/>
      <c r="AB291" s="56"/>
      <c r="AC291" s="1134"/>
      <c r="AD291" s="56"/>
      <c r="AE291" s="1134"/>
      <c r="AF291" s="56"/>
      <c r="AG291" s="1134"/>
      <c r="AH291" s="56"/>
      <c r="AI291" s="1134"/>
      <c r="AJ291" s="56"/>
      <c r="AK291" s="1134"/>
      <c r="AL291" s="59"/>
      <c r="AM291" s="1134"/>
      <c r="AN291" s="59"/>
      <c r="AO291" s="1134"/>
      <c r="AP291" s="1020"/>
      <c r="AQ291" s="1134"/>
      <c r="AR291" s="56"/>
      <c r="AS291" s="249"/>
      <c r="AT291" s="1134"/>
      <c r="AU291" s="56"/>
      <c r="AV291" s="565" t="str">
        <f>IF(AU291="","",IF(AU291="A",パネルラジエーター設備費用算出シート!$G$13,IF(AU291="B",パネルラジエーター設備費用算出シート!$N$13,IF(AU291="C",パネルラジエーター設備費用算出シート!$G$23,IF(AU291="D",パネルラジエーター設備費用算出シート!$N$23,IF(AU291="E",パネルラジエーター設備費用算出シート!$G$33,IF(AU291="F",パネルラジエーター設備費用算出シート!$N$33,IF(AU291="G",パネルラジエーター設備費用算出シート!$G$43,IF(AU291="H",パネルラジエーター設備費用算出シート!$N$43,IF(AU291="I",パネルラジエーター設備費用算出シート!$G$54,パネルラジエーター設備費用算出シート!$N$54))))))))))</f>
        <v/>
      </c>
      <c r="AW291" s="1134"/>
      <c r="AX291" s="59"/>
      <c r="AY291" s="566"/>
      <c r="AZ291" s="1134"/>
      <c r="BA291" s="28"/>
      <c r="BB291" s="28"/>
      <c r="BC291" s="28"/>
      <c r="BD291" s="28"/>
      <c r="BE291" s="28"/>
      <c r="BF291" s="28"/>
      <c r="BG291" s="28"/>
      <c r="BH291" s="28"/>
      <c r="BI291" s="28"/>
      <c r="BJ291" s="28"/>
    </row>
    <row r="292" spans="1:62" s="29" customFormat="1">
      <c r="A292" s="67"/>
      <c r="B292" s="52">
        <v>280</v>
      </c>
      <c r="C292" s="78"/>
      <c r="D292" s="53"/>
      <c r="E292" s="68"/>
      <c r="F292" s="562"/>
      <c r="G292" s="562"/>
      <c r="H292" s="56"/>
      <c r="I292" s="57"/>
      <c r="J292" s="972"/>
      <c r="K292" s="564" t="str">
        <f t="shared" si="8"/>
        <v/>
      </c>
      <c r="L292" s="564" t="str">
        <f>IF($G292="","",IF(OR(全体概要!$C$15=1,全体概要!$C$15=2),INDEX($BG$15,MATCH($G292,$BF$15,-1)),IF(全体概要!$C$15=3,INDEX($BG$14,MATCH($G292,$BF$14,-1)),IF(AND(全体概要!$C$15&gt;=4,全体概要!$C$15&lt;=7),INDEX($BG$13,MATCH($G292,$BF$13,-1)),0))))</f>
        <v/>
      </c>
      <c r="M292" s="1048" t="str">
        <f t="shared" si="9"/>
        <v/>
      </c>
      <c r="N292" s="1133">
        <f>IF(OR(K292="",L292="",M292=""),0,(IF(全体概要!$U$54="☑",700000*K292*L292*M292,550000*K292*L292*M292)))</f>
        <v>0</v>
      </c>
      <c r="O292" s="1134"/>
      <c r="P292" s="56"/>
      <c r="Q292" s="51"/>
      <c r="R292" s="1134"/>
      <c r="S292" s="51"/>
      <c r="T292" s="51"/>
      <c r="U292" s="1134"/>
      <c r="V292" s="56"/>
      <c r="W292" s="51"/>
      <c r="X292" s="1135"/>
      <c r="Y292" s="51"/>
      <c r="Z292" s="51"/>
      <c r="AA292" s="1134"/>
      <c r="AB292" s="56"/>
      <c r="AC292" s="1134"/>
      <c r="AD292" s="56"/>
      <c r="AE292" s="1134"/>
      <c r="AF292" s="56"/>
      <c r="AG292" s="1134"/>
      <c r="AH292" s="56"/>
      <c r="AI292" s="1134"/>
      <c r="AJ292" s="56"/>
      <c r="AK292" s="1134"/>
      <c r="AL292" s="59"/>
      <c r="AM292" s="1134"/>
      <c r="AN292" s="59"/>
      <c r="AO292" s="1134"/>
      <c r="AP292" s="1020"/>
      <c r="AQ292" s="1134"/>
      <c r="AR292" s="56"/>
      <c r="AS292" s="249"/>
      <c r="AT292" s="1134"/>
      <c r="AU292" s="56"/>
      <c r="AV292" s="565" t="str">
        <f>IF(AU292="","",IF(AU292="A",パネルラジエーター設備費用算出シート!$G$13,IF(AU292="B",パネルラジエーター設備費用算出シート!$N$13,IF(AU292="C",パネルラジエーター設備費用算出シート!$G$23,IF(AU292="D",パネルラジエーター設備費用算出シート!$N$23,IF(AU292="E",パネルラジエーター設備費用算出シート!$G$33,IF(AU292="F",パネルラジエーター設備費用算出シート!$N$33,IF(AU292="G",パネルラジエーター設備費用算出シート!$G$43,IF(AU292="H",パネルラジエーター設備費用算出シート!$N$43,IF(AU292="I",パネルラジエーター設備費用算出シート!$G$54,パネルラジエーター設備費用算出シート!$N$54))))))))))</f>
        <v/>
      </c>
      <c r="AW292" s="1134"/>
      <c r="AX292" s="59"/>
      <c r="AY292" s="566"/>
      <c r="AZ292" s="1134"/>
      <c r="BA292" s="28"/>
      <c r="BB292" s="28"/>
      <c r="BC292" s="28"/>
      <c r="BD292" s="28"/>
      <c r="BE292" s="28"/>
      <c r="BF292" s="28"/>
      <c r="BG292" s="28"/>
      <c r="BH292" s="28"/>
      <c r="BI292" s="28"/>
      <c r="BJ292" s="28"/>
    </row>
    <row r="293" spans="1:62" s="29" customFormat="1">
      <c r="A293" s="67"/>
      <c r="B293" s="52">
        <v>281</v>
      </c>
      <c r="C293" s="78"/>
      <c r="D293" s="53"/>
      <c r="E293" s="68"/>
      <c r="F293" s="562"/>
      <c r="G293" s="562"/>
      <c r="H293" s="56"/>
      <c r="I293" s="57"/>
      <c r="J293" s="972"/>
      <c r="K293" s="564" t="str">
        <f t="shared" si="8"/>
        <v/>
      </c>
      <c r="L293" s="564" t="str">
        <f>IF($G293="","",IF(OR(全体概要!$C$15=1,全体概要!$C$15=2),INDEX($BG$15,MATCH($G293,$BF$15,-1)),IF(全体概要!$C$15=3,INDEX($BG$14,MATCH($G293,$BF$14,-1)),IF(AND(全体概要!$C$15&gt;=4,全体概要!$C$15&lt;=7),INDEX($BG$13,MATCH($G293,$BF$13,-1)),0))))</f>
        <v/>
      </c>
      <c r="M293" s="1048" t="str">
        <f t="shared" si="9"/>
        <v/>
      </c>
      <c r="N293" s="1133">
        <f>IF(OR(K293="",L293="",M293=""),0,(IF(全体概要!$U$54="☑",700000*K293*L293*M293,550000*K293*L293*M293)))</f>
        <v>0</v>
      </c>
      <c r="O293" s="1134"/>
      <c r="P293" s="56"/>
      <c r="Q293" s="51"/>
      <c r="R293" s="1134"/>
      <c r="S293" s="51"/>
      <c r="T293" s="51"/>
      <c r="U293" s="1134"/>
      <c r="V293" s="56"/>
      <c r="W293" s="51"/>
      <c r="X293" s="1135"/>
      <c r="Y293" s="51"/>
      <c r="Z293" s="51"/>
      <c r="AA293" s="1134"/>
      <c r="AB293" s="56"/>
      <c r="AC293" s="1134"/>
      <c r="AD293" s="56"/>
      <c r="AE293" s="1134"/>
      <c r="AF293" s="56"/>
      <c r="AG293" s="1134"/>
      <c r="AH293" s="56"/>
      <c r="AI293" s="1134"/>
      <c r="AJ293" s="56"/>
      <c r="AK293" s="1134"/>
      <c r="AL293" s="59"/>
      <c r="AM293" s="1134"/>
      <c r="AN293" s="59"/>
      <c r="AO293" s="1134"/>
      <c r="AP293" s="1020"/>
      <c r="AQ293" s="1134"/>
      <c r="AR293" s="56"/>
      <c r="AS293" s="249"/>
      <c r="AT293" s="1134"/>
      <c r="AU293" s="56"/>
      <c r="AV293" s="565" t="str">
        <f>IF(AU293="","",IF(AU293="A",パネルラジエーター設備費用算出シート!$G$13,IF(AU293="B",パネルラジエーター設備費用算出シート!$N$13,IF(AU293="C",パネルラジエーター設備費用算出シート!$G$23,IF(AU293="D",パネルラジエーター設備費用算出シート!$N$23,IF(AU293="E",パネルラジエーター設備費用算出シート!$G$33,IF(AU293="F",パネルラジエーター設備費用算出シート!$N$33,IF(AU293="G",パネルラジエーター設備費用算出シート!$G$43,IF(AU293="H",パネルラジエーター設備費用算出シート!$N$43,IF(AU293="I",パネルラジエーター設備費用算出シート!$G$54,パネルラジエーター設備費用算出シート!$N$54))))))))))</f>
        <v/>
      </c>
      <c r="AW293" s="1134"/>
      <c r="AX293" s="59"/>
      <c r="AY293" s="566"/>
      <c r="AZ293" s="1134"/>
      <c r="BA293" s="28"/>
      <c r="BB293" s="28"/>
      <c r="BC293" s="28"/>
      <c r="BD293" s="28"/>
      <c r="BE293" s="28"/>
      <c r="BF293" s="28"/>
      <c r="BG293" s="28"/>
      <c r="BH293" s="28"/>
      <c r="BI293" s="28"/>
      <c r="BJ293" s="28"/>
    </row>
    <row r="294" spans="1:62" s="29" customFormat="1">
      <c r="A294" s="67"/>
      <c r="B294" s="52">
        <v>282</v>
      </c>
      <c r="C294" s="78"/>
      <c r="D294" s="53"/>
      <c r="E294" s="68"/>
      <c r="F294" s="562"/>
      <c r="G294" s="562"/>
      <c r="H294" s="56"/>
      <c r="I294" s="57"/>
      <c r="J294" s="972"/>
      <c r="K294" s="564" t="str">
        <f t="shared" si="8"/>
        <v/>
      </c>
      <c r="L294" s="564" t="str">
        <f>IF($G294="","",IF(OR(全体概要!$C$15=1,全体概要!$C$15=2),INDEX($BG$15,MATCH($G294,$BF$15,-1)),IF(全体概要!$C$15=3,INDEX($BG$14,MATCH($G294,$BF$14,-1)),IF(AND(全体概要!$C$15&gt;=4,全体概要!$C$15&lt;=7),INDEX($BG$13,MATCH($G294,$BF$13,-1)),0))))</f>
        <v/>
      </c>
      <c r="M294" s="1048" t="str">
        <f t="shared" si="9"/>
        <v/>
      </c>
      <c r="N294" s="1133">
        <f>IF(OR(K294="",L294="",M294=""),0,(IF(全体概要!$U$54="☑",700000*K294*L294*M294,550000*K294*L294*M294)))</f>
        <v>0</v>
      </c>
      <c r="O294" s="1134"/>
      <c r="P294" s="56"/>
      <c r="Q294" s="51"/>
      <c r="R294" s="1134"/>
      <c r="S294" s="51"/>
      <c r="T294" s="51"/>
      <c r="U294" s="1134"/>
      <c r="V294" s="56"/>
      <c r="W294" s="51"/>
      <c r="X294" s="1135"/>
      <c r="Y294" s="51"/>
      <c r="Z294" s="51"/>
      <c r="AA294" s="1134"/>
      <c r="AB294" s="56"/>
      <c r="AC294" s="1134"/>
      <c r="AD294" s="56"/>
      <c r="AE294" s="1134"/>
      <c r="AF294" s="56"/>
      <c r="AG294" s="1134"/>
      <c r="AH294" s="56"/>
      <c r="AI294" s="1134"/>
      <c r="AJ294" s="56"/>
      <c r="AK294" s="1134"/>
      <c r="AL294" s="59"/>
      <c r="AM294" s="1134"/>
      <c r="AN294" s="59"/>
      <c r="AO294" s="1134"/>
      <c r="AP294" s="1020"/>
      <c r="AQ294" s="1134"/>
      <c r="AR294" s="56"/>
      <c r="AS294" s="249"/>
      <c r="AT294" s="1134"/>
      <c r="AU294" s="56"/>
      <c r="AV294" s="565" t="str">
        <f>IF(AU294="","",IF(AU294="A",パネルラジエーター設備費用算出シート!$G$13,IF(AU294="B",パネルラジエーター設備費用算出シート!$N$13,IF(AU294="C",パネルラジエーター設備費用算出シート!$G$23,IF(AU294="D",パネルラジエーター設備費用算出シート!$N$23,IF(AU294="E",パネルラジエーター設備費用算出シート!$G$33,IF(AU294="F",パネルラジエーター設備費用算出シート!$N$33,IF(AU294="G",パネルラジエーター設備費用算出シート!$G$43,IF(AU294="H",パネルラジエーター設備費用算出シート!$N$43,IF(AU294="I",パネルラジエーター設備費用算出シート!$G$54,パネルラジエーター設備費用算出シート!$N$54))))))))))</f>
        <v/>
      </c>
      <c r="AW294" s="1134"/>
      <c r="AX294" s="59"/>
      <c r="AY294" s="566"/>
      <c r="AZ294" s="1134"/>
      <c r="BA294" s="28"/>
      <c r="BB294" s="28"/>
      <c r="BC294" s="28"/>
      <c r="BD294" s="28"/>
      <c r="BE294" s="28"/>
      <c r="BF294" s="28"/>
      <c r="BG294" s="28"/>
      <c r="BH294" s="28"/>
      <c r="BI294" s="28"/>
      <c r="BJ294" s="28"/>
    </row>
    <row r="295" spans="1:62" s="29" customFormat="1">
      <c r="A295" s="67"/>
      <c r="B295" s="52">
        <v>283</v>
      </c>
      <c r="C295" s="78"/>
      <c r="D295" s="53"/>
      <c r="E295" s="68"/>
      <c r="F295" s="562"/>
      <c r="G295" s="562"/>
      <c r="H295" s="56"/>
      <c r="I295" s="57"/>
      <c r="J295" s="972"/>
      <c r="K295" s="564" t="str">
        <f t="shared" si="8"/>
        <v/>
      </c>
      <c r="L295" s="564" t="str">
        <f>IF($G295="","",IF(OR(全体概要!$C$15=1,全体概要!$C$15=2),INDEX($BG$15,MATCH($G295,$BF$15,-1)),IF(全体概要!$C$15=3,INDEX($BG$14,MATCH($G295,$BF$14,-1)),IF(AND(全体概要!$C$15&gt;=4,全体概要!$C$15&lt;=7),INDEX($BG$13,MATCH($G295,$BF$13,-1)),0))))</f>
        <v/>
      </c>
      <c r="M295" s="1048" t="str">
        <f t="shared" si="9"/>
        <v/>
      </c>
      <c r="N295" s="1133">
        <f>IF(OR(K295="",L295="",M295=""),0,(IF(全体概要!$U$54="☑",700000*K295*L295*M295,550000*K295*L295*M295)))</f>
        <v>0</v>
      </c>
      <c r="O295" s="1134"/>
      <c r="P295" s="56"/>
      <c r="Q295" s="51"/>
      <c r="R295" s="1134"/>
      <c r="S295" s="51"/>
      <c r="T295" s="51"/>
      <c r="U295" s="1134"/>
      <c r="V295" s="56"/>
      <c r="W295" s="51"/>
      <c r="X295" s="1135"/>
      <c r="Y295" s="51"/>
      <c r="Z295" s="51"/>
      <c r="AA295" s="1134"/>
      <c r="AB295" s="56"/>
      <c r="AC295" s="1134"/>
      <c r="AD295" s="56"/>
      <c r="AE295" s="1134"/>
      <c r="AF295" s="56"/>
      <c r="AG295" s="1134"/>
      <c r="AH295" s="56"/>
      <c r="AI295" s="1134"/>
      <c r="AJ295" s="56"/>
      <c r="AK295" s="1134"/>
      <c r="AL295" s="59"/>
      <c r="AM295" s="1134"/>
      <c r="AN295" s="59"/>
      <c r="AO295" s="1134"/>
      <c r="AP295" s="1020"/>
      <c r="AQ295" s="1134"/>
      <c r="AR295" s="56"/>
      <c r="AS295" s="249"/>
      <c r="AT295" s="1134"/>
      <c r="AU295" s="56"/>
      <c r="AV295" s="565" t="str">
        <f>IF(AU295="","",IF(AU295="A",パネルラジエーター設備費用算出シート!$G$13,IF(AU295="B",パネルラジエーター設備費用算出シート!$N$13,IF(AU295="C",パネルラジエーター設備費用算出シート!$G$23,IF(AU295="D",パネルラジエーター設備費用算出シート!$N$23,IF(AU295="E",パネルラジエーター設備費用算出シート!$G$33,IF(AU295="F",パネルラジエーター設備費用算出シート!$N$33,IF(AU295="G",パネルラジエーター設備費用算出シート!$G$43,IF(AU295="H",パネルラジエーター設備費用算出シート!$N$43,IF(AU295="I",パネルラジエーター設備費用算出シート!$G$54,パネルラジエーター設備費用算出シート!$N$54))))))))))</f>
        <v/>
      </c>
      <c r="AW295" s="1134"/>
      <c r="AX295" s="59"/>
      <c r="AY295" s="566"/>
      <c r="AZ295" s="1134"/>
      <c r="BA295" s="28"/>
      <c r="BB295" s="28"/>
      <c r="BC295" s="28"/>
      <c r="BD295" s="28"/>
      <c r="BE295" s="28"/>
      <c r="BF295" s="28"/>
      <c r="BG295" s="28"/>
      <c r="BH295" s="28"/>
      <c r="BI295" s="28"/>
      <c r="BJ295" s="28"/>
    </row>
    <row r="296" spans="1:62" s="29" customFormat="1">
      <c r="A296" s="67"/>
      <c r="B296" s="52">
        <v>284</v>
      </c>
      <c r="C296" s="78"/>
      <c r="D296" s="53"/>
      <c r="E296" s="68"/>
      <c r="F296" s="562"/>
      <c r="G296" s="562"/>
      <c r="H296" s="56"/>
      <c r="I296" s="57"/>
      <c r="J296" s="972"/>
      <c r="K296" s="564" t="str">
        <f t="shared" si="8"/>
        <v/>
      </c>
      <c r="L296" s="564" t="str">
        <f>IF($G296="","",IF(OR(全体概要!$C$15=1,全体概要!$C$15=2),INDEX($BG$15,MATCH($G296,$BF$15,-1)),IF(全体概要!$C$15=3,INDEX($BG$14,MATCH($G296,$BF$14,-1)),IF(AND(全体概要!$C$15&gt;=4,全体概要!$C$15&lt;=7),INDEX($BG$13,MATCH($G296,$BF$13,-1)),0))))</f>
        <v/>
      </c>
      <c r="M296" s="1048" t="str">
        <f t="shared" si="9"/>
        <v/>
      </c>
      <c r="N296" s="1133">
        <f>IF(OR(K296="",L296="",M296=""),0,(IF(全体概要!$U$54="☑",700000*K296*L296*M296,550000*K296*L296*M296)))</f>
        <v>0</v>
      </c>
      <c r="O296" s="1134"/>
      <c r="P296" s="56"/>
      <c r="Q296" s="51"/>
      <c r="R296" s="1134"/>
      <c r="S296" s="51"/>
      <c r="T296" s="51"/>
      <c r="U296" s="1134"/>
      <c r="V296" s="56"/>
      <c r="W296" s="51"/>
      <c r="X296" s="1135"/>
      <c r="Y296" s="51"/>
      <c r="Z296" s="51"/>
      <c r="AA296" s="1134"/>
      <c r="AB296" s="56"/>
      <c r="AC296" s="1134"/>
      <c r="AD296" s="56"/>
      <c r="AE296" s="1134"/>
      <c r="AF296" s="56"/>
      <c r="AG296" s="1134"/>
      <c r="AH296" s="56"/>
      <c r="AI296" s="1134"/>
      <c r="AJ296" s="56"/>
      <c r="AK296" s="1134"/>
      <c r="AL296" s="59"/>
      <c r="AM296" s="1134"/>
      <c r="AN296" s="59"/>
      <c r="AO296" s="1134"/>
      <c r="AP296" s="1020"/>
      <c r="AQ296" s="1134"/>
      <c r="AR296" s="56"/>
      <c r="AS296" s="249"/>
      <c r="AT296" s="1134"/>
      <c r="AU296" s="56"/>
      <c r="AV296" s="565" t="str">
        <f>IF(AU296="","",IF(AU296="A",パネルラジエーター設備費用算出シート!$G$13,IF(AU296="B",パネルラジエーター設備費用算出シート!$N$13,IF(AU296="C",パネルラジエーター設備費用算出シート!$G$23,IF(AU296="D",パネルラジエーター設備費用算出シート!$N$23,IF(AU296="E",パネルラジエーター設備費用算出シート!$G$33,IF(AU296="F",パネルラジエーター設備費用算出シート!$N$33,IF(AU296="G",パネルラジエーター設備費用算出シート!$G$43,IF(AU296="H",パネルラジエーター設備費用算出シート!$N$43,IF(AU296="I",パネルラジエーター設備費用算出シート!$G$54,パネルラジエーター設備費用算出シート!$N$54))))))))))</f>
        <v/>
      </c>
      <c r="AW296" s="1134"/>
      <c r="AX296" s="59"/>
      <c r="AY296" s="566"/>
      <c r="AZ296" s="1134"/>
      <c r="BA296" s="28"/>
      <c r="BB296" s="28"/>
      <c r="BC296" s="28"/>
      <c r="BD296" s="28"/>
      <c r="BE296" s="28"/>
      <c r="BF296" s="28"/>
      <c r="BG296" s="28"/>
      <c r="BH296" s="28"/>
      <c r="BI296" s="28"/>
      <c r="BJ296" s="28"/>
    </row>
    <row r="297" spans="1:62" s="29" customFormat="1">
      <c r="A297" s="67"/>
      <c r="B297" s="52">
        <v>285</v>
      </c>
      <c r="C297" s="78"/>
      <c r="D297" s="53"/>
      <c r="E297" s="68"/>
      <c r="F297" s="562"/>
      <c r="G297" s="562"/>
      <c r="H297" s="56"/>
      <c r="I297" s="57"/>
      <c r="J297" s="972"/>
      <c r="K297" s="564" t="str">
        <f t="shared" si="8"/>
        <v/>
      </c>
      <c r="L297" s="564" t="str">
        <f>IF($G297="","",IF(OR(全体概要!$C$15=1,全体概要!$C$15=2),INDEX($BG$15,MATCH($G297,$BF$15,-1)),IF(全体概要!$C$15=3,INDEX($BG$14,MATCH($G297,$BF$14,-1)),IF(AND(全体概要!$C$15&gt;=4,全体概要!$C$15&lt;=7),INDEX($BG$13,MATCH($G297,$BF$13,-1)),0))))</f>
        <v/>
      </c>
      <c r="M297" s="1048" t="str">
        <f t="shared" si="9"/>
        <v/>
      </c>
      <c r="N297" s="1133">
        <f>IF(OR(K297="",L297="",M297=""),0,(IF(全体概要!$U$54="☑",700000*K297*L297*M297,550000*K297*L297*M297)))</f>
        <v>0</v>
      </c>
      <c r="O297" s="1134"/>
      <c r="P297" s="56"/>
      <c r="Q297" s="51"/>
      <c r="R297" s="1134"/>
      <c r="S297" s="51"/>
      <c r="T297" s="51"/>
      <c r="U297" s="1134"/>
      <c r="V297" s="56"/>
      <c r="W297" s="51"/>
      <c r="X297" s="1135"/>
      <c r="Y297" s="51"/>
      <c r="Z297" s="51"/>
      <c r="AA297" s="1134"/>
      <c r="AB297" s="56"/>
      <c r="AC297" s="1134"/>
      <c r="AD297" s="56"/>
      <c r="AE297" s="1134"/>
      <c r="AF297" s="56"/>
      <c r="AG297" s="1134"/>
      <c r="AH297" s="56"/>
      <c r="AI297" s="1134"/>
      <c r="AJ297" s="56"/>
      <c r="AK297" s="1134"/>
      <c r="AL297" s="59"/>
      <c r="AM297" s="1134"/>
      <c r="AN297" s="59"/>
      <c r="AO297" s="1134"/>
      <c r="AP297" s="1020"/>
      <c r="AQ297" s="1134"/>
      <c r="AR297" s="56"/>
      <c r="AS297" s="249"/>
      <c r="AT297" s="1134"/>
      <c r="AU297" s="56"/>
      <c r="AV297" s="565" t="str">
        <f>IF(AU297="","",IF(AU297="A",パネルラジエーター設備費用算出シート!$G$13,IF(AU297="B",パネルラジエーター設備費用算出シート!$N$13,IF(AU297="C",パネルラジエーター設備費用算出シート!$G$23,IF(AU297="D",パネルラジエーター設備費用算出シート!$N$23,IF(AU297="E",パネルラジエーター設備費用算出シート!$G$33,IF(AU297="F",パネルラジエーター設備費用算出シート!$N$33,IF(AU297="G",パネルラジエーター設備費用算出シート!$G$43,IF(AU297="H",パネルラジエーター設備費用算出シート!$N$43,IF(AU297="I",パネルラジエーター設備費用算出シート!$G$54,パネルラジエーター設備費用算出シート!$N$54))))))))))</f>
        <v/>
      </c>
      <c r="AW297" s="1134"/>
      <c r="AX297" s="59"/>
      <c r="AY297" s="566"/>
      <c r="AZ297" s="1134"/>
      <c r="BA297" s="28"/>
      <c r="BB297" s="28"/>
      <c r="BC297" s="28"/>
      <c r="BD297" s="28"/>
      <c r="BE297" s="28"/>
      <c r="BF297" s="28"/>
      <c r="BG297" s="28"/>
      <c r="BH297" s="28"/>
      <c r="BI297" s="28"/>
      <c r="BJ297" s="28"/>
    </row>
    <row r="298" spans="1:62" s="29" customFormat="1">
      <c r="A298" s="67"/>
      <c r="B298" s="52">
        <v>286</v>
      </c>
      <c r="C298" s="78"/>
      <c r="D298" s="53"/>
      <c r="E298" s="68"/>
      <c r="F298" s="562"/>
      <c r="G298" s="562"/>
      <c r="H298" s="56"/>
      <c r="I298" s="57"/>
      <c r="J298" s="972"/>
      <c r="K298" s="564" t="str">
        <f t="shared" si="8"/>
        <v/>
      </c>
      <c r="L298" s="564" t="str">
        <f>IF($G298="","",IF(OR(全体概要!$C$15=1,全体概要!$C$15=2),INDEX($BG$15,MATCH($G298,$BF$15,-1)),IF(全体概要!$C$15=3,INDEX($BG$14,MATCH($G298,$BF$14,-1)),IF(AND(全体概要!$C$15&gt;=4,全体概要!$C$15&lt;=7),INDEX($BG$13,MATCH($G298,$BF$13,-1)),0))))</f>
        <v/>
      </c>
      <c r="M298" s="1048" t="str">
        <f t="shared" si="9"/>
        <v/>
      </c>
      <c r="N298" s="1133">
        <f>IF(OR(K298="",L298="",M298=""),0,(IF(全体概要!$U$54="☑",700000*K298*L298*M298,550000*K298*L298*M298)))</f>
        <v>0</v>
      </c>
      <c r="O298" s="1134"/>
      <c r="P298" s="56"/>
      <c r="Q298" s="51"/>
      <c r="R298" s="1134"/>
      <c r="S298" s="51"/>
      <c r="T298" s="51"/>
      <c r="U298" s="1134"/>
      <c r="V298" s="56"/>
      <c r="W298" s="51"/>
      <c r="X298" s="1135"/>
      <c r="Y298" s="51"/>
      <c r="Z298" s="51"/>
      <c r="AA298" s="1134"/>
      <c r="AB298" s="56"/>
      <c r="AC298" s="1134"/>
      <c r="AD298" s="56"/>
      <c r="AE298" s="1134"/>
      <c r="AF298" s="56"/>
      <c r="AG298" s="1134"/>
      <c r="AH298" s="56"/>
      <c r="AI298" s="1134"/>
      <c r="AJ298" s="56"/>
      <c r="AK298" s="1134"/>
      <c r="AL298" s="59"/>
      <c r="AM298" s="1134"/>
      <c r="AN298" s="59"/>
      <c r="AO298" s="1134"/>
      <c r="AP298" s="1020"/>
      <c r="AQ298" s="1134"/>
      <c r="AR298" s="56"/>
      <c r="AS298" s="249"/>
      <c r="AT298" s="1134"/>
      <c r="AU298" s="56"/>
      <c r="AV298" s="565" t="str">
        <f>IF(AU298="","",IF(AU298="A",パネルラジエーター設備費用算出シート!$G$13,IF(AU298="B",パネルラジエーター設備費用算出シート!$N$13,IF(AU298="C",パネルラジエーター設備費用算出シート!$G$23,IF(AU298="D",パネルラジエーター設備費用算出シート!$N$23,IF(AU298="E",パネルラジエーター設備費用算出シート!$G$33,IF(AU298="F",パネルラジエーター設備費用算出シート!$N$33,IF(AU298="G",パネルラジエーター設備費用算出シート!$G$43,IF(AU298="H",パネルラジエーター設備費用算出シート!$N$43,IF(AU298="I",パネルラジエーター設備費用算出シート!$G$54,パネルラジエーター設備費用算出シート!$N$54))))))))))</f>
        <v/>
      </c>
      <c r="AW298" s="1134"/>
      <c r="AX298" s="59"/>
      <c r="AY298" s="566"/>
      <c r="AZ298" s="1134"/>
      <c r="BA298" s="28"/>
      <c r="BB298" s="28"/>
      <c r="BC298" s="28"/>
      <c r="BD298" s="28"/>
      <c r="BE298" s="28"/>
      <c r="BF298" s="28"/>
      <c r="BG298" s="28"/>
      <c r="BH298" s="28"/>
      <c r="BI298" s="28"/>
      <c r="BJ298" s="28"/>
    </row>
    <row r="299" spans="1:62" s="29" customFormat="1">
      <c r="A299" s="67"/>
      <c r="B299" s="52">
        <v>287</v>
      </c>
      <c r="C299" s="78"/>
      <c r="D299" s="53"/>
      <c r="E299" s="68"/>
      <c r="F299" s="562"/>
      <c r="G299" s="562"/>
      <c r="H299" s="56"/>
      <c r="I299" s="57"/>
      <c r="J299" s="972"/>
      <c r="K299" s="564" t="str">
        <f t="shared" si="8"/>
        <v/>
      </c>
      <c r="L299" s="564" t="str">
        <f>IF($G299="","",IF(OR(全体概要!$C$15=1,全体概要!$C$15=2),INDEX($BG$15,MATCH($G299,$BF$15,-1)),IF(全体概要!$C$15=3,INDEX($BG$14,MATCH($G299,$BF$14,-1)),IF(AND(全体概要!$C$15&gt;=4,全体概要!$C$15&lt;=7),INDEX($BG$13,MATCH($G299,$BF$13,-1)),0))))</f>
        <v/>
      </c>
      <c r="M299" s="1048" t="str">
        <f t="shared" si="9"/>
        <v/>
      </c>
      <c r="N299" s="1133">
        <f>IF(OR(K299="",L299="",M299=""),0,(IF(全体概要!$U$54="☑",700000*K299*L299*M299,550000*K299*L299*M299)))</f>
        <v>0</v>
      </c>
      <c r="O299" s="1134"/>
      <c r="P299" s="56"/>
      <c r="Q299" s="51"/>
      <c r="R299" s="1134"/>
      <c r="S299" s="51"/>
      <c r="T299" s="51"/>
      <c r="U299" s="1134"/>
      <c r="V299" s="56"/>
      <c r="W299" s="51"/>
      <c r="X299" s="1135"/>
      <c r="Y299" s="51"/>
      <c r="Z299" s="51"/>
      <c r="AA299" s="1134"/>
      <c r="AB299" s="56"/>
      <c r="AC299" s="1134"/>
      <c r="AD299" s="56"/>
      <c r="AE299" s="1134"/>
      <c r="AF299" s="56"/>
      <c r="AG299" s="1134"/>
      <c r="AH299" s="56"/>
      <c r="AI299" s="1134"/>
      <c r="AJ299" s="56"/>
      <c r="AK299" s="1134"/>
      <c r="AL299" s="59"/>
      <c r="AM299" s="1134"/>
      <c r="AN299" s="59"/>
      <c r="AO299" s="1134"/>
      <c r="AP299" s="1020"/>
      <c r="AQ299" s="1134"/>
      <c r="AR299" s="56"/>
      <c r="AS299" s="249"/>
      <c r="AT299" s="1134"/>
      <c r="AU299" s="56"/>
      <c r="AV299" s="565" t="str">
        <f>IF(AU299="","",IF(AU299="A",パネルラジエーター設備費用算出シート!$G$13,IF(AU299="B",パネルラジエーター設備費用算出シート!$N$13,IF(AU299="C",パネルラジエーター設備費用算出シート!$G$23,IF(AU299="D",パネルラジエーター設備費用算出シート!$N$23,IF(AU299="E",パネルラジエーター設備費用算出シート!$G$33,IF(AU299="F",パネルラジエーター設備費用算出シート!$N$33,IF(AU299="G",パネルラジエーター設備費用算出シート!$G$43,IF(AU299="H",パネルラジエーター設備費用算出シート!$N$43,IF(AU299="I",パネルラジエーター設備費用算出シート!$G$54,パネルラジエーター設備費用算出シート!$N$54))))))))))</f>
        <v/>
      </c>
      <c r="AW299" s="1134"/>
      <c r="AX299" s="59"/>
      <c r="AY299" s="566"/>
      <c r="AZ299" s="1134"/>
      <c r="BA299" s="28"/>
      <c r="BB299" s="28"/>
      <c r="BC299" s="28"/>
      <c r="BD299" s="28"/>
      <c r="BE299" s="28"/>
      <c r="BF299" s="28"/>
      <c r="BG299" s="28"/>
      <c r="BH299" s="28"/>
      <c r="BI299" s="28"/>
      <c r="BJ299" s="28"/>
    </row>
    <row r="300" spans="1:62" s="29" customFormat="1">
      <c r="A300" s="67"/>
      <c r="B300" s="52">
        <v>288</v>
      </c>
      <c r="C300" s="78"/>
      <c r="D300" s="53"/>
      <c r="E300" s="68"/>
      <c r="F300" s="562"/>
      <c r="G300" s="562"/>
      <c r="H300" s="56"/>
      <c r="I300" s="57"/>
      <c r="J300" s="972"/>
      <c r="K300" s="564" t="str">
        <f t="shared" si="8"/>
        <v/>
      </c>
      <c r="L300" s="564" t="str">
        <f>IF($G300="","",IF(OR(全体概要!$C$15=1,全体概要!$C$15=2),INDEX($BG$15,MATCH($G300,$BF$15,-1)),IF(全体概要!$C$15=3,INDEX($BG$14,MATCH($G300,$BF$14,-1)),IF(AND(全体概要!$C$15&gt;=4,全体概要!$C$15&lt;=7),INDEX($BG$13,MATCH($G300,$BF$13,-1)),0))))</f>
        <v/>
      </c>
      <c r="M300" s="1048" t="str">
        <f t="shared" si="9"/>
        <v/>
      </c>
      <c r="N300" s="1133">
        <f>IF(OR(K300="",L300="",M300=""),0,(IF(全体概要!$U$54="☑",700000*K300*L300*M300,550000*K300*L300*M300)))</f>
        <v>0</v>
      </c>
      <c r="O300" s="1134"/>
      <c r="P300" s="56"/>
      <c r="Q300" s="51"/>
      <c r="R300" s="1134"/>
      <c r="S300" s="51"/>
      <c r="T300" s="51"/>
      <c r="U300" s="1134"/>
      <c r="V300" s="56"/>
      <c r="W300" s="51"/>
      <c r="X300" s="1135"/>
      <c r="Y300" s="51"/>
      <c r="Z300" s="51"/>
      <c r="AA300" s="1134"/>
      <c r="AB300" s="56"/>
      <c r="AC300" s="1134"/>
      <c r="AD300" s="56"/>
      <c r="AE300" s="1134"/>
      <c r="AF300" s="56"/>
      <c r="AG300" s="1134"/>
      <c r="AH300" s="56"/>
      <c r="AI300" s="1134"/>
      <c r="AJ300" s="56"/>
      <c r="AK300" s="1134"/>
      <c r="AL300" s="59"/>
      <c r="AM300" s="1134"/>
      <c r="AN300" s="59"/>
      <c r="AO300" s="1134"/>
      <c r="AP300" s="1020"/>
      <c r="AQ300" s="1134"/>
      <c r="AR300" s="56"/>
      <c r="AS300" s="249"/>
      <c r="AT300" s="1134"/>
      <c r="AU300" s="56"/>
      <c r="AV300" s="565" t="str">
        <f>IF(AU300="","",IF(AU300="A",パネルラジエーター設備費用算出シート!$G$13,IF(AU300="B",パネルラジエーター設備費用算出シート!$N$13,IF(AU300="C",パネルラジエーター設備費用算出シート!$G$23,IF(AU300="D",パネルラジエーター設備費用算出シート!$N$23,IF(AU300="E",パネルラジエーター設備費用算出シート!$G$33,IF(AU300="F",パネルラジエーター設備費用算出シート!$N$33,IF(AU300="G",パネルラジエーター設備費用算出シート!$G$43,IF(AU300="H",パネルラジエーター設備費用算出シート!$N$43,IF(AU300="I",パネルラジエーター設備費用算出シート!$G$54,パネルラジエーター設備費用算出シート!$N$54))))))))))</f>
        <v/>
      </c>
      <c r="AW300" s="1134"/>
      <c r="AX300" s="59"/>
      <c r="AY300" s="566"/>
      <c r="AZ300" s="1134"/>
      <c r="BA300" s="28"/>
      <c r="BB300" s="28"/>
      <c r="BC300" s="28"/>
      <c r="BD300" s="28"/>
      <c r="BE300" s="28"/>
      <c r="BF300" s="28"/>
      <c r="BG300" s="28"/>
      <c r="BH300" s="28"/>
      <c r="BI300" s="28"/>
      <c r="BJ300" s="28"/>
    </row>
    <row r="301" spans="1:62" s="29" customFormat="1">
      <c r="A301" s="67"/>
      <c r="B301" s="52">
        <v>289</v>
      </c>
      <c r="C301" s="78"/>
      <c r="D301" s="53"/>
      <c r="E301" s="68"/>
      <c r="F301" s="562"/>
      <c r="G301" s="562"/>
      <c r="H301" s="56"/>
      <c r="I301" s="57"/>
      <c r="J301" s="972"/>
      <c r="K301" s="564" t="str">
        <f t="shared" si="8"/>
        <v/>
      </c>
      <c r="L301" s="564" t="str">
        <f>IF($G301="","",IF(OR(全体概要!$C$15=1,全体概要!$C$15=2),INDEX($BG$15,MATCH($G301,$BF$15,-1)),IF(全体概要!$C$15=3,INDEX($BG$14,MATCH($G301,$BF$14,-1)),IF(AND(全体概要!$C$15&gt;=4,全体概要!$C$15&lt;=7),INDEX($BG$13,MATCH($G301,$BF$13,-1)),0))))</f>
        <v/>
      </c>
      <c r="M301" s="1048" t="str">
        <f t="shared" si="9"/>
        <v/>
      </c>
      <c r="N301" s="1133">
        <f>IF(OR(K301="",L301="",M301=""),0,(IF(全体概要!$U$54="☑",700000*K301*L301*M301,550000*K301*L301*M301)))</f>
        <v>0</v>
      </c>
      <c r="O301" s="1134"/>
      <c r="P301" s="56"/>
      <c r="Q301" s="51"/>
      <c r="R301" s="1134"/>
      <c r="S301" s="51"/>
      <c r="T301" s="51"/>
      <c r="U301" s="1134"/>
      <c r="V301" s="56"/>
      <c r="W301" s="51"/>
      <c r="X301" s="1135"/>
      <c r="Y301" s="51"/>
      <c r="Z301" s="51"/>
      <c r="AA301" s="1134"/>
      <c r="AB301" s="56"/>
      <c r="AC301" s="1134"/>
      <c r="AD301" s="56"/>
      <c r="AE301" s="1134"/>
      <c r="AF301" s="56"/>
      <c r="AG301" s="1134"/>
      <c r="AH301" s="56"/>
      <c r="AI301" s="1134"/>
      <c r="AJ301" s="56"/>
      <c r="AK301" s="1134"/>
      <c r="AL301" s="59"/>
      <c r="AM301" s="1134"/>
      <c r="AN301" s="59"/>
      <c r="AO301" s="1134"/>
      <c r="AP301" s="1020"/>
      <c r="AQ301" s="1134"/>
      <c r="AR301" s="56"/>
      <c r="AS301" s="249"/>
      <c r="AT301" s="1134"/>
      <c r="AU301" s="56"/>
      <c r="AV301" s="565" t="str">
        <f>IF(AU301="","",IF(AU301="A",パネルラジエーター設備費用算出シート!$G$13,IF(AU301="B",パネルラジエーター設備費用算出シート!$N$13,IF(AU301="C",パネルラジエーター設備費用算出シート!$G$23,IF(AU301="D",パネルラジエーター設備費用算出シート!$N$23,IF(AU301="E",パネルラジエーター設備費用算出シート!$G$33,IF(AU301="F",パネルラジエーター設備費用算出シート!$N$33,IF(AU301="G",パネルラジエーター設備費用算出シート!$G$43,IF(AU301="H",パネルラジエーター設備費用算出シート!$N$43,IF(AU301="I",パネルラジエーター設備費用算出シート!$G$54,パネルラジエーター設備費用算出シート!$N$54))))))))))</f>
        <v/>
      </c>
      <c r="AW301" s="1134"/>
      <c r="AX301" s="59"/>
      <c r="AY301" s="566"/>
      <c r="AZ301" s="1134"/>
      <c r="BA301" s="28"/>
      <c r="BB301" s="28"/>
      <c r="BC301" s="28"/>
      <c r="BD301" s="28"/>
      <c r="BE301" s="28"/>
      <c r="BF301" s="28"/>
      <c r="BG301" s="28"/>
      <c r="BH301" s="28"/>
      <c r="BI301" s="28"/>
      <c r="BJ301" s="28"/>
    </row>
    <row r="302" spans="1:62" s="29" customFormat="1">
      <c r="A302" s="67"/>
      <c r="B302" s="52">
        <v>290</v>
      </c>
      <c r="C302" s="78"/>
      <c r="D302" s="53"/>
      <c r="E302" s="68"/>
      <c r="F302" s="562"/>
      <c r="G302" s="562"/>
      <c r="H302" s="56"/>
      <c r="I302" s="57"/>
      <c r="J302" s="972"/>
      <c r="K302" s="564" t="str">
        <f t="shared" si="8"/>
        <v/>
      </c>
      <c r="L302" s="564" t="str">
        <f>IF($G302="","",IF(OR(全体概要!$C$15=1,全体概要!$C$15=2),INDEX($BG$15,MATCH($G302,$BF$15,-1)),IF(全体概要!$C$15=3,INDEX($BG$14,MATCH($G302,$BF$14,-1)),IF(AND(全体概要!$C$15&gt;=4,全体概要!$C$15&lt;=7),INDEX($BG$13,MATCH($G302,$BF$13,-1)),0))))</f>
        <v/>
      </c>
      <c r="M302" s="1048" t="str">
        <f t="shared" si="9"/>
        <v/>
      </c>
      <c r="N302" s="1133">
        <f>IF(OR(K302="",L302="",M302=""),0,(IF(全体概要!$U$54="☑",700000*K302*L302*M302,550000*K302*L302*M302)))</f>
        <v>0</v>
      </c>
      <c r="O302" s="1134"/>
      <c r="P302" s="56"/>
      <c r="Q302" s="51"/>
      <c r="R302" s="1134"/>
      <c r="S302" s="51"/>
      <c r="T302" s="51"/>
      <c r="U302" s="1134"/>
      <c r="V302" s="56"/>
      <c r="W302" s="51"/>
      <c r="X302" s="1135"/>
      <c r="Y302" s="51"/>
      <c r="Z302" s="51"/>
      <c r="AA302" s="1134"/>
      <c r="AB302" s="56"/>
      <c r="AC302" s="1134"/>
      <c r="AD302" s="56"/>
      <c r="AE302" s="1134"/>
      <c r="AF302" s="56"/>
      <c r="AG302" s="1134"/>
      <c r="AH302" s="56"/>
      <c r="AI302" s="1134"/>
      <c r="AJ302" s="56"/>
      <c r="AK302" s="1134"/>
      <c r="AL302" s="59"/>
      <c r="AM302" s="1134"/>
      <c r="AN302" s="59"/>
      <c r="AO302" s="1134"/>
      <c r="AP302" s="1020"/>
      <c r="AQ302" s="1134"/>
      <c r="AR302" s="56"/>
      <c r="AS302" s="249"/>
      <c r="AT302" s="1134"/>
      <c r="AU302" s="56"/>
      <c r="AV302" s="565" t="str">
        <f>IF(AU302="","",IF(AU302="A",パネルラジエーター設備費用算出シート!$G$13,IF(AU302="B",パネルラジエーター設備費用算出シート!$N$13,IF(AU302="C",パネルラジエーター設備費用算出シート!$G$23,IF(AU302="D",パネルラジエーター設備費用算出シート!$N$23,IF(AU302="E",パネルラジエーター設備費用算出シート!$G$33,IF(AU302="F",パネルラジエーター設備費用算出シート!$N$33,IF(AU302="G",パネルラジエーター設備費用算出シート!$G$43,IF(AU302="H",パネルラジエーター設備費用算出シート!$N$43,IF(AU302="I",パネルラジエーター設備費用算出シート!$G$54,パネルラジエーター設備費用算出シート!$N$54))))))))))</f>
        <v/>
      </c>
      <c r="AW302" s="1134"/>
      <c r="AX302" s="59"/>
      <c r="AY302" s="566"/>
      <c r="AZ302" s="1134"/>
      <c r="BA302" s="28"/>
      <c r="BB302" s="28"/>
      <c r="BC302" s="28"/>
      <c r="BD302" s="28"/>
      <c r="BE302" s="28"/>
      <c r="BF302" s="28"/>
      <c r="BG302" s="28"/>
      <c r="BH302" s="28"/>
      <c r="BI302" s="28"/>
      <c r="BJ302" s="28"/>
    </row>
    <row r="303" spans="1:62" s="29" customFormat="1">
      <c r="A303" s="67"/>
      <c r="B303" s="52">
        <v>291</v>
      </c>
      <c r="C303" s="78"/>
      <c r="D303" s="53"/>
      <c r="E303" s="68"/>
      <c r="F303" s="562"/>
      <c r="G303" s="562"/>
      <c r="H303" s="56"/>
      <c r="I303" s="57"/>
      <c r="J303" s="972"/>
      <c r="K303" s="564" t="str">
        <f t="shared" si="8"/>
        <v/>
      </c>
      <c r="L303" s="564" t="str">
        <f>IF($G303="","",IF(OR(全体概要!$C$15=1,全体概要!$C$15=2),INDEX($BG$15,MATCH($G303,$BF$15,-1)),IF(全体概要!$C$15=3,INDEX($BG$14,MATCH($G303,$BF$14,-1)),IF(AND(全体概要!$C$15&gt;=4,全体概要!$C$15&lt;=7),INDEX($BG$13,MATCH($G303,$BF$13,-1)),0))))</f>
        <v/>
      </c>
      <c r="M303" s="1048" t="str">
        <f t="shared" si="9"/>
        <v/>
      </c>
      <c r="N303" s="1133">
        <f>IF(OR(K303="",L303="",M303=""),0,(IF(全体概要!$U$54="☑",700000*K303*L303*M303,550000*K303*L303*M303)))</f>
        <v>0</v>
      </c>
      <c r="O303" s="1134"/>
      <c r="P303" s="56"/>
      <c r="Q303" s="51"/>
      <c r="R303" s="1134"/>
      <c r="S303" s="51"/>
      <c r="T303" s="51"/>
      <c r="U303" s="1134"/>
      <c r="V303" s="56"/>
      <c r="W303" s="51"/>
      <c r="X303" s="1135"/>
      <c r="Y303" s="51"/>
      <c r="Z303" s="51"/>
      <c r="AA303" s="1134"/>
      <c r="AB303" s="56"/>
      <c r="AC303" s="1134"/>
      <c r="AD303" s="56"/>
      <c r="AE303" s="1134"/>
      <c r="AF303" s="56"/>
      <c r="AG303" s="1134"/>
      <c r="AH303" s="56"/>
      <c r="AI303" s="1134"/>
      <c r="AJ303" s="56"/>
      <c r="AK303" s="1134"/>
      <c r="AL303" s="59"/>
      <c r="AM303" s="1134"/>
      <c r="AN303" s="59"/>
      <c r="AO303" s="1134"/>
      <c r="AP303" s="1020"/>
      <c r="AQ303" s="1134"/>
      <c r="AR303" s="56"/>
      <c r="AS303" s="249"/>
      <c r="AT303" s="1134"/>
      <c r="AU303" s="56"/>
      <c r="AV303" s="565" t="str">
        <f>IF(AU303="","",IF(AU303="A",パネルラジエーター設備費用算出シート!$G$13,IF(AU303="B",パネルラジエーター設備費用算出シート!$N$13,IF(AU303="C",パネルラジエーター設備費用算出シート!$G$23,IF(AU303="D",パネルラジエーター設備費用算出シート!$N$23,IF(AU303="E",パネルラジエーター設備費用算出シート!$G$33,IF(AU303="F",パネルラジエーター設備費用算出シート!$N$33,IF(AU303="G",パネルラジエーター設備費用算出シート!$G$43,IF(AU303="H",パネルラジエーター設備費用算出シート!$N$43,IF(AU303="I",パネルラジエーター設備費用算出シート!$G$54,パネルラジエーター設備費用算出シート!$N$54))))))))))</f>
        <v/>
      </c>
      <c r="AW303" s="1134"/>
      <c r="AX303" s="59"/>
      <c r="AY303" s="566"/>
      <c r="AZ303" s="1134"/>
      <c r="BA303" s="28"/>
      <c r="BB303" s="28"/>
      <c r="BC303" s="28"/>
      <c r="BD303" s="28"/>
      <c r="BE303" s="28"/>
      <c r="BF303" s="28"/>
      <c r="BG303" s="28"/>
      <c r="BH303" s="28"/>
      <c r="BI303" s="28"/>
      <c r="BJ303" s="28"/>
    </row>
    <row r="304" spans="1:62" s="29" customFormat="1">
      <c r="A304" s="67"/>
      <c r="B304" s="52">
        <v>292</v>
      </c>
      <c r="C304" s="78"/>
      <c r="D304" s="53"/>
      <c r="E304" s="68"/>
      <c r="F304" s="562"/>
      <c r="G304" s="562"/>
      <c r="H304" s="56"/>
      <c r="I304" s="57"/>
      <c r="J304" s="972"/>
      <c r="K304" s="564" t="str">
        <f t="shared" si="8"/>
        <v/>
      </c>
      <c r="L304" s="564" t="str">
        <f>IF($G304="","",IF(OR(全体概要!$C$15=1,全体概要!$C$15=2),INDEX($BG$15,MATCH($G304,$BF$15,-1)),IF(全体概要!$C$15=3,INDEX($BG$14,MATCH($G304,$BF$14,-1)),IF(AND(全体概要!$C$15&gt;=4,全体概要!$C$15&lt;=7),INDEX($BG$13,MATCH($G304,$BF$13,-1)),0))))</f>
        <v/>
      </c>
      <c r="M304" s="1048" t="str">
        <f t="shared" si="9"/>
        <v/>
      </c>
      <c r="N304" s="1133">
        <f>IF(OR(K304="",L304="",M304=""),0,(IF(全体概要!$U$54="☑",700000*K304*L304*M304,550000*K304*L304*M304)))</f>
        <v>0</v>
      </c>
      <c r="O304" s="1134"/>
      <c r="P304" s="56"/>
      <c r="Q304" s="51"/>
      <c r="R304" s="1134"/>
      <c r="S304" s="51"/>
      <c r="T304" s="51"/>
      <c r="U304" s="1134"/>
      <c r="V304" s="56"/>
      <c r="W304" s="51"/>
      <c r="X304" s="1135"/>
      <c r="Y304" s="51"/>
      <c r="Z304" s="51"/>
      <c r="AA304" s="1134"/>
      <c r="AB304" s="56"/>
      <c r="AC304" s="1134"/>
      <c r="AD304" s="56"/>
      <c r="AE304" s="1134"/>
      <c r="AF304" s="56"/>
      <c r="AG304" s="1134"/>
      <c r="AH304" s="56"/>
      <c r="AI304" s="1134"/>
      <c r="AJ304" s="56"/>
      <c r="AK304" s="1134"/>
      <c r="AL304" s="59"/>
      <c r="AM304" s="1134"/>
      <c r="AN304" s="59"/>
      <c r="AO304" s="1134"/>
      <c r="AP304" s="1020"/>
      <c r="AQ304" s="1134"/>
      <c r="AR304" s="56"/>
      <c r="AS304" s="249"/>
      <c r="AT304" s="1134"/>
      <c r="AU304" s="56"/>
      <c r="AV304" s="565" t="str">
        <f>IF(AU304="","",IF(AU304="A",パネルラジエーター設備費用算出シート!$G$13,IF(AU304="B",パネルラジエーター設備費用算出シート!$N$13,IF(AU304="C",パネルラジエーター設備費用算出シート!$G$23,IF(AU304="D",パネルラジエーター設備費用算出シート!$N$23,IF(AU304="E",パネルラジエーター設備費用算出シート!$G$33,IF(AU304="F",パネルラジエーター設備費用算出シート!$N$33,IF(AU304="G",パネルラジエーター設備費用算出シート!$G$43,IF(AU304="H",パネルラジエーター設備費用算出シート!$N$43,IF(AU304="I",パネルラジエーター設備費用算出シート!$G$54,パネルラジエーター設備費用算出シート!$N$54))))))))))</f>
        <v/>
      </c>
      <c r="AW304" s="1134"/>
      <c r="AX304" s="59"/>
      <c r="AY304" s="566"/>
      <c r="AZ304" s="1134"/>
      <c r="BA304" s="28"/>
      <c r="BB304" s="28"/>
      <c r="BC304" s="28"/>
      <c r="BD304" s="28"/>
      <c r="BE304" s="28"/>
      <c r="BF304" s="28"/>
      <c r="BG304" s="28"/>
      <c r="BH304" s="28"/>
      <c r="BI304" s="28"/>
      <c r="BJ304" s="28"/>
    </row>
    <row r="305" spans="1:62" s="29" customFormat="1">
      <c r="A305" s="67"/>
      <c r="B305" s="52">
        <v>293</v>
      </c>
      <c r="C305" s="78"/>
      <c r="D305" s="53"/>
      <c r="E305" s="68"/>
      <c r="F305" s="562"/>
      <c r="G305" s="562"/>
      <c r="H305" s="56"/>
      <c r="I305" s="57"/>
      <c r="J305" s="972"/>
      <c r="K305" s="564" t="str">
        <f t="shared" si="8"/>
        <v/>
      </c>
      <c r="L305" s="564" t="str">
        <f>IF($G305="","",IF(OR(全体概要!$C$15=1,全体概要!$C$15=2),INDEX($BG$15,MATCH($G305,$BF$15,-1)),IF(全体概要!$C$15=3,INDEX($BG$14,MATCH($G305,$BF$14,-1)),IF(AND(全体概要!$C$15&gt;=4,全体概要!$C$15&lt;=7),INDEX($BG$13,MATCH($G305,$BF$13,-1)),0))))</f>
        <v/>
      </c>
      <c r="M305" s="1048" t="str">
        <f t="shared" si="9"/>
        <v/>
      </c>
      <c r="N305" s="1133">
        <f>IF(OR(K305="",L305="",M305=""),0,(IF(全体概要!$U$54="☑",700000*K305*L305*M305,550000*K305*L305*M305)))</f>
        <v>0</v>
      </c>
      <c r="O305" s="1134"/>
      <c r="P305" s="56"/>
      <c r="Q305" s="51"/>
      <c r="R305" s="1134"/>
      <c r="S305" s="51"/>
      <c r="T305" s="51"/>
      <c r="U305" s="1134"/>
      <c r="V305" s="56"/>
      <c r="W305" s="51"/>
      <c r="X305" s="1135"/>
      <c r="Y305" s="51"/>
      <c r="Z305" s="51"/>
      <c r="AA305" s="1134"/>
      <c r="AB305" s="56"/>
      <c r="AC305" s="1134"/>
      <c r="AD305" s="56"/>
      <c r="AE305" s="1134"/>
      <c r="AF305" s="56"/>
      <c r="AG305" s="1134"/>
      <c r="AH305" s="56"/>
      <c r="AI305" s="1134"/>
      <c r="AJ305" s="56"/>
      <c r="AK305" s="1134"/>
      <c r="AL305" s="59"/>
      <c r="AM305" s="1134"/>
      <c r="AN305" s="59"/>
      <c r="AO305" s="1134"/>
      <c r="AP305" s="1020"/>
      <c r="AQ305" s="1134"/>
      <c r="AR305" s="56"/>
      <c r="AS305" s="249"/>
      <c r="AT305" s="1134"/>
      <c r="AU305" s="56"/>
      <c r="AV305" s="565" t="str">
        <f>IF(AU305="","",IF(AU305="A",パネルラジエーター設備費用算出シート!$G$13,IF(AU305="B",パネルラジエーター設備費用算出シート!$N$13,IF(AU305="C",パネルラジエーター設備費用算出シート!$G$23,IF(AU305="D",パネルラジエーター設備費用算出シート!$N$23,IF(AU305="E",パネルラジエーター設備費用算出シート!$G$33,IF(AU305="F",パネルラジエーター設備費用算出シート!$N$33,IF(AU305="G",パネルラジエーター設備費用算出シート!$G$43,IF(AU305="H",パネルラジエーター設備費用算出シート!$N$43,IF(AU305="I",パネルラジエーター設備費用算出シート!$G$54,パネルラジエーター設備費用算出シート!$N$54))))))))))</f>
        <v/>
      </c>
      <c r="AW305" s="1134"/>
      <c r="AX305" s="59"/>
      <c r="AY305" s="566"/>
      <c r="AZ305" s="1134"/>
      <c r="BA305" s="28"/>
      <c r="BB305" s="28"/>
      <c r="BC305" s="28"/>
      <c r="BD305" s="28"/>
      <c r="BE305" s="28"/>
      <c r="BF305" s="28"/>
      <c r="BG305" s="28"/>
      <c r="BH305" s="28"/>
      <c r="BI305" s="28"/>
      <c r="BJ305" s="28"/>
    </row>
    <row r="306" spans="1:62" s="29" customFormat="1">
      <c r="A306" s="67"/>
      <c r="B306" s="52">
        <v>294</v>
      </c>
      <c r="C306" s="78"/>
      <c r="D306" s="53"/>
      <c r="E306" s="68"/>
      <c r="F306" s="562"/>
      <c r="G306" s="562"/>
      <c r="H306" s="56"/>
      <c r="I306" s="57"/>
      <c r="J306" s="972"/>
      <c r="K306" s="564" t="str">
        <f t="shared" si="8"/>
        <v/>
      </c>
      <c r="L306" s="564" t="str">
        <f>IF($G306="","",IF(OR(全体概要!$C$15=1,全体概要!$C$15=2),INDEX($BG$15,MATCH($G306,$BF$15,-1)),IF(全体概要!$C$15=3,INDEX($BG$14,MATCH($G306,$BF$14,-1)),IF(AND(全体概要!$C$15&gt;=4,全体概要!$C$15&lt;=7),INDEX($BG$13,MATCH($G306,$BF$13,-1)),0))))</f>
        <v/>
      </c>
      <c r="M306" s="1048" t="str">
        <f t="shared" si="9"/>
        <v/>
      </c>
      <c r="N306" s="1133">
        <f>IF(OR(K306="",L306="",M306=""),0,(IF(全体概要!$U$54="☑",700000*K306*L306*M306,550000*K306*L306*M306)))</f>
        <v>0</v>
      </c>
      <c r="O306" s="1134"/>
      <c r="P306" s="56"/>
      <c r="Q306" s="51"/>
      <c r="R306" s="1134"/>
      <c r="S306" s="51"/>
      <c r="T306" s="51"/>
      <c r="U306" s="1134"/>
      <c r="V306" s="56"/>
      <c r="W306" s="51"/>
      <c r="X306" s="1135"/>
      <c r="Y306" s="51"/>
      <c r="Z306" s="51"/>
      <c r="AA306" s="1134"/>
      <c r="AB306" s="56"/>
      <c r="AC306" s="1134"/>
      <c r="AD306" s="56"/>
      <c r="AE306" s="1134"/>
      <c r="AF306" s="56"/>
      <c r="AG306" s="1134"/>
      <c r="AH306" s="56"/>
      <c r="AI306" s="1134"/>
      <c r="AJ306" s="56"/>
      <c r="AK306" s="1134"/>
      <c r="AL306" s="59"/>
      <c r="AM306" s="1134"/>
      <c r="AN306" s="59"/>
      <c r="AO306" s="1134"/>
      <c r="AP306" s="1020"/>
      <c r="AQ306" s="1134"/>
      <c r="AR306" s="56"/>
      <c r="AS306" s="249"/>
      <c r="AT306" s="1134"/>
      <c r="AU306" s="56"/>
      <c r="AV306" s="565" t="str">
        <f>IF(AU306="","",IF(AU306="A",パネルラジエーター設備費用算出シート!$G$13,IF(AU306="B",パネルラジエーター設備費用算出シート!$N$13,IF(AU306="C",パネルラジエーター設備費用算出シート!$G$23,IF(AU306="D",パネルラジエーター設備費用算出シート!$N$23,IF(AU306="E",パネルラジエーター設備費用算出シート!$G$33,IF(AU306="F",パネルラジエーター設備費用算出シート!$N$33,IF(AU306="G",パネルラジエーター設備費用算出シート!$G$43,IF(AU306="H",パネルラジエーター設備費用算出シート!$N$43,IF(AU306="I",パネルラジエーター設備費用算出シート!$G$54,パネルラジエーター設備費用算出シート!$N$54))))))))))</f>
        <v/>
      </c>
      <c r="AW306" s="1134"/>
      <c r="AX306" s="59"/>
      <c r="AY306" s="566"/>
      <c r="AZ306" s="1134"/>
      <c r="BA306" s="28"/>
      <c r="BB306" s="28"/>
      <c r="BC306" s="28"/>
      <c r="BD306" s="28"/>
      <c r="BE306" s="28"/>
      <c r="BF306" s="28"/>
      <c r="BG306" s="28"/>
      <c r="BH306" s="28"/>
      <c r="BI306" s="28"/>
      <c r="BJ306" s="28"/>
    </row>
    <row r="307" spans="1:62">
      <c r="B307" s="52">
        <v>295</v>
      </c>
      <c r="C307" s="78"/>
      <c r="D307" s="53"/>
      <c r="E307" s="68"/>
      <c r="F307" s="562"/>
      <c r="G307" s="562"/>
      <c r="H307" s="56"/>
      <c r="I307" s="57"/>
      <c r="J307" s="972"/>
      <c r="K307" s="564" t="str">
        <f t="shared" si="8"/>
        <v/>
      </c>
      <c r="L307" s="564" t="str">
        <f>IF($G307="","",IF(OR(全体概要!$C$15=1,全体概要!$C$15=2),INDEX($BG$15,MATCH($G307,$BF$15,-1)),IF(全体概要!$C$15=3,INDEX($BG$14,MATCH($G307,$BF$14,-1)),IF(AND(全体概要!$C$15&gt;=4,全体概要!$C$15&lt;=7),INDEX($BG$13,MATCH($G307,$BF$13,-1)),0))))</f>
        <v/>
      </c>
      <c r="M307" s="1048" t="str">
        <f t="shared" si="9"/>
        <v/>
      </c>
      <c r="N307" s="1133">
        <f>IF(OR(K307="",L307="",M307=""),0,(IF(全体概要!$U$54="☑",700000*K307*L307*M307,550000*K307*L307*M307)))</f>
        <v>0</v>
      </c>
      <c r="O307" s="1134"/>
      <c r="P307" s="56"/>
      <c r="Q307" s="51"/>
      <c r="R307" s="1134"/>
      <c r="S307" s="51"/>
      <c r="T307" s="51"/>
      <c r="U307" s="1134"/>
      <c r="V307" s="56"/>
      <c r="W307" s="51"/>
      <c r="X307" s="1135"/>
      <c r="Y307" s="51"/>
      <c r="Z307" s="51"/>
      <c r="AA307" s="1134"/>
      <c r="AB307" s="56"/>
      <c r="AC307" s="1134"/>
      <c r="AD307" s="56"/>
      <c r="AE307" s="1134"/>
      <c r="AF307" s="56"/>
      <c r="AG307" s="1134"/>
      <c r="AH307" s="56"/>
      <c r="AI307" s="1134"/>
      <c r="AJ307" s="56"/>
      <c r="AK307" s="1134"/>
      <c r="AL307" s="59"/>
      <c r="AM307" s="1134"/>
      <c r="AN307" s="59"/>
      <c r="AO307" s="1134"/>
      <c r="AP307" s="1020"/>
      <c r="AQ307" s="1134"/>
      <c r="AR307" s="56"/>
      <c r="AS307" s="249"/>
      <c r="AT307" s="1134"/>
      <c r="AU307" s="56"/>
      <c r="AV307" s="565" t="str">
        <f>IF(AU307="","",IF(AU307="A",パネルラジエーター設備費用算出シート!$G$13,IF(AU307="B",パネルラジエーター設備費用算出シート!$N$13,IF(AU307="C",パネルラジエーター設備費用算出シート!$G$23,IF(AU307="D",パネルラジエーター設備費用算出シート!$N$23,IF(AU307="E",パネルラジエーター設備費用算出シート!$G$33,IF(AU307="F",パネルラジエーター設備費用算出シート!$N$33,IF(AU307="G",パネルラジエーター設備費用算出シート!$G$43,IF(AU307="H",パネルラジエーター設備費用算出シート!$N$43,IF(AU307="I",パネルラジエーター設備費用算出シート!$G$54,パネルラジエーター設備費用算出シート!$N$54))))))))))</f>
        <v/>
      </c>
      <c r="AW307" s="1134"/>
      <c r="AX307" s="59"/>
      <c r="AY307" s="566"/>
      <c r="AZ307" s="1134"/>
    </row>
    <row r="308" spans="1:62">
      <c r="B308" s="52">
        <v>296</v>
      </c>
      <c r="C308" s="78"/>
      <c r="D308" s="53"/>
      <c r="E308" s="68"/>
      <c r="F308" s="562"/>
      <c r="G308" s="562"/>
      <c r="H308" s="56"/>
      <c r="I308" s="57"/>
      <c r="J308" s="972"/>
      <c r="K308" s="564" t="str">
        <f t="shared" si="8"/>
        <v/>
      </c>
      <c r="L308" s="564" t="str">
        <f>IF($G308="","",IF(OR(全体概要!$C$15=1,全体概要!$C$15=2),INDEX($BG$15,MATCH($G308,$BF$15,-1)),IF(全体概要!$C$15=3,INDEX($BG$14,MATCH($G308,$BF$14,-1)),IF(AND(全体概要!$C$15&gt;=4,全体概要!$C$15&lt;=7),INDEX($BG$13,MATCH($G308,$BF$13,-1)),0))))</f>
        <v/>
      </c>
      <c r="M308" s="1048" t="str">
        <f t="shared" si="9"/>
        <v/>
      </c>
      <c r="N308" s="1133">
        <f>IF(OR(K308="",L308="",M308=""),0,(IF(全体概要!$U$54="☑",700000*K308*L308*M308,550000*K308*L308*M308)))</f>
        <v>0</v>
      </c>
      <c r="O308" s="1134"/>
      <c r="P308" s="56"/>
      <c r="Q308" s="51"/>
      <c r="R308" s="1134"/>
      <c r="S308" s="51"/>
      <c r="T308" s="51"/>
      <c r="U308" s="1134"/>
      <c r="V308" s="56"/>
      <c r="W308" s="51"/>
      <c r="X308" s="1135"/>
      <c r="Y308" s="51"/>
      <c r="Z308" s="51"/>
      <c r="AA308" s="1134"/>
      <c r="AB308" s="56"/>
      <c r="AC308" s="1134"/>
      <c r="AD308" s="56"/>
      <c r="AE308" s="1134"/>
      <c r="AF308" s="56"/>
      <c r="AG308" s="1134"/>
      <c r="AH308" s="56"/>
      <c r="AI308" s="1134"/>
      <c r="AJ308" s="56"/>
      <c r="AK308" s="1134"/>
      <c r="AL308" s="59"/>
      <c r="AM308" s="1134"/>
      <c r="AN308" s="59"/>
      <c r="AO308" s="1134"/>
      <c r="AP308" s="1020"/>
      <c r="AQ308" s="1134"/>
      <c r="AR308" s="56"/>
      <c r="AS308" s="249"/>
      <c r="AT308" s="1134"/>
      <c r="AU308" s="56"/>
      <c r="AV308" s="565" t="str">
        <f>IF(AU308="","",IF(AU308="A",パネルラジエーター設備費用算出シート!$G$13,IF(AU308="B",パネルラジエーター設備費用算出シート!$N$13,IF(AU308="C",パネルラジエーター設備費用算出シート!$G$23,IF(AU308="D",パネルラジエーター設備費用算出シート!$N$23,IF(AU308="E",パネルラジエーター設備費用算出シート!$G$33,IF(AU308="F",パネルラジエーター設備費用算出シート!$N$33,IF(AU308="G",パネルラジエーター設備費用算出シート!$G$43,IF(AU308="H",パネルラジエーター設備費用算出シート!$N$43,IF(AU308="I",パネルラジエーター設備費用算出シート!$G$54,パネルラジエーター設備費用算出シート!$N$54))))))))))</f>
        <v/>
      </c>
      <c r="AW308" s="1134"/>
      <c r="AX308" s="59"/>
      <c r="AY308" s="566"/>
      <c r="AZ308" s="1134"/>
    </row>
    <row r="309" spans="1:62">
      <c r="B309" s="52">
        <v>297</v>
      </c>
      <c r="C309" s="78"/>
      <c r="D309" s="53"/>
      <c r="E309" s="68"/>
      <c r="F309" s="562"/>
      <c r="G309" s="562"/>
      <c r="H309" s="56"/>
      <c r="I309" s="57"/>
      <c r="J309" s="972"/>
      <c r="K309" s="564" t="str">
        <f t="shared" si="8"/>
        <v/>
      </c>
      <c r="L309" s="564" t="str">
        <f>IF($G309="","",IF(OR(全体概要!$C$15=1,全体概要!$C$15=2),INDEX($BG$15,MATCH($G309,$BF$15,-1)),IF(全体概要!$C$15=3,INDEX($BG$14,MATCH($G309,$BF$14,-1)),IF(AND(全体概要!$C$15&gt;=4,全体概要!$C$15&lt;=7),INDEX($BG$13,MATCH($G309,$BF$13,-1)),0))))</f>
        <v/>
      </c>
      <c r="M309" s="1048" t="str">
        <f t="shared" si="9"/>
        <v/>
      </c>
      <c r="N309" s="1133">
        <f>IF(OR(K309="",L309="",M309=""),0,(IF(全体概要!$U$54="☑",700000*K309*L309*M309,550000*K309*L309*M309)))</f>
        <v>0</v>
      </c>
      <c r="O309" s="1134"/>
      <c r="P309" s="56"/>
      <c r="Q309" s="51"/>
      <c r="R309" s="1134"/>
      <c r="S309" s="51"/>
      <c r="T309" s="51"/>
      <c r="U309" s="1134"/>
      <c r="V309" s="56"/>
      <c r="W309" s="51"/>
      <c r="X309" s="1135"/>
      <c r="Y309" s="51"/>
      <c r="Z309" s="51"/>
      <c r="AA309" s="1134"/>
      <c r="AB309" s="56"/>
      <c r="AC309" s="1134"/>
      <c r="AD309" s="56"/>
      <c r="AE309" s="1134"/>
      <c r="AF309" s="56"/>
      <c r="AG309" s="1134"/>
      <c r="AH309" s="56"/>
      <c r="AI309" s="1134"/>
      <c r="AJ309" s="56"/>
      <c r="AK309" s="1134"/>
      <c r="AL309" s="59"/>
      <c r="AM309" s="1134"/>
      <c r="AN309" s="59"/>
      <c r="AO309" s="1134"/>
      <c r="AP309" s="1020"/>
      <c r="AQ309" s="1134"/>
      <c r="AR309" s="56"/>
      <c r="AS309" s="249"/>
      <c r="AT309" s="1134"/>
      <c r="AU309" s="56"/>
      <c r="AV309" s="565" t="str">
        <f>IF(AU309="","",IF(AU309="A",パネルラジエーター設備費用算出シート!$G$13,IF(AU309="B",パネルラジエーター設備費用算出シート!$N$13,IF(AU309="C",パネルラジエーター設備費用算出シート!$G$23,IF(AU309="D",パネルラジエーター設備費用算出シート!$N$23,IF(AU309="E",パネルラジエーター設備費用算出シート!$G$33,IF(AU309="F",パネルラジエーター設備費用算出シート!$N$33,IF(AU309="G",パネルラジエーター設備費用算出シート!$G$43,IF(AU309="H",パネルラジエーター設備費用算出シート!$N$43,IF(AU309="I",パネルラジエーター設備費用算出シート!$G$54,パネルラジエーター設備費用算出シート!$N$54))))))))))</f>
        <v/>
      </c>
      <c r="AW309" s="1134"/>
      <c r="AX309" s="59"/>
      <c r="AY309" s="566"/>
      <c r="AZ309" s="1134"/>
    </row>
    <row r="310" spans="1:62">
      <c r="B310" s="52">
        <v>298</v>
      </c>
      <c r="C310" s="78"/>
      <c r="D310" s="53"/>
      <c r="E310" s="68"/>
      <c r="F310" s="562"/>
      <c r="G310" s="562"/>
      <c r="H310" s="56"/>
      <c r="I310" s="57"/>
      <c r="J310" s="972"/>
      <c r="K310" s="564" t="str">
        <f t="shared" si="8"/>
        <v/>
      </c>
      <c r="L310" s="564" t="str">
        <f>IF($G310="","",IF(OR(全体概要!$C$15=1,全体概要!$C$15=2),INDEX($BG$15,MATCH($G310,$BF$15,-1)),IF(全体概要!$C$15=3,INDEX($BG$14,MATCH($G310,$BF$14,-1)),IF(AND(全体概要!$C$15&gt;=4,全体概要!$C$15&lt;=7),INDEX($BG$13,MATCH($G310,$BF$13,-1)),0))))</f>
        <v/>
      </c>
      <c r="M310" s="1048" t="str">
        <f t="shared" si="9"/>
        <v/>
      </c>
      <c r="N310" s="1133">
        <f>IF(OR(K310="",L310="",M310=""),0,(IF(全体概要!$U$54="☑",700000*K310*L310*M310,550000*K310*L310*M310)))</f>
        <v>0</v>
      </c>
      <c r="O310" s="1134"/>
      <c r="P310" s="56"/>
      <c r="Q310" s="51"/>
      <c r="R310" s="1134"/>
      <c r="S310" s="51"/>
      <c r="T310" s="51"/>
      <c r="U310" s="1134"/>
      <c r="V310" s="56"/>
      <c r="W310" s="51"/>
      <c r="X310" s="1135"/>
      <c r="Y310" s="51"/>
      <c r="Z310" s="51"/>
      <c r="AA310" s="1134"/>
      <c r="AB310" s="56"/>
      <c r="AC310" s="1134"/>
      <c r="AD310" s="56"/>
      <c r="AE310" s="1134"/>
      <c r="AF310" s="56"/>
      <c r="AG310" s="1134"/>
      <c r="AH310" s="56"/>
      <c r="AI310" s="1134"/>
      <c r="AJ310" s="56"/>
      <c r="AK310" s="1134"/>
      <c r="AL310" s="59"/>
      <c r="AM310" s="1134"/>
      <c r="AN310" s="59"/>
      <c r="AO310" s="1134"/>
      <c r="AP310" s="1020"/>
      <c r="AQ310" s="1134"/>
      <c r="AR310" s="56"/>
      <c r="AS310" s="249"/>
      <c r="AT310" s="1134"/>
      <c r="AU310" s="56"/>
      <c r="AV310" s="565" t="str">
        <f>IF(AU310="","",IF(AU310="A",パネルラジエーター設備費用算出シート!$G$13,IF(AU310="B",パネルラジエーター設備費用算出シート!$N$13,IF(AU310="C",パネルラジエーター設備費用算出シート!$G$23,IF(AU310="D",パネルラジエーター設備費用算出シート!$N$23,IF(AU310="E",パネルラジエーター設備費用算出シート!$G$33,IF(AU310="F",パネルラジエーター設備費用算出シート!$N$33,IF(AU310="G",パネルラジエーター設備費用算出シート!$G$43,IF(AU310="H",パネルラジエーター設備費用算出シート!$N$43,IF(AU310="I",パネルラジエーター設備費用算出シート!$G$54,パネルラジエーター設備費用算出シート!$N$54))))))))))</f>
        <v/>
      </c>
      <c r="AW310" s="1134"/>
      <c r="AX310" s="59"/>
      <c r="AY310" s="566"/>
      <c r="AZ310" s="1134"/>
    </row>
    <row r="311" spans="1:62">
      <c r="B311" s="52">
        <v>299</v>
      </c>
      <c r="C311" s="78"/>
      <c r="D311" s="53"/>
      <c r="E311" s="68"/>
      <c r="F311" s="562"/>
      <c r="G311" s="562"/>
      <c r="H311" s="56"/>
      <c r="I311" s="57"/>
      <c r="J311" s="972"/>
      <c r="K311" s="564" t="str">
        <f t="shared" si="8"/>
        <v/>
      </c>
      <c r="L311" s="564" t="str">
        <f>IF($G311="","",IF(OR(全体概要!$C$15=1,全体概要!$C$15=2),INDEX($BG$15,MATCH($G311,$BF$15,-1)),IF(全体概要!$C$15=3,INDEX($BG$14,MATCH($G311,$BF$14,-1)),IF(AND(全体概要!$C$15&gt;=4,全体概要!$C$15&lt;=7),INDEX($BG$13,MATCH($G311,$BF$13,-1)),0))))</f>
        <v/>
      </c>
      <c r="M311" s="1048" t="str">
        <f t="shared" si="9"/>
        <v/>
      </c>
      <c r="N311" s="1133">
        <f>IF(OR(K311="",L311="",M311=""),0,(IF(全体概要!$U$54="☑",700000*K311*L311*M311,550000*K311*L311*M311)))</f>
        <v>0</v>
      </c>
      <c r="O311" s="1134"/>
      <c r="P311" s="56"/>
      <c r="Q311" s="51"/>
      <c r="R311" s="1134"/>
      <c r="S311" s="51"/>
      <c r="T311" s="51"/>
      <c r="U311" s="1134"/>
      <c r="V311" s="56"/>
      <c r="W311" s="51"/>
      <c r="X311" s="1135"/>
      <c r="Y311" s="51"/>
      <c r="Z311" s="51"/>
      <c r="AA311" s="1134"/>
      <c r="AB311" s="56"/>
      <c r="AC311" s="1134"/>
      <c r="AD311" s="56"/>
      <c r="AE311" s="1134"/>
      <c r="AF311" s="56"/>
      <c r="AG311" s="1134"/>
      <c r="AH311" s="56"/>
      <c r="AI311" s="1134"/>
      <c r="AJ311" s="56"/>
      <c r="AK311" s="1134"/>
      <c r="AL311" s="59"/>
      <c r="AM311" s="1134"/>
      <c r="AN311" s="59"/>
      <c r="AO311" s="1134"/>
      <c r="AP311" s="1020"/>
      <c r="AQ311" s="1134"/>
      <c r="AR311" s="56"/>
      <c r="AS311" s="249"/>
      <c r="AT311" s="1134"/>
      <c r="AU311" s="56"/>
      <c r="AV311" s="565" t="str">
        <f>IF(AU311="","",IF(AU311="A",パネルラジエーター設備費用算出シート!$G$13,IF(AU311="B",パネルラジエーター設備費用算出シート!$N$13,IF(AU311="C",パネルラジエーター設備費用算出シート!$G$23,IF(AU311="D",パネルラジエーター設備費用算出シート!$N$23,IF(AU311="E",パネルラジエーター設備費用算出シート!$G$33,IF(AU311="F",パネルラジエーター設備費用算出シート!$N$33,IF(AU311="G",パネルラジエーター設備費用算出シート!$G$43,IF(AU311="H",パネルラジエーター設備費用算出シート!$N$43,IF(AU311="I",パネルラジエーター設備費用算出シート!$G$54,パネルラジエーター設備費用算出シート!$N$54))))))))))</f>
        <v/>
      </c>
      <c r="AW311" s="1134"/>
      <c r="AX311" s="59"/>
      <c r="AY311" s="566"/>
      <c r="AZ311" s="1134"/>
    </row>
    <row r="312" spans="1:62">
      <c r="B312" s="52">
        <v>300</v>
      </c>
      <c r="C312" s="78"/>
      <c r="D312" s="53"/>
      <c r="E312" s="68"/>
      <c r="F312" s="562"/>
      <c r="G312" s="562"/>
      <c r="H312" s="56"/>
      <c r="I312" s="57"/>
      <c r="J312" s="972"/>
      <c r="K312" s="564" t="str">
        <f t="shared" si="8"/>
        <v/>
      </c>
      <c r="L312" s="564" t="str">
        <f>IF($G312="","",IF(OR(全体概要!$C$15=1,全体概要!$C$15=2),INDEX($BG$15,MATCH($G312,$BF$15,-1)),IF(全体概要!$C$15=3,INDEX($BG$14,MATCH($G312,$BF$14,-1)),IF(AND(全体概要!$C$15&gt;=4,全体概要!$C$15&lt;=7),INDEX($BG$13,MATCH($G312,$BF$13,-1)),0))))</f>
        <v/>
      </c>
      <c r="M312" s="1048" t="str">
        <f t="shared" si="9"/>
        <v/>
      </c>
      <c r="N312" s="1133">
        <f>IF(OR(K312="",L312="",M312=""),0,(IF(全体概要!$U$54="☑",700000*K312*L312*M312,550000*K312*L312*M312)))</f>
        <v>0</v>
      </c>
      <c r="O312" s="1134"/>
      <c r="P312" s="56"/>
      <c r="Q312" s="51"/>
      <c r="R312" s="1134"/>
      <c r="S312" s="51"/>
      <c r="T312" s="51"/>
      <c r="U312" s="1134"/>
      <c r="V312" s="56"/>
      <c r="W312" s="51"/>
      <c r="X312" s="1135"/>
      <c r="Y312" s="51"/>
      <c r="Z312" s="51"/>
      <c r="AA312" s="1134"/>
      <c r="AB312" s="56"/>
      <c r="AC312" s="1134"/>
      <c r="AD312" s="56"/>
      <c r="AE312" s="1134"/>
      <c r="AF312" s="56"/>
      <c r="AG312" s="1134"/>
      <c r="AH312" s="56"/>
      <c r="AI312" s="1134"/>
      <c r="AJ312" s="56"/>
      <c r="AK312" s="1134"/>
      <c r="AL312" s="59"/>
      <c r="AM312" s="1134"/>
      <c r="AN312" s="59"/>
      <c r="AO312" s="1134"/>
      <c r="AP312" s="1020"/>
      <c r="AQ312" s="1134"/>
      <c r="AR312" s="56"/>
      <c r="AS312" s="249"/>
      <c r="AT312" s="1134"/>
      <c r="AU312" s="56"/>
      <c r="AV312" s="565" t="str">
        <f>IF(AU312="","",IF(AU312="A",パネルラジエーター設備費用算出シート!$G$13,IF(AU312="B",パネルラジエーター設備費用算出シート!$N$13,IF(AU312="C",パネルラジエーター設備費用算出シート!$G$23,IF(AU312="D",パネルラジエーター設備費用算出シート!$N$23,IF(AU312="E",パネルラジエーター設備費用算出シート!$G$33,IF(AU312="F",パネルラジエーター設備費用算出シート!$N$33,IF(AU312="G",パネルラジエーター設備費用算出シート!$G$43,IF(AU312="H",パネルラジエーター設備費用算出シート!$N$43,IF(AU312="I",パネルラジエーター設備費用算出シート!$G$54,パネルラジエーター設備費用算出シート!$N$54))))))))))</f>
        <v/>
      </c>
      <c r="AW312" s="1134"/>
      <c r="AX312" s="59"/>
      <c r="AY312" s="566"/>
      <c r="AZ312" s="1134"/>
    </row>
    <row r="313" spans="1:62" ht="46.5" thickBot="1">
      <c r="B313" s="54">
        <v>301</v>
      </c>
      <c r="C313" s="79"/>
      <c r="D313" s="55"/>
      <c r="E313" s="69"/>
      <c r="F313" s="563"/>
      <c r="G313" s="563"/>
      <c r="H313" s="56"/>
      <c r="I313" s="57"/>
      <c r="J313" s="972"/>
      <c r="K313" s="564" t="str">
        <f t="shared" si="8"/>
        <v/>
      </c>
      <c r="L313" s="564" t="str">
        <f>IF($G313="","",IF(OR(全体概要!$C$15=1,全体概要!$C$15=2),INDEX($BG$15,MATCH($G313,$BF$15,-1)),IF(全体概要!$C$15=3,INDEX($BG$14,MATCH($G313,$BF$14,-1)),IF(AND(全体概要!$C$15&gt;=4,全体概要!$C$15&lt;=7),INDEX($BG$13,MATCH($G313,$BF$13,-1)),0))))</f>
        <v/>
      </c>
      <c r="M313" s="1048" t="str">
        <f t="shared" si="9"/>
        <v/>
      </c>
      <c r="N313" s="1133">
        <f>IF(OR(K313="",L313="",M313=""),0,(IF(全体概要!$U$54="☑",700000*K313*L313*M313,550000*K313*L313*M313)))</f>
        <v>0</v>
      </c>
      <c r="O313" s="1134"/>
      <c r="P313" s="56"/>
      <c r="Q313" s="58"/>
      <c r="R313" s="1134"/>
      <c r="S313" s="51"/>
      <c r="T313" s="58"/>
      <c r="U313" s="1134"/>
      <c r="V313" s="56"/>
      <c r="W313" s="58"/>
      <c r="X313" s="1135"/>
      <c r="Y313" s="51"/>
      <c r="Z313" s="58"/>
      <c r="AA313" s="1134"/>
      <c r="AB313" s="56"/>
      <c r="AC313" s="1134"/>
      <c r="AD313" s="56"/>
      <c r="AE313" s="1134"/>
      <c r="AF313" s="56"/>
      <c r="AG313" s="1134"/>
      <c r="AH313" s="56"/>
      <c r="AI313" s="1134"/>
      <c r="AJ313" s="56"/>
      <c r="AK313" s="1134"/>
      <c r="AL313" s="60"/>
      <c r="AM313" s="1134"/>
      <c r="AN313" s="59"/>
      <c r="AO313" s="1134"/>
      <c r="AP313" s="1020"/>
      <c r="AQ313" s="1134"/>
      <c r="AR313" s="56"/>
      <c r="AS313" s="249"/>
      <c r="AT313" s="1134"/>
      <c r="AU313" s="56"/>
      <c r="AV313" s="565" t="str">
        <f>IF(AU313="","",IF(AU313="A",パネルラジエーター設備費用算出シート!$G$13,IF(AU313="B",パネルラジエーター設備費用算出シート!$N$13,IF(AU313="C",パネルラジエーター設備費用算出シート!$G$23,IF(AU313="D",パネルラジエーター設備費用算出シート!$N$23,IF(AU313="E",パネルラジエーター設備費用算出シート!$G$33,IF(AU313="F",パネルラジエーター設備費用算出シート!$N$33,IF(AU313="G",パネルラジエーター設備費用算出シート!$G$43,IF(AU313="H",パネルラジエーター設備費用算出シート!$N$43,IF(AU313="I",パネルラジエーター設備費用算出シート!$G$54,パネルラジエーター設備費用算出シート!$N$54))))))))))</f>
        <v/>
      </c>
      <c r="AW313" s="1134"/>
      <c r="AX313" s="59"/>
      <c r="AY313" s="567"/>
      <c r="AZ313" s="1134"/>
    </row>
    <row r="314" spans="1:62">
      <c r="M314" s="1049"/>
      <c r="N314" s="35"/>
    </row>
  </sheetData>
  <sheetProtection formatCells="0" formatRows="0" insertRows="0" deleteRows="0" autoFilter="0" pivotTables="0"/>
  <dataConsolidate/>
  <mergeCells count="76">
    <mergeCell ref="K5:O5"/>
    <mergeCell ref="B7:E7"/>
    <mergeCell ref="B5:G5"/>
    <mergeCell ref="BF8:BG11"/>
    <mergeCell ref="P9:U9"/>
    <mergeCell ref="AH9:AI10"/>
    <mergeCell ref="AJ9:AK10"/>
    <mergeCell ref="AL9:AM10"/>
    <mergeCell ref="AP9:AQ10"/>
    <mergeCell ref="P11:P12"/>
    <mergeCell ref="Q11:Q12"/>
    <mergeCell ref="R11:R12"/>
    <mergeCell ref="AH11:AH12"/>
    <mergeCell ref="AI11:AI12"/>
    <mergeCell ref="AJ11:AJ12"/>
    <mergeCell ref="AK11:AK12"/>
    <mergeCell ref="B9:B12"/>
    <mergeCell ref="C9:C12"/>
    <mergeCell ref="D9:D12"/>
    <mergeCell ref="E9:E12"/>
    <mergeCell ref="AN9:AO10"/>
    <mergeCell ref="P10:R10"/>
    <mergeCell ref="S10:U10"/>
    <mergeCell ref="F9:F12"/>
    <mergeCell ref="G9:G12"/>
    <mergeCell ref="H9:I10"/>
    <mergeCell ref="AL11:AL12"/>
    <mergeCell ref="V10:X10"/>
    <mergeCell ref="Y10:AA10"/>
    <mergeCell ref="V9:AA9"/>
    <mergeCell ref="S11:S12"/>
    <mergeCell ref="T11:T12"/>
    <mergeCell ref="BC8:BD11"/>
    <mergeCell ref="BI8:BJ11"/>
    <mergeCell ref="AX11:AX12"/>
    <mergeCell ref="AY11:AY12"/>
    <mergeCell ref="AR9:AT10"/>
    <mergeCell ref="AX9:AZ10"/>
    <mergeCell ref="AR11:AR12"/>
    <mergeCell ref="AT11:AT12"/>
    <mergeCell ref="AU11:AU12"/>
    <mergeCell ref="AZ11:AZ12"/>
    <mergeCell ref="AU9:AW10"/>
    <mergeCell ref="AW11:AW12"/>
    <mergeCell ref="AV11:AV12"/>
    <mergeCell ref="AS11:AS12"/>
    <mergeCell ref="F7:L7"/>
    <mergeCell ref="M7:P7"/>
    <mergeCell ref="J9:O10"/>
    <mergeCell ref="H11:H12"/>
    <mergeCell ref="I11:I12"/>
    <mergeCell ref="J11:J12"/>
    <mergeCell ref="K11:M11"/>
    <mergeCell ref="N11:N12"/>
    <mergeCell ref="O11:O12"/>
    <mergeCell ref="U11:U12"/>
    <mergeCell ref="AB11:AB12"/>
    <mergeCell ref="AC11:AC12"/>
    <mergeCell ref="AA11:AA12"/>
    <mergeCell ref="V11:V12"/>
    <mergeCell ref="W11:W12"/>
    <mergeCell ref="X11:X12"/>
    <mergeCell ref="Y11:Y12"/>
    <mergeCell ref="Z11:Z12"/>
    <mergeCell ref="AQ11:AQ12"/>
    <mergeCell ref="AP11:AP12"/>
    <mergeCell ref="AB9:AC10"/>
    <mergeCell ref="AE11:AE12"/>
    <mergeCell ref="AD11:AD12"/>
    <mergeCell ref="AD9:AE10"/>
    <mergeCell ref="AF11:AF12"/>
    <mergeCell ref="AG11:AG12"/>
    <mergeCell ref="AM11:AM12"/>
    <mergeCell ref="AN11:AN12"/>
    <mergeCell ref="AO11:AO12"/>
    <mergeCell ref="AF9:AG10"/>
  </mergeCells>
  <phoneticPr fontId="21"/>
  <conditionalFormatting sqref="H13:I313">
    <cfRule type="expression" dxfId="489" priority="76">
      <formula>OR(H13="角住戸",H13="最上階")</formula>
    </cfRule>
  </conditionalFormatting>
  <conditionalFormatting sqref="I13:I313">
    <cfRule type="expression" dxfId="488" priority="75">
      <formula>$I13="最下階"</formula>
    </cfRule>
  </conditionalFormatting>
  <conditionalFormatting sqref="J13:J313">
    <cfRule type="expression" dxfId="487" priority="82">
      <formula>$H13="中住戸"</formula>
    </cfRule>
  </conditionalFormatting>
  <conditionalFormatting sqref="K5 S7:Y7">
    <cfRule type="containsText" dxfId="486" priority="1" operator="containsText" text="ハイグレード仕様">
      <formula>NOT(ISERROR(SEARCH("ハイグレード仕様",K5)))</formula>
    </cfRule>
  </conditionalFormatting>
  <conditionalFormatting sqref="O13:O313">
    <cfRule type="containsText" dxfId="485" priority="65" operator="containsText" text="1">
      <formula>NOT(ISERROR(SEARCH("1",O13)))</formula>
    </cfRule>
    <cfRule type="containsText" dxfId="484" priority="64" operator="containsText" text="2">
      <formula>NOT(ISERROR(SEARCH("2",O13)))</formula>
    </cfRule>
    <cfRule type="containsText" dxfId="483" priority="63" operator="containsText" text="3">
      <formula>NOT(ISERROR(SEARCH("3",O13)))</formula>
    </cfRule>
    <cfRule type="containsText" dxfId="482" priority="62" operator="containsText" text="4">
      <formula>NOT(ISERROR(SEARCH("4",O13)))</formula>
    </cfRule>
  </conditionalFormatting>
  <conditionalFormatting sqref="R13:R313">
    <cfRule type="containsText" dxfId="481" priority="61" operator="containsText" text="1">
      <formula>NOT(ISERROR(SEARCH("1",R13)))</formula>
    </cfRule>
    <cfRule type="containsText" dxfId="480" priority="60" operator="containsText" text="2">
      <formula>NOT(ISERROR(SEARCH("2",R13)))</formula>
    </cfRule>
    <cfRule type="containsText" dxfId="479" priority="59" operator="containsText" text="3">
      <formula>NOT(ISERROR(SEARCH("3",R13)))</formula>
    </cfRule>
    <cfRule type="containsText" dxfId="478" priority="58" operator="containsText" text="4">
      <formula>NOT(ISERROR(SEARCH("4",R13)))</formula>
    </cfRule>
  </conditionalFormatting>
  <conditionalFormatting sqref="U13:U313">
    <cfRule type="containsText" dxfId="477" priority="54" operator="containsText" text="4">
      <formula>NOT(ISERROR(SEARCH("4",U13)))</formula>
    </cfRule>
    <cfRule type="containsText" dxfId="476" priority="57" operator="containsText" text="1">
      <formula>NOT(ISERROR(SEARCH("1",U13)))</formula>
    </cfRule>
    <cfRule type="containsText" dxfId="475" priority="56" operator="containsText" text="2">
      <formula>NOT(ISERROR(SEARCH("2",U13)))</formula>
    </cfRule>
    <cfRule type="containsText" dxfId="474" priority="55" operator="containsText" text="3">
      <formula>NOT(ISERROR(SEARCH("3",U13)))</formula>
    </cfRule>
  </conditionalFormatting>
  <conditionalFormatting sqref="X13:X313">
    <cfRule type="containsText" dxfId="473" priority="53" operator="containsText" text="1">
      <formula>NOT(ISERROR(SEARCH("1",X13)))</formula>
    </cfRule>
    <cfRule type="containsText" dxfId="472" priority="52" operator="containsText" text="2">
      <formula>NOT(ISERROR(SEARCH("2",X13)))</formula>
    </cfRule>
    <cfRule type="containsText" dxfId="471" priority="51" operator="containsText" text="3">
      <formula>NOT(ISERROR(SEARCH("3",X13)))</formula>
    </cfRule>
    <cfRule type="containsText" dxfId="470" priority="50" operator="containsText" text="4">
      <formula>NOT(ISERROR(SEARCH("4",X13)))</formula>
    </cfRule>
  </conditionalFormatting>
  <conditionalFormatting sqref="AA13:AA313">
    <cfRule type="containsText" dxfId="469" priority="49" operator="containsText" text="1">
      <formula>NOT(ISERROR(SEARCH("1",AA13)))</formula>
    </cfRule>
    <cfRule type="containsText" dxfId="468" priority="48" operator="containsText" text="2">
      <formula>NOT(ISERROR(SEARCH("2",AA13)))</formula>
    </cfRule>
    <cfRule type="containsText" dxfId="467" priority="47" operator="containsText" text="3">
      <formula>NOT(ISERROR(SEARCH("3",AA13)))</formula>
    </cfRule>
    <cfRule type="containsText" dxfId="466" priority="46" operator="containsText" text="4">
      <formula>NOT(ISERROR(SEARCH("4",AA13)))</formula>
    </cfRule>
  </conditionalFormatting>
  <conditionalFormatting sqref="AB2:AC8 A3">
    <cfRule type="expression" dxfId="465" priority="72">
      <formula>_xlfn.ISFORMULA(A2)=TRUE</formula>
    </cfRule>
  </conditionalFormatting>
  <conditionalFormatting sqref="AC13:AC313">
    <cfRule type="containsText" dxfId="464" priority="45" operator="containsText" text="1">
      <formula>NOT(ISERROR(SEARCH("1",AC13)))</formula>
    </cfRule>
    <cfRule type="containsText" dxfId="463" priority="43" operator="containsText" text="3">
      <formula>NOT(ISERROR(SEARCH("3",AC13)))</formula>
    </cfRule>
    <cfRule type="containsText" dxfId="462" priority="44" operator="containsText" text="2">
      <formula>NOT(ISERROR(SEARCH("2",AC13)))</formula>
    </cfRule>
    <cfRule type="containsText" dxfId="461" priority="42" operator="containsText" text="4">
      <formula>NOT(ISERROR(SEARCH("4",AC13)))</formula>
    </cfRule>
  </conditionalFormatting>
  <conditionalFormatting sqref="AE13:AE313">
    <cfRule type="containsText" dxfId="460" priority="41" operator="containsText" text="1">
      <formula>NOT(ISERROR(SEARCH("1",AE13)))</formula>
    </cfRule>
    <cfRule type="containsText" dxfId="459" priority="40" operator="containsText" text="2">
      <formula>NOT(ISERROR(SEARCH("2",AE13)))</formula>
    </cfRule>
    <cfRule type="containsText" dxfId="458" priority="39" operator="containsText" text="3">
      <formula>NOT(ISERROR(SEARCH("3",AE13)))</formula>
    </cfRule>
    <cfRule type="containsText" dxfId="457" priority="38" operator="containsText" text="4">
      <formula>NOT(ISERROR(SEARCH("4",AE13)))</formula>
    </cfRule>
  </conditionalFormatting>
  <conditionalFormatting sqref="AG13:AG313">
    <cfRule type="containsText" dxfId="456" priority="34" operator="containsText" text="4">
      <formula>NOT(ISERROR(SEARCH("4",AG13)))</formula>
    </cfRule>
    <cfRule type="containsText" dxfId="455" priority="35" operator="containsText" text="3">
      <formula>NOT(ISERROR(SEARCH("3",AG13)))</formula>
    </cfRule>
    <cfRule type="containsText" dxfId="454" priority="36" operator="containsText" text="2">
      <formula>NOT(ISERROR(SEARCH("2",AG13)))</formula>
    </cfRule>
    <cfRule type="containsText" dxfId="453" priority="37" operator="containsText" text="1">
      <formula>NOT(ISERROR(SEARCH("1",AG13)))</formula>
    </cfRule>
  </conditionalFormatting>
  <conditionalFormatting sqref="AI13:AI313">
    <cfRule type="containsText" dxfId="452" priority="33" operator="containsText" text="1">
      <formula>NOT(ISERROR(SEARCH("1",AI13)))</formula>
    </cfRule>
    <cfRule type="containsText" dxfId="451" priority="32" operator="containsText" text="2">
      <formula>NOT(ISERROR(SEARCH("2",AI13)))</formula>
    </cfRule>
    <cfRule type="containsText" dxfId="450" priority="31" operator="containsText" text="3">
      <formula>NOT(ISERROR(SEARCH("3",AI13)))</formula>
    </cfRule>
    <cfRule type="containsText" dxfId="449" priority="30" operator="containsText" text="4">
      <formula>NOT(ISERROR(SEARCH("4",AI13)))</formula>
    </cfRule>
  </conditionalFormatting>
  <conditionalFormatting sqref="AK13:AK313">
    <cfRule type="containsText" dxfId="448" priority="29" operator="containsText" text="1">
      <formula>NOT(ISERROR(SEARCH("1",AK13)))</formula>
    </cfRule>
    <cfRule type="containsText" dxfId="447" priority="27" operator="containsText" text="3">
      <formula>NOT(ISERROR(SEARCH("3",AK13)))</formula>
    </cfRule>
    <cfRule type="containsText" dxfId="446" priority="28" operator="containsText" text="2">
      <formula>NOT(ISERROR(SEARCH("2",AK13)))</formula>
    </cfRule>
    <cfRule type="containsText" dxfId="445" priority="26" operator="containsText" text="4">
      <formula>NOT(ISERROR(SEARCH("4",AK13)))</formula>
    </cfRule>
  </conditionalFormatting>
  <conditionalFormatting sqref="AM13:AM313">
    <cfRule type="containsText" dxfId="444" priority="25" operator="containsText" text="1">
      <formula>NOT(ISERROR(SEARCH("1",AM13)))</formula>
    </cfRule>
    <cfRule type="containsText" dxfId="443" priority="24" operator="containsText" text="2">
      <formula>NOT(ISERROR(SEARCH("2",AM13)))</formula>
    </cfRule>
    <cfRule type="containsText" dxfId="442" priority="23" operator="containsText" text="3">
      <formula>NOT(ISERROR(SEARCH("3",AM13)))</formula>
    </cfRule>
    <cfRule type="containsText" dxfId="441" priority="22" operator="containsText" text="4">
      <formula>NOT(ISERROR(SEARCH("4",AM13)))</formula>
    </cfRule>
  </conditionalFormatting>
  <conditionalFormatting sqref="AO13:AO313">
    <cfRule type="containsText" dxfId="440" priority="21" operator="containsText" text="1">
      <formula>NOT(ISERROR(SEARCH("1",AO13)))</formula>
    </cfRule>
    <cfRule type="containsText" dxfId="439" priority="20" operator="containsText" text="2">
      <formula>NOT(ISERROR(SEARCH("2",AO13)))</formula>
    </cfRule>
    <cfRule type="containsText" dxfId="438" priority="19" operator="containsText" text="3">
      <formula>NOT(ISERROR(SEARCH("3",AO13)))</formula>
    </cfRule>
    <cfRule type="containsText" dxfId="437" priority="18" operator="containsText" text="4">
      <formula>NOT(ISERROR(SEARCH("4",AO13)))</formula>
    </cfRule>
  </conditionalFormatting>
  <conditionalFormatting sqref="AQ13:AQ313">
    <cfRule type="containsText" dxfId="436" priority="16" operator="containsText" text="2">
      <formula>NOT(ISERROR(SEARCH("2",AQ13)))</formula>
    </cfRule>
    <cfRule type="containsText" dxfId="435" priority="15" operator="containsText" text="3">
      <formula>NOT(ISERROR(SEARCH("3",AQ13)))</formula>
    </cfRule>
    <cfRule type="containsText" dxfId="434" priority="14" operator="containsText" text="4">
      <formula>NOT(ISERROR(SEARCH("4",AQ13)))</formula>
    </cfRule>
    <cfRule type="containsText" dxfId="433" priority="17" operator="containsText" text="1">
      <formula>NOT(ISERROR(SEARCH("1",AQ13)))</formula>
    </cfRule>
  </conditionalFormatting>
  <conditionalFormatting sqref="AR9:AS9 AU9 AR12 AT12:AW12">
    <cfRule type="expression" dxfId="432" priority="68">
      <formula>_xlfn.ISFORMULA(AR9)=TRUE</formula>
    </cfRule>
  </conditionalFormatting>
  <conditionalFormatting sqref="AT13:AT313">
    <cfRule type="containsText" dxfId="431" priority="13" operator="containsText" text="1">
      <formula>NOT(ISERROR(SEARCH("1",AT13)))</formula>
    </cfRule>
    <cfRule type="containsText" dxfId="430" priority="12" operator="containsText" text="2">
      <formula>NOT(ISERROR(SEARCH("2",AT13)))</formula>
    </cfRule>
    <cfRule type="containsText" dxfId="429" priority="11" operator="containsText" text="3">
      <formula>NOT(ISERROR(SEARCH("3",AT13)))</formula>
    </cfRule>
    <cfRule type="containsText" dxfId="428" priority="10" operator="containsText" text="4">
      <formula>NOT(ISERROR(SEARCH("4",AT13)))</formula>
    </cfRule>
  </conditionalFormatting>
  <conditionalFormatting sqref="AW13:AW313">
    <cfRule type="containsText" dxfId="427" priority="8" operator="containsText" text="2">
      <formula>NOT(ISERROR(SEARCH("2",AW13)))</formula>
    </cfRule>
    <cfRule type="containsText" dxfId="426" priority="7" operator="containsText" text="3">
      <formula>NOT(ISERROR(SEARCH("3",AW13)))</formula>
    </cfRule>
    <cfRule type="containsText" dxfId="425" priority="6" operator="containsText" text="4">
      <formula>NOT(ISERROR(SEARCH("4",AW13)))</formula>
    </cfRule>
    <cfRule type="containsText" dxfId="424" priority="9" operator="containsText" text="1">
      <formula>NOT(ISERROR(SEARCH("1",AW13)))</formula>
    </cfRule>
  </conditionalFormatting>
  <conditionalFormatting sqref="AZ13:AZ313">
    <cfRule type="containsText" dxfId="423" priority="5" operator="containsText" text="1">
      <formula>NOT(ISERROR(SEARCH("1",AZ13)))</formula>
    </cfRule>
    <cfRule type="containsText" dxfId="422" priority="4" operator="containsText" text="2">
      <formula>NOT(ISERROR(SEARCH("2",AZ13)))</formula>
    </cfRule>
    <cfRule type="containsText" dxfId="421" priority="3" operator="containsText" text="3">
      <formula>NOT(ISERROR(SEARCH("3",AZ13)))</formula>
    </cfRule>
    <cfRule type="containsText" dxfId="420" priority="2" operator="containsText" text="4">
      <formula>NOT(ISERROR(SEARCH("4",AZ13)))</formula>
    </cfRule>
  </conditionalFormatting>
  <dataValidations count="15">
    <dataValidation imeMode="off" allowBlank="1" showInputMessage="1" showErrorMessage="1" sqref="AP13:AP313 Z13:Z313 Q13:Q1048576 T13:T313 AY13:AY313 W13:W1048576 C13:G313" xr:uid="{75C885E3-28E8-41A2-910F-0C967C0AC5D0}"/>
    <dataValidation type="whole" imeMode="off" allowBlank="1" showInputMessage="1" showErrorMessage="1" error="数字以外は入力しないでください" sqref="AL13:AL1048576 AL2:AL8" xr:uid="{2C4E9E78-325D-40A8-A097-B7614E5716D0}">
      <formula1>0</formula1>
      <formula2>1000</formula2>
    </dataValidation>
    <dataValidation type="list" allowBlank="1" showInputMessage="1" showErrorMessage="1" sqref="H13:H313" xr:uid="{01157AA9-7F16-4B93-8D2F-313C4BFDB623}">
      <formula1>"中住戸,角住戸"</formula1>
    </dataValidation>
    <dataValidation type="list" allowBlank="1" showInputMessage="1" showErrorMessage="1" sqref="I13:I313" xr:uid="{C2273698-1C57-4029-8FC4-9A4246708BED}">
      <formula1>"最下階,中間階,最上階"</formula1>
    </dataValidation>
    <dataValidation type="list" imeMode="off" allowBlank="1" showInputMessage="1" showErrorMessage="1" sqref="AK13:AK313 AC13:AC313 AM13:AM313 U13:U313 AE13:AE313 AI13:AI313 AA13:AA313 AG13:AG313 AT13:AT313 X13:X313 AQ13:AQ313 AO13:AO313 AW13:AW313 R13:R313 O13:O313 AZ13:AZ313" xr:uid="{D210D262-A49F-4CAA-894B-EC7BB2F9F9C6}">
      <formula1>"1,2,3,4,-"</formula1>
    </dataValidation>
    <dataValidation type="list" allowBlank="1" showInputMessage="1" showErrorMessage="1" sqref="AH13:AH313" xr:uid="{C5511184-34E1-4E2D-A683-898E47CA6817}">
      <formula1>"ダクト式第三種換気,ダクト式第一種換気,ダクト式第一種換気（熱交換有り）"</formula1>
    </dataValidation>
    <dataValidation type="list" allowBlank="1" showInputMessage="1" showErrorMessage="1" sqref="AN13:AN313" xr:uid="{D6A6BAF3-A98E-40C0-AB20-C96D845CFEC4}">
      <formula1>"有り,有り（ガス計測含む）"</formula1>
    </dataValidation>
    <dataValidation type="list" allowBlank="1" showInputMessage="1" showErrorMessage="1" sqref="AJ13:AJ313" xr:uid="{9C6B1C06-DEB8-4E86-926A-E99F1FCC4A1E}">
      <formula1>"電気ヒートポンプ式給湯機（エコキュート等）,ガス潜熱回収型給湯機（エコジョーズ等）20号以下,ガス潜熱回収型給湯機（エコジョーズ等）24号,ハイブリッド給湯機,燃料電池（PEFC_700Ｗ以上）,燃料電池（SOFC_700Ｗ以上）,燃料電池（SOFC_400Ｗ以上）"</formula1>
    </dataValidation>
    <dataValidation type="list" allowBlank="1" showInputMessage="1" showErrorMessage="1" sqref="S13:S313 P13:P313 Y13:Y313 V13:V313" xr:uid="{B92AFB92-F600-4C78-B145-5BDBB1CA42C8}">
      <formula1>"2.2ｋＷ,2.5ｋＷ,2.8ｋＷ,3.6ｋＷ,4.0ｋＷ,5.6ｋＷ,6.3ｋＷ,7.1ｋＷ以上,設置なし"</formula1>
    </dataValidation>
    <dataValidation type="list" allowBlank="1" showInputMessage="1" showErrorMessage="1" sqref="AR13:AR313" xr:uid="{14C86482-67BB-4390-BEA7-731B278F2209}">
      <formula1>"2.6ｋＷ未満,2.6ｋＷ以上"</formula1>
    </dataValidation>
    <dataValidation type="list" allowBlank="1" showInputMessage="1" showErrorMessage="1" sqref="AB13:AB313" xr:uid="{B2992B39-8F55-44C9-AAD9-67EF716A6ACB}">
      <formula1>"2.8ｋＷ,3.6ｋＷ,4.0ｋＷ,5.6ｋＷ以上"</formula1>
    </dataValidation>
    <dataValidation type="list" allowBlank="1" showInputMessage="1" showErrorMessage="1" sqref="AU13:AU313" xr:uid="{4F2B15CD-B218-4030-8F17-FFB1987C12D8}">
      <formula1>"A,B,C,D,E,F,G,H,I,J"</formula1>
    </dataValidation>
    <dataValidation type="list" allowBlank="1" showInputMessage="1" showErrorMessage="1" sqref="AF13:AF313" xr:uid="{89D5E421-A5DC-4061-91D3-8439A26DABB1}">
      <formula1>"エアコン付温水床暖房 5.6ｋＷ未満,エアコン付温水床暖房 5.6ｋＷ以上"</formula1>
    </dataValidation>
    <dataValidation type="list" allowBlank="1" showInputMessage="1" showErrorMessage="1" sqref="AD13:AD313" xr:uid="{FCDB35C8-7C0B-4A02-B197-8C6577599B5C}">
      <formula1>"エアコン付温水床暖房 5.6ｋＷ未満,エアコン付温水床暖房 5.6ｋＷ以上,温水床暖房（給湯機と熱源兼用）,温水床暖房（専用熱源機）"</formula1>
    </dataValidation>
    <dataValidation type="list" allowBlank="1" showInputMessage="1" showErrorMessage="1" sqref="AX13:AX313" xr:uid="{57933F2D-39BE-486F-92AA-1376649810DE}">
      <formula1>"Ｖ２Ｈ充放電設備,地中熱ヒートポンプ・システム,Ｖ２Ｈ充放電設備、地中熱ヒートポンプ・システム"</formula1>
    </dataValidation>
  </dataValidations>
  <printOptions horizontalCentered="1"/>
  <pageMargins left="0.51181102362204722" right="0.11811023622047245" top="0.35433070866141736" bottom="0.35433070866141736" header="0.31496062992125984" footer="0.11811023622047245"/>
  <pageSetup paperSize="8" scale="43" orientation="landscape" r:id="rId1"/>
  <headerFooter scaleWithDoc="0">
    <oddFooter>&amp;R&amp;K01+049R7高層ZEH-M_ver.1</oddFooter>
  </headerFooter>
  <colBreaks count="1" manualBreakCount="1">
    <brk id="53" min="3" max="312"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ECFF0-A46C-49BC-9DC8-06D7F1E25E74}">
  <sheetPr>
    <pageSetUpPr fitToPage="1"/>
  </sheetPr>
  <dimension ref="A1:O48"/>
  <sheetViews>
    <sheetView showGridLines="0" view="pageBreakPreview" topLeftCell="A3" zoomScale="55" zoomScaleNormal="70" zoomScaleSheetLayoutView="55" workbookViewId="0">
      <selection activeCell="I22" sqref="I22"/>
    </sheetView>
  </sheetViews>
  <sheetFormatPr defaultColWidth="9" defaultRowHeight="28"/>
  <cols>
    <col min="1" max="1" width="2.58203125" style="19" customWidth="1"/>
    <col min="2" max="2" width="26.33203125" style="18" customWidth="1"/>
    <col min="3" max="5" width="26.58203125" style="18" customWidth="1"/>
    <col min="6" max="6" width="29.58203125" style="18" customWidth="1"/>
    <col min="7" max="7" width="27.58203125" style="18" hidden="1" customWidth="1"/>
    <col min="8" max="8" width="1.58203125" style="18" customWidth="1"/>
    <col min="9" max="9" width="18.08203125" style="18" customWidth="1"/>
    <col min="10" max="10" width="81.83203125" style="858" customWidth="1"/>
    <col min="11" max="11" width="23.08203125" style="18" customWidth="1"/>
    <col min="12" max="12" width="9" style="18" customWidth="1"/>
    <col min="13" max="16384" width="9" style="18"/>
  </cols>
  <sheetData>
    <row r="1" spans="1:12" ht="16.5" hidden="1">
      <c r="A1" s="857"/>
      <c r="B1" s="155"/>
      <c r="C1" s="155"/>
      <c r="D1" s="155"/>
      <c r="E1" s="155"/>
      <c r="F1" s="155"/>
      <c r="G1" s="155"/>
    </row>
    <row r="2" spans="1:12" ht="16.5" hidden="1">
      <c r="A2" s="155"/>
      <c r="B2" s="1978"/>
      <c r="C2" s="1978"/>
      <c r="D2" s="1978"/>
      <c r="E2" s="1978"/>
      <c r="F2" s="1978"/>
      <c r="G2" s="155"/>
    </row>
    <row r="3" spans="1:12" ht="21">
      <c r="A3" s="20"/>
      <c r="B3" s="1979" t="s">
        <v>1123</v>
      </c>
      <c r="C3" s="1979"/>
      <c r="D3" s="1979"/>
      <c r="F3" s="95"/>
      <c r="G3" s="95"/>
      <c r="J3" s="857" t="s">
        <v>1165</v>
      </c>
    </row>
    <row r="4" spans="1:12" s="653" customFormat="1" ht="13.5" thickBot="1">
      <c r="B4" s="1980"/>
      <c r="C4" s="1980"/>
      <c r="D4" s="1980"/>
      <c r="J4" s="859"/>
    </row>
    <row r="5" spans="1:12" ht="43.5" customHeight="1" thickBot="1">
      <c r="B5" s="154" t="s">
        <v>134</v>
      </c>
      <c r="C5" s="1981" t="str">
        <f>全体概要!C7</f>
        <v/>
      </c>
      <c r="D5" s="1982"/>
      <c r="E5" s="1982"/>
      <c r="F5" s="674" t="s">
        <v>940</v>
      </c>
      <c r="G5" s="675"/>
      <c r="J5" s="860" t="s">
        <v>1164</v>
      </c>
      <c r="K5" s="195">
        <f>ROUNDUP(46.81*全体概要!T46,0)</f>
        <v>0</v>
      </c>
    </row>
    <row r="6" spans="1:12" s="653" customFormat="1" ht="28.75" customHeight="1">
      <c r="J6" s="1185" t="s">
        <v>1190</v>
      </c>
    </row>
    <row r="7" spans="1:12" ht="28.75" customHeight="1">
      <c r="B7" s="18" t="s">
        <v>152</v>
      </c>
      <c r="E7" s="1021"/>
      <c r="F7" s="1129" t="str">
        <f>IF(全体概要!$U$54="☑","戸あたり５０万円の補助額の上限","戸あたり４０万円の補助額の上限")</f>
        <v>戸あたり４０万円の補助額の上限</v>
      </c>
      <c r="G7" s="1130" t="s">
        <v>104</v>
      </c>
      <c r="H7" s="1131"/>
      <c r="I7" s="1132">
        <f>IF(全体概要!X53="有り",500000*全体概要!I15,400000*全体概要!I15)</f>
        <v>0</v>
      </c>
      <c r="J7" s="1186" t="s">
        <v>1191</v>
      </c>
    </row>
    <row r="8" spans="1:12" ht="42" customHeight="1">
      <c r="A8" s="20"/>
      <c r="B8" s="24" t="s">
        <v>226</v>
      </c>
      <c r="C8" s="23" t="s">
        <v>153</v>
      </c>
      <c r="D8" s="22" t="s">
        <v>136</v>
      </c>
      <c r="E8" s="22" t="s">
        <v>154</v>
      </c>
      <c r="F8" s="1128" t="s">
        <v>225</v>
      </c>
      <c r="G8" s="1128" t="s">
        <v>225</v>
      </c>
      <c r="H8" s="1060"/>
      <c r="I8" s="1983" t="str">
        <f>IF(全体概要!$U$54="☑","戸あたり５０万円の補助額の上限との差額","戸あたり４０万円の補助額の上限との差額")</f>
        <v>戸あたり４０万円の補助額の上限との差額</v>
      </c>
    </row>
    <row r="9" spans="1:12" ht="29.25" customHeight="1">
      <c r="B9" s="22" t="s">
        <v>155</v>
      </c>
      <c r="C9" s="541">
        <f>SUM(D9:E9)</f>
        <v>0</v>
      </c>
      <c r="D9" s="541">
        <f>D19</f>
        <v>0</v>
      </c>
      <c r="E9" s="541">
        <f>E19</f>
        <v>0</v>
      </c>
      <c r="F9" s="196"/>
      <c r="G9" s="196"/>
      <c r="I9" s="1984"/>
      <c r="J9" s="1977" t="s">
        <v>1207</v>
      </c>
      <c r="K9" s="784"/>
      <c r="L9" s="37"/>
    </row>
    <row r="10" spans="1:12" ht="28.5" customHeight="1">
      <c r="B10" s="22" t="s">
        <v>156</v>
      </c>
      <c r="C10" s="541">
        <f>SUM(D10:E10)</f>
        <v>0</v>
      </c>
      <c r="D10" s="541">
        <f>SUM(D20,D28,D35,D42)</f>
        <v>0</v>
      </c>
      <c r="E10" s="541">
        <f>SUM(E20,E28,E35,E42)</f>
        <v>0</v>
      </c>
      <c r="F10" s="196"/>
      <c r="G10" s="196"/>
      <c r="I10" s="1984"/>
      <c r="J10" s="1977"/>
    </row>
    <row r="11" spans="1:12" ht="28.5" thickBot="1">
      <c r="B11" s="22" t="s">
        <v>494</v>
      </c>
      <c r="C11" s="682">
        <f>SUM(C9:C10)</f>
        <v>0</v>
      </c>
      <c r="D11" s="541">
        <f>SUM(D9:D10)</f>
        <v>0</v>
      </c>
      <c r="E11" s="541">
        <f>SUM(E9:E10)</f>
        <v>0</v>
      </c>
      <c r="F11" s="787">
        <f>SUM(F22,F29,F36,F43)</f>
        <v>0</v>
      </c>
      <c r="G11" s="544">
        <f>SUM(G22,G29,G36,G43)</f>
        <v>0</v>
      </c>
      <c r="I11" s="819">
        <f>IF(I7=0,0,IF(F12-I7&gt;0,F12-I7,0))</f>
        <v>0</v>
      </c>
      <c r="J11" s="1977"/>
      <c r="K11" s="680"/>
    </row>
    <row r="12" spans="1:12" ht="29" thickTop="1" thickBot="1">
      <c r="B12" s="685" t="s">
        <v>645</v>
      </c>
      <c r="C12" s="683">
        <v>0</v>
      </c>
      <c r="D12" s="684">
        <v>0</v>
      </c>
      <c r="E12" s="684">
        <v>0</v>
      </c>
      <c r="F12" s="785">
        <f>SUM(F23,F30,F37,F44)</f>
        <v>0</v>
      </c>
      <c r="G12" s="544"/>
      <c r="I12" s="678"/>
      <c r="J12" s="861"/>
    </row>
    <row r="13" spans="1:12" ht="29" thickTop="1" thickBot="1">
      <c r="B13" s="353" t="s">
        <v>503</v>
      </c>
      <c r="C13" s="614">
        <v>0</v>
      </c>
      <c r="D13" s="615">
        <v>0</v>
      </c>
      <c r="E13" s="615">
        <v>0</v>
      </c>
      <c r="F13" s="545">
        <f>SUM(F24,F31,F38,F45)</f>
        <v>0</v>
      </c>
      <c r="G13" s="545">
        <f>SUM(G24,G31,G38,G45)</f>
        <v>0</v>
      </c>
      <c r="I13" s="37"/>
      <c r="J13" s="862"/>
    </row>
    <row r="14" spans="1:12" ht="28.5" thickTop="1">
      <c r="B14" s="25" t="s">
        <v>157</v>
      </c>
      <c r="C14" s="542">
        <f>C11</f>
        <v>0</v>
      </c>
      <c r="D14" s="543">
        <f>D11</f>
        <v>0</v>
      </c>
      <c r="E14" s="542">
        <f>E11</f>
        <v>0</v>
      </c>
      <c r="F14" s="542">
        <f>SUM(F25,F32,F39,F46)</f>
        <v>0</v>
      </c>
      <c r="G14" s="542">
        <f>SUM(G25,G32,G39,G46)</f>
        <v>0</v>
      </c>
      <c r="I14" s="37"/>
      <c r="J14" s="857" t="s">
        <v>1229</v>
      </c>
    </row>
    <row r="15" spans="1:12" s="21" customFormat="1" ht="19.5" customHeight="1">
      <c r="D15" s="115"/>
      <c r="E15" s="116"/>
      <c r="F15" s="117"/>
      <c r="G15" s="117"/>
      <c r="J15" s="863" t="s">
        <v>320</v>
      </c>
    </row>
    <row r="16" spans="1:12">
      <c r="B16" s="18" t="s">
        <v>318</v>
      </c>
      <c r="J16" s="863"/>
    </row>
    <row r="17" spans="1:15">
      <c r="B17" s="26" t="s">
        <v>224</v>
      </c>
      <c r="C17" s="76"/>
      <c r="J17" s="862"/>
    </row>
    <row r="18" spans="1:15" ht="21">
      <c r="A18" s="20"/>
      <c r="B18" s="22" t="s">
        <v>158</v>
      </c>
      <c r="C18" s="23" t="s">
        <v>153</v>
      </c>
      <c r="D18" s="22" t="s">
        <v>136</v>
      </c>
      <c r="E18" s="22" t="s">
        <v>154</v>
      </c>
      <c r="F18" s="676" t="s">
        <v>225</v>
      </c>
      <c r="G18" s="676" t="s">
        <v>225</v>
      </c>
      <c r="J18" s="862"/>
    </row>
    <row r="19" spans="1:15">
      <c r="B19" s="22" t="s">
        <v>155</v>
      </c>
      <c r="C19" s="546">
        <f>SUM(D19:E19)</f>
        <v>0</v>
      </c>
      <c r="D19" s="546">
        <f>'補助対象経費総括表（1年目） '!Q10</f>
        <v>0</v>
      </c>
      <c r="E19" s="548">
        <v>0</v>
      </c>
      <c r="F19" s="546">
        <f>ROUNDDOWN(D19*1/3,0)</f>
        <v>0</v>
      </c>
      <c r="G19" s="546"/>
      <c r="J19" s="862"/>
      <c r="M19" s="37"/>
      <c r="N19" s="37"/>
      <c r="O19" s="37"/>
    </row>
    <row r="20" spans="1:15">
      <c r="B20" s="22" t="s">
        <v>156</v>
      </c>
      <c r="C20" s="546">
        <f>SUM(D20:E20)</f>
        <v>0</v>
      </c>
      <c r="D20" s="546">
        <f>'補助対象経費総括表（1年目） '!Q52</f>
        <v>0</v>
      </c>
      <c r="E20" s="546">
        <f>'費用明細書（共用部）'!K71</f>
        <v>0</v>
      </c>
      <c r="F20" s="546">
        <f>ROUNDDOWN(D20*1/3,0)</f>
        <v>0</v>
      </c>
      <c r="G20" s="546"/>
      <c r="J20" s="862"/>
      <c r="M20" s="37"/>
      <c r="N20" s="37"/>
      <c r="O20" s="37"/>
    </row>
    <row r="21" spans="1:15">
      <c r="B21" s="25" t="s">
        <v>494</v>
      </c>
      <c r="C21" s="547">
        <f>SUM(C19:C20)</f>
        <v>0</v>
      </c>
      <c r="D21" s="547">
        <f>SUM(D19:D20)</f>
        <v>0</v>
      </c>
      <c r="E21" s="547">
        <f>SUM(E19:E20)</f>
        <v>0</v>
      </c>
      <c r="F21" s="547">
        <f>SUM(F19:F20)</f>
        <v>0</v>
      </c>
      <c r="G21" s="547"/>
      <c r="I21" s="1061" t="s">
        <v>1048</v>
      </c>
      <c r="J21" s="862"/>
      <c r="M21" s="37"/>
      <c r="N21" s="37"/>
      <c r="O21" s="37"/>
    </row>
    <row r="22" spans="1:15" s="21" customFormat="1" ht="29.25" customHeight="1" thickBot="1">
      <c r="B22" s="1974" t="s">
        <v>644</v>
      </c>
      <c r="C22" s="1975"/>
      <c r="D22" s="1975"/>
      <c r="E22" s="1976"/>
      <c r="F22" s="677">
        <f>ROUNDDOWN(F21,-3)</f>
        <v>0</v>
      </c>
      <c r="G22" s="551">
        <f>F22-I22</f>
        <v>0</v>
      </c>
      <c r="I22" s="786"/>
      <c r="J22" s="857" t="s">
        <v>999</v>
      </c>
    </row>
    <row r="23" spans="1:15" s="21" customFormat="1" ht="29.25" customHeight="1" thickTop="1" thickBot="1">
      <c r="B23" s="1985" t="s">
        <v>759</v>
      </c>
      <c r="C23" s="1986"/>
      <c r="D23" s="1986"/>
      <c r="E23" s="1987"/>
      <c r="F23" s="551">
        <f>ROUNDDOWN(F22,-3)-I22</f>
        <v>0</v>
      </c>
      <c r="G23" s="551"/>
      <c r="I23" s="681"/>
      <c r="J23" s="857" t="s">
        <v>808</v>
      </c>
    </row>
    <row r="24" spans="1:15" ht="29" thickTop="1" thickBot="1">
      <c r="B24" s="405" t="s">
        <v>503</v>
      </c>
      <c r="C24" s="614" t="s">
        <v>504</v>
      </c>
      <c r="D24" s="615" t="s">
        <v>504</v>
      </c>
      <c r="E24" s="615" t="s">
        <v>504</v>
      </c>
      <c r="F24" s="549">
        <f>追加補助対象となる設備等の補助金額集計表!I17</f>
        <v>0</v>
      </c>
      <c r="G24" s="551">
        <f>F24</f>
        <v>0</v>
      </c>
      <c r="I24" s="678"/>
      <c r="J24" s="862"/>
    </row>
    <row r="25" spans="1:15" ht="28.5" thickTop="1">
      <c r="B25" s="406" t="s">
        <v>157</v>
      </c>
      <c r="C25" s="550">
        <f>C21</f>
        <v>0</v>
      </c>
      <c r="D25" s="550">
        <f>D21</f>
        <v>0</v>
      </c>
      <c r="E25" s="550">
        <f>E21</f>
        <v>0</v>
      </c>
      <c r="F25" s="542">
        <f>IF(SUM(F23,F24)&gt;300000000,300000000,SUM(F23,F24))</f>
        <v>0</v>
      </c>
      <c r="G25" s="542">
        <f>SUM(G22:G24)</f>
        <v>0</v>
      </c>
      <c r="I25" s="37"/>
      <c r="J25" s="857" t="s">
        <v>1230</v>
      </c>
    </row>
    <row r="26" spans="1:15">
      <c r="B26" s="26" t="s">
        <v>227</v>
      </c>
      <c r="C26" s="76"/>
      <c r="J26" s="863"/>
      <c r="M26" s="37"/>
      <c r="N26" s="37"/>
      <c r="O26" s="37"/>
    </row>
    <row r="27" spans="1:15" ht="21">
      <c r="A27" s="20"/>
      <c r="B27" s="22" t="s">
        <v>158</v>
      </c>
      <c r="C27" s="23" t="s">
        <v>153</v>
      </c>
      <c r="D27" s="22" t="s">
        <v>136</v>
      </c>
      <c r="E27" s="22" t="s">
        <v>154</v>
      </c>
      <c r="F27" s="676" t="s">
        <v>225</v>
      </c>
      <c r="G27" s="676" t="s">
        <v>225</v>
      </c>
      <c r="I27" s="37"/>
      <c r="J27" s="862"/>
    </row>
    <row r="28" spans="1:15">
      <c r="B28" s="22" t="s">
        <v>156</v>
      </c>
      <c r="C28" s="546">
        <f>SUM(D28:E28)</f>
        <v>0</v>
      </c>
      <c r="D28" s="546">
        <f>'補助対象経費総括表（2年目）'!Q52</f>
        <v>0</v>
      </c>
      <c r="E28" s="546">
        <f>'費用明細書（共用部）'!W71</f>
        <v>0</v>
      </c>
      <c r="F28" s="546">
        <f>ROUNDDOWN(D28*1/3,0)</f>
        <v>0</v>
      </c>
      <c r="G28" s="679"/>
      <c r="I28" s="1061" t="s">
        <v>1048</v>
      </c>
      <c r="J28" s="862"/>
    </row>
    <row r="29" spans="1:15" s="21" customFormat="1" ht="29.25" customHeight="1" thickBot="1">
      <c r="B29" s="1974" t="s">
        <v>644</v>
      </c>
      <c r="C29" s="1975"/>
      <c r="D29" s="1975"/>
      <c r="E29" s="1976"/>
      <c r="F29" s="551">
        <f>ROUNDDOWN(F28,-3)</f>
        <v>0</v>
      </c>
      <c r="G29" s="551">
        <f>F29-I29</f>
        <v>0</v>
      </c>
      <c r="I29" s="786"/>
      <c r="J29" s="857" t="s">
        <v>999</v>
      </c>
    </row>
    <row r="30" spans="1:15" s="21" customFormat="1" ht="29.25" customHeight="1" thickTop="1" thickBot="1">
      <c r="B30" s="1985" t="s">
        <v>759</v>
      </c>
      <c r="C30" s="1986"/>
      <c r="D30" s="1986"/>
      <c r="E30" s="1987"/>
      <c r="F30" s="551">
        <f>ROUNDDOWN(F29,-3)-I29</f>
        <v>0</v>
      </c>
      <c r="G30" s="551"/>
      <c r="I30" s="681"/>
      <c r="J30" s="857" t="s">
        <v>808</v>
      </c>
    </row>
    <row r="31" spans="1:15" ht="29" thickTop="1" thickBot="1">
      <c r="B31" s="405" t="s">
        <v>503</v>
      </c>
      <c r="C31" s="614" t="s">
        <v>504</v>
      </c>
      <c r="D31" s="615" t="s">
        <v>504</v>
      </c>
      <c r="E31" s="615" t="s">
        <v>504</v>
      </c>
      <c r="F31" s="549">
        <f>追加補助対象となる設備等の補助金額集計表!I31</f>
        <v>0</v>
      </c>
      <c r="G31" s="551">
        <f>F31</f>
        <v>0</v>
      </c>
      <c r="I31" s="678"/>
      <c r="J31" s="862"/>
    </row>
    <row r="32" spans="1:15" ht="28.5" thickTop="1">
      <c r="B32" s="406" t="s">
        <v>157</v>
      </c>
      <c r="C32" s="550">
        <f>C28</f>
        <v>0</v>
      </c>
      <c r="D32" s="550">
        <f>D28</f>
        <v>0</v>
      </c>
      <c r="E32" s="550">
        <f>E28</f>
        <v>0</v>
      </c>
      <c r="F32" s="542">
        <f>IF(SUM(F30,F31)&gt;300000000,300000000,SUM(F30,F31))</f>
        <v>0</v>
      </c>
      <c r="G32" s="542">
        <f>SUM(G29,G31)</f>
        <v>0</v>
      </c>
      <c r="I32" s="37"/>
      <c r="J32" s="857" t="s">
        <v>1230</v>
      </c>
    </row>
    <row r="33" spans="1:10">
      <c r="B33" s="26" t="s">
        <v>228</v>
      </c>
      <c r="C33" s="76"/>
      <c r="J33" s="863"/>
    </row>
    <row r="34" spans="1:10" ht="21">
      <c r="A34" s="20"/>
      <c r="B34" s="22" t="s">
        <v>158</v>
      </c>
      <c r="C34" s="23" t="s">
        <v>153</v>
      </c>
      <c r="D34" s="22" t="s">
        <v>136</v>
      </c>
      <c r="E34" s="22" t="s">
        <v>154</v>
      </c>
      <c r="F34" s="676" t="s">
        <v>225</v>
      </c>
      <c r="G34" s="676" t="s">
        <v>225</v>
      </c>
      <c r="I34" s="37"/>
      <c r="J34" s="862"/>
    </row>
    <row r="35" spans="1:10">
      <c r="B35" s="22" t="s">
        <v>156</v>
      </c>
      <c r="C35" s="546">
        <f>SUM(D35:E35)</f>
        <v>0</v>
      </c>
      <c r="D35" s="546">
        <f>'補助対象経費総括表（3年目）'!Q52</f>
        <v>0</v>
      </c>
      <c r="E35" s="546">
        <f>'費用明細書（共用部）'!AI71</f>
        <v>0</v>
      </c>
      <c r="F35" s="546">
        <f>ROUNDDOWN(D35*1/3,0)</f>
        <v>0</v>
      </c>
      <c r="G35" s="679"/>
      <c r="I35" s="1061" t="s">
        <v>1048</v>
      </c>
      <c r="J35" s="862"/>
    </row>
    <row r="36" spans="1:10" s="21" customFormat="1" ht="29.25" customHeight="1" thickBot="1">
      <c r="B36" s="1974" t="s">
        <v>644</v>
      </c>
      <c r="C36" s="1975"/>
      <c r="D36" s="1975"/>
      <c r="E36" s="1976"/>
      <c r="F36" s="551">
        <f>ROUNDDOWN(F35,-3)</f>
        <v>0</v>
      </c>
      <c r="G36" s="551">
        <f>F36-I36</f>
        <v>0</v>
      </c>
      <c r="I36" s="786"/>
      <c r="J36" s="857" t="s">
        <v>999</v>
      </c>
    </row>
    <row r="37" spans="1:10" s="21" customFormat="1" ht="29.25" customHeight="1" thickTop="1" thickBot="1">
      <c r="B37" s="1985" t="s">
        <v>759</v>
      </c>
      <c r="C37" s="1986"/>
      <c r="D37" s="1986"/>
      <c r="E37" s="1987"/>
      <c r="F37" s="551">
        <f>ROUNDDOWN(F36,-3)-I36</f>
        <v>0</v>
      </c>
      <c r="G37" s="551"/>
      <c r="I37" s="681"/>
      <c r="J37" s="857" t="s">
        <v>808</v>
      </c>
    </row>
    <row r="38" spans="1:10" ht="29" thickTop="1" thickBot="1">
      <c r="B38" s="405" t="s">
        <v>503</v>
      </c>
      <c r="C38" s="614" t="s">
        <v>504</v>
      </c>
      <c r="D38" s="615" t="s">
        <v>504</v>
      </c>
      <c r="E38" s="615" t="s">
        <v>504</v>
      </c>
      <c r="F38" s="549">
        <f>追加補助対象となる設備等の補助金額集計表!I45</f>
        <v>0</v>
      </c>
      <c r="G38" s="551">
        <f>F38</f>
        <v>0</v>
      </c>
      <c r="I38" s="678"/>
      <c r="J38" s="862"/>
    </row>
    <row r="39" spans="1:10" ht="28.5" thickTop="1">
      <c r="B39" s="406" t="s">
        <v>157</v>
      </c>
      <c r="C39" s="550">
        <f>C35</f>
        <v>0</v>
      </c>
      <c r="D39" s="550">
        <f>D35</f>
        <v>0</v>
      </c>
      <c r="E39" s="550">
        <f>E35</f>
        <v>0</v>
      </c>
      <c r="F39" s="542">
        <f>IF(SUM(F37,F38)&gt;300000000,300000000,SUM(F37,F38))</f>
        <v>0</v>
      </c>
      <c r="G39" s="542">
        <f>IF(SUM(G35:G38)&gt;300000000,300000000,SUM(G35:G38))</f>
        <v>0</v>
      </c>
      <c r="I39" s="37"/>
      <c r="J39" s="857" t="s">
        <v>1230</v>
      </c>
    </row>
    <row r="40" spans="1:10">
      <c r="B40" s="26" t="s">
        <v>229</v>
      </c>
      <c r="C40" s="76"/>
      <c r="J40" s="863"/>
    </row>
    <row r="41" spans="1:10" ht="21">
      <c r="A41" s="20"/>
      <c r="B41" s="22" t="s">
        <v>158</v>
      </c>
      <c r="C41" s="23" t="s">
        <v>153</v>
      </c>
      <c r="D41" s="22" t="s">
        <v>136</v>
      </c>
      <c r="E41" s="22" t="s">
        <v>154</v>
      </c>
      <c r="F41" s="676" t="s">
        <v>225</v>
      </c>
      <c r="G41" s="676" t="s">
        <v>225</v>
      </c>
      <c r="I41" s="37"/>
      <c r="J41" s="862"/>
    </row>
    <row r="42" spans="1:10">
      <c r="B42" s="22" t="s">
        <v>156</v>
      </c>
      <c r="C42" s="546">
        <f>SUM(D42:E42)</f>
        <v>0</v>
      </c>
      <c r="D42" s="546">
        <f>'補助対象経費総括表（4年目）'!Q52</f>
        <v>0</v>
      </c>
      <c r="E42" s="546">
        <f>'費用明細書（共用部）'!AU71</f>
        <v>0</v>
      </c>
      <c r="F42" s="546">
        <f>ROUNDDOWN(D42*1/3,0)</f>
        <v>0</v>
      </c>
      <c r="G42" s="679"/>
      <c r="I42" s="1061" t="s">
        <v>1048</v>
      </c>
      <c r="J42" s="862"/>
    </row>
    <row r="43" spans="1:10" s="21" customFormat="1" ht="29.25" customHeight="1" thickBot="1">
      <c r="B43" s="1974" t="s">
        <v>644</v>
      </c>
      <c r="C43" s="1975"/>
      <c r="D43" s="1975"/>
      <c r="E43" s="1976"/>
      <c r="F43" s="551">
        <f>ROUNDDOWN(F42,-3)</f>
        <v>0</v>
      </c>
      <c r="G43" s="551">
        <f>F43-I43</f>
        <v>0</v>
      </c>
      <c r="I43" s="786"/>
      <c r="J43" s="857" t="s">
        <v>999</v>
      </c>
    </row>
    <row r="44" spans="1:10" s="21" customFormat="1" ht="29.25" customHeight="1" thickTop="1" thickBot="1">
      <c r="B44" s="1985" t="s">
        <v>759</v>
      </c>
      <c r="C44" s="1986"/>
      <c r="D44" s="1986"/>
      <c r="E44" s="1987"/>
      <c r="F44" s="551">
        <f>ROUNDDOWN(F43,-3)-I43</f>
        <v>0</v>
      </c>
      <c r="G44" s="551"/>
      <c r="I44" s="681"/>
      <c r="J44" s="857" t="s">
        <v>808</v>
      </c>
    </row>
    <row r="45" spans="1:10" ht="29" thickTop="1" thickBot="1">
      <c r="B45" s="405" t="s">
        <v>503</v>
      </c>
      <c r="C45" s="614" t="s">
        <v>504</v>
      </c>
      <c r="D45" s="615" t="s">
        <v>504</v>
      </c>
      <c r="E45" s="615" t="s">
        <v>504</v>
      </c>
      <c r="F45" s="549">
        <f>追加補助対象となる設備等の補助金額集計表!I59</f>
        <v>0</v>
      </c>
      <c r="G45" s="551">
        <f>F45</f>
        <v>0</v>
      </c>
      <c r="I45" s="678"/>
      <c r="J45" s="862"/>
    </row>
    <row r="46" spans="1:10" ht="28.5" thickTop="1">
      <c r="B46" s="406" t="s">
        <v>157</v>
      </c>
      <c r="C46" s="550">
        <f>C42</f>
        <v>0</v>
      </c>
      <c r="D46" s="550">
        <f>D42</f>
        <v>0</v>
      </c>
      <c r="E46" s="550">
        <f>E42</f>
        <v>0</v>
      </c>
      <c r="F46" s="542">
        <f>IF(SUM(F44,F45)&gt;300000000,300000000,SUM(F44,F45))</f>
        <v>0</v>
      </c>
      <c r="G46" s="542">
        <f>SUM(G43,G45)</f>
        <v>0</v>
      </c>
      <c r="I46" s="37"/>
      <c r="J46" s="857" t="s">
        <v>1230</v>
      </c>
    </row>
    <row r="47" spans="1:10">
      <c r="J47" s="862"/>
    </row>
    <row r="48" spans="1:10">
      <c r="J48" s="862"/>
    </row>
  </sheetData>
  <sheetProtection algorithmName="SHA-512" hashValue="eHb8srQvXFq7xhxzB3qTn0p6AipOcwM1AqTjI+hLf0UrA0lNxzGk5qZxgXi0x6fVRlAXgzXbYp9Qtkx9THqorQ==" saltValue="uR8881eOT++xUGFQyyRSfw==" spinCount="100000" sheet="1" formatCells="0" formatRows="0" deleteRows="0" selectLockedCells="1" autoFilter="0" pivotTables="0"/>
  <mergeCells count="14">
    <mergeCell ref="B30:E30"/>
    <mergeCell ref="B23:E23"/>
    <mergeCell ref="B37:E37"/>
    <mergeCell ref="B44:E44"/>
    <mergeCell ref="B36:E36"/>
    <mergeCell ref="B43:E43"/>
    <mergeCell ref="B29:E29"/>
    <mergeCell ref="B22:E22"/>
    <mergeCell ref="J9:J11"/>
    <mergeCell ref="B2:F2"/>
    <mergeCell ref="B3:D3"/>
    <mergeCell ref="B4:D4"/>
    <mergeCell ref="C5:E5"/>
    <mergeCell ref="I8:I10"/>
  </mergeCells>
  <phoneticPr fontId="21"/>
  <conditionalFormatting sqref="B27:B28 B34:B35 B41:B42 B5 B8:B14 B18:B21">
    <cfRule type="notContainsBlanks" dxfId="419" priority="23">
      <formula>LEN(TRIM(B5))&gt;0</formula>
    </cfRule>
  </conditionalFormatting>
  <conditionalFormatting sqref="F9:F10 F13">
    <cfRule type="expression" dxfId="412" priority="22">
      <formula>_xlfn.ISFORMULA(F9)=TRUE</formula>
    </cfRule>
  </conditionalFormatting>
  <conditionalFormatting sqref="F12">
    <cfRule type="expression" dxfId="411" priority="661">
      <formula>$I$11&gt;0</formula>
    </cfRule>
  </conditionalFormatting>
  <conditionalFormatting sqref="F14">
    <cfRule type="expression" dxfId="410" priority="19">
      <formula>$F$14&gt;800000000</formula>
    </cfRule>
  </conditionalFormatting>
  <conditionalFormatting sqref="F32">
    <cfRule type="expression" dxfId="409" priority="27">
      <formula>$F$32&gt;#REF!</formula>
    </cfRule>
  </conditionalFormatting>
  <conditionalFormatting sqref="F46">
    <cfRule type="expression" dxfId="408" priority="29">
      <formula>$F$46&gt;#REF!</formula>
    </cfRule>
  </conditionalFormatting>
  <conditionalFormatting sqref="F14:G14">
    <cfRule type="expression" dxfId="407" priority="32">
      <formula>$F$14&gt;#REF!</formula>
    </cfRule>
  </conditionalFormatting>
  <conditionalFormatting sqref="F25:G25">
    <cfRule type="expression" dxfId="406" priority="26">
      <formula>$F$25&gt;#REF!</formula>
    </cfRule>
  </conditionalFormatting>
  <conditionalFormatting sqref="F39:G39">
    <cfRule type="expression" dxfId="405" priority="28">
      <formula>$F$39&gt;#REF!</formula>
    </cfRule>
  </conditionalFormatting>
  <conditionalFormatting sqref="G9:G13">
    <cfRule type="expression" dxfId="404" priority="25">
      <formula>_xlfn.ISFORMULA(G9)=TRUE</formula>
    </cfRule>
  </conditionalFormatting>
  <conditionalFormatting sqref="G11:G12">
    <cfRule type="expression" dxfId="403" priority="34">
      <formula>$G$11&gt;#REF!</formula>
    </cfRule>
  </conditionalFormatting>
  <conditionalFormatting sqref="G32">
    <cfRule type="expression" dxfId="402" priority="30">
      <formula>$G$32&gt;#REF!</formula>
    </cfRule>
  </conditionalFormatting>
  <conditionalFormatting sqref="G46">
    <cfRule type="expression" dxfId="401" priority="31">
      <formula>$G$46&gt;#REF!</formula>
    </cfRule>
  </conditionalFormatting>
  <conditionalFormatting sqref="I29:I30 I36:I37 I43:I44 I11:I12 I22:I23">
    <cfRule type="expression" dxfId="399" priority="655">
      <formula>$I$11=0</formula>
    </cfRule>
  </conditionalFormatting>
  <conditionalFormatting sqref="J6:J7">
    <cfRule type="expression" dxfId="396" priority="1">
      <formula>$F$14&gt;$K$5</formula>
    </cfRule>
    <cfRule type="expression" dxfId="395" priority="2">
      <formula>$F$14&gt;#REF!</formula>
    </cfRule>
  </conditionalFormatting>
  <conditionalFormatting sqref="J9">
    <cfRule type="expression" dxfId="394" priority="6">
      <formula>$I$11&lt;=0</formula>
    </cfRule>
  </conditionalFormatting>
  <conditionalFormatting sqref="J12">
    <cfRule type="expression" dxfId="393" priority="660">
      <formula>$K$11&lt;=0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&amp;R&amp;K01+049R7高層ZEH-M_ver.1</oddFooter>
  </headerFooter>
  <extLst>
    <ext xmlns:x14="http://schemas.microsoft.com/office/spreadsheetml/2009/9/main" uri="{78C0D931-6437-407d-A8EE-F0AAD7539E65}">
      <x14:conditionalFormattings>
        <x14:conditionalFormatting xmlns:xm="http://schemas.microsoft.com/office/excel/2006/main">
          <x14:cfRule type="expression" priority="13" id="{C8979704-8C7F-488B-B34F-C9174376E2B8}">
            <xm:f>入力シート!$F$13="単年度事業"</xm:f>
            <x14:dxf>
              <fill>
                <patternFill>
                  <bgColor theme="0" tint="-0.499984740745262"/>
                </patternFill>
              </fill>
            </x14:dxf>
          </x14:cfRule>
          <xm:sqref>B27:F29 F30 B31:F32</xm:sqref>
        </x14:conditionalFormatting>
        <x14:conditionalFormatting xmlns:xm="http://schemas.microsoft.com/office/excel/2006/main">
          <x14:cfRule type="expression" priority="9" id="{B69E0A38-EC06-4174-822C-071163F11BF2}">
            <xm:f>入力シート!$F$13="2年度事業（1年目）"</xm:f>
            <x14:dxf>
              <fill>
                <patternFill>
                  <bgColor theme="0" tint="-0.499984740745262"/>
                </patternFill>
              </fill>
            </x14:dxf>
          </x14:cfRule>
          <x14:cfRule type="expression" priority="12" id="{19BBB6DA-FAAE-4C1A-848E-AABE4BB0F5DC}">
            <xm:f>入力シート!$F$13="単年度事業"</xm:f>
            <x14:dxf>
              <fill>
                <patternFill>
                  <bgColor theme="0" tint="-0.499984740745262"/>
                </patternFill>
              </fill>
            </x14:dxf>
          </x14:cfRule>
          <xm:sqref>B34:F36 F37 B38:F39</xm:sqref>
        </x14:conditionalFormatting>
        <x14:conditionalFormatting xmlns:xm="http://schemas.microsoft.com/office/excel/2006/main">
          <x14:cfRule type="expression" priority="7" id="{A8EB29C5-96B5-42A2-84C9-1BC153CB0C2B}">
            <xm:f>入力シート!$F$13="3年度事業（1年目）"</xm:f>
            <x14:dxf>
              <fill>
                <patternFill>
                  <bgColor theme="0" tint="-0.499984740745262"/>
                </patternFill>
              </fill>
            </x14:dxf>
          </x14:cfRule>
          <x14:cfRule type="expression" priority="8" id="{FDDE92BE-7023-4310-BD5D-CC7A30C5B803}">
            <xm:f>入力シート!$F$13="2年度事業（1年目）"</xm:f>
            <x14:dxf>
              <fill>
                <patternFill>
                  <bgColor theme="0" tint="-0.499984740745262"/>
                </patternFill>
              </fill>
            </x14:dxf>
          </x14:cfRule>
          <x14:cfRule type="expression" priority="11" id="{6FAC58D5-21A1-466B-AC36-0AF6B1444CED}">
            <xm:f>入力シート!$F$13="単年度事業"</xm:f>
            <x14:dxf>
              <fill>
                <patternFill>
                  <bgColor theme="0" tint="-0.499984740745262"/>
                </patternFill>
              </fill>
            </x14:dxf>
          </x14:cfRule>
          <xm:sqref>B41:F43 F44 B45:F46</xm:sqref>
        </x14:conditionalFormatting>
        <x14:conditionalFormatting xmlns:xm="http://schemas.microsoft.com/office/excel/2006/main">
          <x14:cfRule type="expression" priority="5" id="{20B0E816-A5E2-4085-8771-5B1B95D20FA0}">
            <xm:f>入力シート!$F$13="単年度事業"</xm:f>
            <x14:dxf>
              <fill>
                <patternFill>
                  <bgColor theme="0" tint="-0.499984740745262"/>
                </patternFill>
              </fill>
            </x14:dxf>
          </x14:cfRule>
          <xm:sqref>I28:I29 I35:I36 I42:I43</xm:sqref>
        </x14:conditionalFormatting>
        <x14:conditionalFormatting xmlns:xm="http://schemas.microsoft.com/office/excel/2006/main">
          <x14:cfRule type="expression" priority="4" id="{3DD016B4-E08A-4EA3-A458-165C48D9763D}">
            <xm:f>入力シート!$F$13="2年度事業（1年目）"</xm:f>
            <x14:dxf>
              <fill>
                <patternFill>
                  <bgColor theme="0" tint="-0.499984740745262"/>
                </patternFill>
              </fill>
            </x14:dxf>
          </x14:cfRule>
          <xm:sqref>I35:I36 I42:I43</xm:sqref>
        </x14:conditionalFormatting>
        <x14:conditionalFormatting xmlns:xm="http://schemas.microsoft.com/office/excel/2006/main">
          <x14:cfRule type="expression" priority="3" id="{4D3DAAC4-5AE0-440C-9A0B-20CC59DA40C7}">
            <xm:f>入力シート!$F$13="3年度事業（1年目）"</xm:f>
            <x14:dxf>
              <fill>
                <patternFill>
                  <bgColor theme="0" tint="-0.499984740745262"/>
                </patternFill>
              </fill>
            </x14:dxf>
          </x14:cfRule>
          <xm:sqref>I42:I43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31</vt:i4>
      </vt:variant>
    </vt:vector>
  </HeadingPairs>
  <TitlesOfParts>
    <vt:vector size="60" baseType="lpstr">
      <vt:lpstr>入力シート</vt:lpstr>
      <vt:lpstr>申請書類リスト</vt:lpstr>
      <vt:lpstr>様式第1_交付申請書</vt:lpstr>
      <vt:lpstr>誓約書</vt:lpstr>
      <vt:lpstr>個人情報の取得と利用について</vt:lpstr>
      <vt:lpstr>全体概要</vt:lpstr>
      <vt:lpstr>補助事業概要図</vt:lpstr>
      <vt:lpstr>住戸情報入力</vt:lpstr>
      <vt:lpstr>補助対象経費総括表（まとめ）</vt:lpstr>
      <vt:lpstr>補助対象経費総括表（1年目） </vt:lpstr>
      <vt:lpstr>補助対象経費総括表（2年目）</vt:lpstr>
      <vt:lpstr>補助対象経費総括表（3年目）</vt:lpstr>
      <vt:lpstr>補助対象経費総括表（4年目）</vt:lpstr>
      <vt:lpstr>共用部定額単価算出シート</vt:lpstr>
      <vt:lpstr>共用部空調設備費用算出シート</vt:lpstr>
      <vt:lpstr>費用明細書（共用部）</vt:lpstr>
      <vt:lpstr>パネルラジエーター設備費用算出シート</vt:lpstr>
      <vt:lpstr>蓄電システム補助対象経費算出シート（共用部）</vt:lpstr>
      <vt:lpstr>MEMS補助対象経費算出シート </vt:lpstr>
      <vt:lpstr>追加補助対象となる設備等の補助金額集計表</vt:lpstr>
      <vt:lpstr>蓄電システム明細（専有部）</vt:lpstr>
      <vt:lpstr>水害等の災害時の電源確保に配慮した蓄電システム導入計画</vt:lpstr>
      <vt:lpstr>ＥＶ充電設備補助金算出シート</vt:lpstr>
      <vt:lpstr>Ｖ２Ｈ充放電設備補助金算出シート</vt:lpstr>
      <vt:lpstr>ＣＬＴ明細</vt:lpstr>
      <vt:lpstr>地中熱ヒートポンプ・システム明細</vt:lpstr>
      <vt:lpstr>ＰＶＴシステム明細 </vt:lpstr>
      <vt:lpstr>液体集熱式太陽熱利用システム明細</vt:lpstr>
      <vt:lpstr>工程表</vt:lpstr>
      <vt:lpstr>data7</vt:lpstr>
      <vt:lpstr>ＣＬＴ明細!Print_Area</vt:lpstr>
      <vt:lpstr>ＥＶ充電設備補助金算出シート!Print_Area</vt:lpstr>
      <vt:lpstr>'MEMS補助対象経費算出シート '!Print_Area</vt:lpstr>
      <vt:lpstr>'ＰＶＴシステム明細 '!Print_Area</vt:lpstr>
      <vt:lpstr>Ｖ２Ｈ充放電設備補助金算出シート!Print_Area</vt:lpstr>
      <vt:lpstr>パネルラジエーター設備費用算出シート!Print_Area</vt:lpstr>
      <vt:lpstr>液体集熱式太陽熱利用システム明細!Print_Area</vt:lpstr>
      <vt:lpstr>共用部空調設備費用算出シート!Print_Area</vt:lpstr>
      <vt:lpstr>共用部定額単価算出シート!Print_Area</vt:lpstr>
      <vt:lpstr>個人情報の取得と利用について!Print_Area</vt:lpstr>
      <vt:lpstr>工程表!Print_Area</vt:lpstr>
      <vt:lpstr>住戸情報入力!Print_Area</vt:lpstr>
      <vt:lpstr>申請書類リスト!Print_Area</vt:lpstr>
      <vt:lpstr>水害等の災害時の電源確保に配慮した蓄電システム導入計画!Print_Area</vt:lpstr>
      <vt:lpstr>誓約書!Print_Area</vt:lpstr>
      <vt:lpstr>全体概要!Print_Area</vt:lpstr>
      <vt:lpstr>地中熱ヒートポンプ・システム明細!Print_Area</vt:lpstr>
      <vt:lpstr>'蓄電システム補助対象経費算出シート（共用部）'!Print_Area</vt:lpstr>
      <vt:lpstr>'蓄電システム明細（専有部）'!Print_Area</vt:lpstr>
      <vt:lpstr>追加補助対象となる設備等の補助金額集計表!Print_Area</vt:lpstr>
      <vt:lpstr>入力シート!Print_Area</vt:lpstr>
      <vt:lpstr>'費用明細書（共用部）'!Print_Area</vt:lpstr>
      <vt:lpstr>補助事業概要図!Print_Area</vt:lpstr>
      <vt:lpstr>'補助対象経費総括表（1年目） '!Print_Area</vt:lpstr>
      <vt:lpstr>'補助対象経費総括表（2年目）'!Print_Area</vt:lpstr>
      <vt:lpstr>'補助対象経費総括表（3年目）'!Print_Area</vt:lpstr>
      <vt:lpstr>'補助対象経費総括表（4年目）'!Print_Area</vt:lpstr>
      <vt:lpstr>'補助対象経費総括表（まとめ）'!Print_Area</vt:lpstr>
      <vt:lpstr>様式第1_交付申請書!Print_Area</vt:lpstr>
      <vt:lpstr>住戸情報入力!Print_Titles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2025-04-30T01:01:47Z</cp:lastPrinted>
  <dcterms:created xsi:type="dcterms:W3CDTF">2020-04-30T03:53:05Z</dcterms:created>
  <dcterms:modified xsi:type="dcterms:W3CDTF">2025-05-01T05:18:32Z</dcterms:modified>
</cp:coreProperties>
</file>